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codeName="Tento_zošit" defaultThemeVersion="124226"/>
  <mc:AlternateContent xmlns:mc="http://schemas.openxmlformats.org/markup-compatibility/2006">
    <mc:Choice Requires="x15">
      <x15ac:absPath xmlns:x15ac="http://schemas.microsoft.com/office/spreadsheetml/2010/11/ac" url="/Users/andrej/Downloads/"/>
    </mc:Choice>
  </mc:AlternateContent>
  <xr:revisionPtr revIDLastSave="0" documentId="13_ncr:1_{83D5E8D3-0DF2-AD47-9401-327625DB2487}" xr6:coauthVersionLast="47" xr6:coauthVersionMax="47" xr10:uidLastSave="{00000000-0000-0000-0000-000000000000}"/>
  <bookViews>
    <workbookView xWindow="29400" yWindow="620" windowWidth="34400" windowHeight="2818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 i="1" l="1"/>
  <c r="L57" i="1"/>
  <c r="I57" i="1"/>
  <c r="N57" i="1" s="1"/>
  <c r="B57" i="1"/>
  <c r="M57" i="1" s="1"/>
  <c r="J38" i="1" l="1"/>
  <c r="L38" i="1"/>
  <c r="I38" i="1"/>
  <c r="N38" i="1" s="1"/>
  <c r="B38" i="1"/>
  <c r="M38" i="1" s="1"/>
  <c r="L22" i="1" l="1"/>
  <c r="L23" i="1"/>
  <c r="L24" i="1"/>
  <c r="L25" i="1"/>
  <c r="L26" i="1"/>
  <c r="L27" i="1"/>
  <c r="L28" i="1"/>
  <c r="L29" i="1"/>
  <c r="L30" i="1"/>
  <c r="L31" i="1"/>
  <c r="L32" i="1"/>
  <c r="L33" i="1"/>
  <c r="L34" i="1"/>
  <c r="L35" i="1"/>
  <c r="L36" i="1"/>
  <c r="L37" i="1"/>
  <c r="L39" i="1"/>
  <c r="L40" i="1"/>
  <c r="L41" i="1"/>
  <c r="L42" i="1"/>
  <c r="L43" i="1"/>
  <c r="L44" i="1"/>
  <c r="L45" i="1"/>
  <c r="L46" i="1"/>
  <c r="L47" i="1"/>
  <c r="L48" i="1"/>
  <c r="L49" i="1"/>
  <c r="L50" i="1"/>
  <c r="L51" i="1"/>
  <c r="L52" i="1"/>
  <c r="L53" i="1"/>
  <c r="L54" i="1"/>
  <c r="L55" i="1"/>
  <c r="L56"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I95" i="1"/>
  <c r="N95" i="1" s="1"/>
  <c r="J95" i="1"/>
  <c r="B91" i="1"/>
  <c r="M91" i="1" s="1"/>
  <c r="B89" i="1"/>
  <c r="M89" i="1" s="1"/>
  <c r="B82" i="1"/>
  <c r="M82" i="1" s="1"/>
  <c r="B78" i="1"/>
  <c r="M78" i="1" s="1"/>
  <c r="B74" i="1"/>
  <c r="M74" i="1" s="1"/>
  <c r="B71" i="1"/>
  <c r="M71" i="1" s="1"/>
  <c r="B72" i="1"/>
  <c r="M72" i="1" s="1"/>
  <c r="B62" i="1"/>
  <c r="M62" i="1" s="1"/>
  <c r="B53" i="1"/>
  <c r="M53" i="1" s="1"/>
  <c r="B52" i="1"/>
  <c r="M52" i="1" s="1"/>
  <c r="B44" i="1"/>
  <c r="M44" i="1" s="1"/>
  <c r="B45" i="1"/>
  <c r="M45"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N208" i="1" s="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M23" i="1" s="1"/>
  <c r="B24" i="1"/>
  <c r="M24" i="1" s="1"/>
  <c r="B28" i="1"/>
  <c r="M28" i="1" s="1"/>
  <c r="B29" i="1"/>
  <c r="M29" i="1" s="1"/>
  <c r="B31" i="1"/>
  <c r="M31" i="1" s="1"/>
  <c r="B35" i="1"/>
  <c r="M35" i="1" s="1"/>
  <c r="B36" i="1"/>
  <c r="M36" i="1" s="1"/>
  <c r="B41" i="1"/>
  <c r="M41" i="1" s="1"/>
  <c r="B42" i="1"/>
  <c r="M42" i="1" s="1"/>
  <c r="B94" i="1"/>
  <c r="M94" i="1" s="1"/>
  <c r="B98" i="1"/>
  <c r="M98" i="1" s="1"/>
  <c r="B116" i="1"/>
  <c r="M116" i="1" s="1"/>
  <c r="B117" i="1"/>
  <c r="M117" i="1" s="1"/>
  <c r="B118" i="1"/>
  <c r="M118" i="1" s="1"/>
  <c r="B123" i="1"/>
  <c r="M123" i="1" s="1"/>
  <c r="B124" i="1"/>
  <c r="M124" i="1" s="1"/>
  <c r="B136" i="1"/>
  <c r="M136" i="1" s="1"/>
  <c r="B137" i="1"/>
  <c r="M137" i="1" s="1"/>
  <c r="B138" i="1"/>
  <c r="M138" i="1" s="1"/>
  <c r="B139" i="1"/>
  <c r="M139" i="1" s="1"/>
  <c r="B141" i="1"/>
  <c r="M141" i="1" s="1"/>
  <c r="B143" i="1"/>
  <c r="M143" i="1" s="1"/>
  <c r="B148" i="1"/>
  <c r="M148" i="1" s="1"/>
  <c r="B150" i="1"/>
  <c r="M150" i="1" s="1"/>
  <c r="B152" i="1"/>
  <c r="M152" i="1" s="1"/>
  <c r="B191" i="1"/>
  <c r="M191" i="1" s="1"/>
  <c r="B193" i="1"/>
  <c r="M193" i="1" s="1"/>
  <c r="B204" i="1"/>
  <c r="M204" i="1" s="1"/>
  <c r="B205" i="1"/>
  <c r="M205" i="1" s="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M153" i="1" s="1"/>
  <c r="B159" i="1"/>
  <c r="M159" i="1" s="1"/>
  <c r="B2" i="1"/>
  <c r="M2" i="1" s="1"/>
  <c r="B276" i="1"/>
  <c r="M276" i="1" s="1"/>
  <c r="B169" i="1"/>
  <c r="M169" i="1" s="1"/>
  <c r="A14" i="10"/>
  <c r="A13" i="11"/>
  <c r="P2" i="11"/>
  <c r="P3" i="11"/>
  <c r="P4" i="11"/>
  <c r="P5" i="11"/>
  <c r="P6" i="11"/>
  <c r="P7" i="11"/>
  <c r="P8" i="11"/>
  <c r="P9" i="11"/>
  <c r="P10" i="11"/>
  <c r="P11" i="11"/>
  <c r="P12" i="11"/>
  <c r="N12" i="11" s="1"/>
  <c r="P13" i="11"/>
  <c r="N13" i="11" s="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M156" i="1" s="1"/>
  <c r="B217" i="1"/>
  <c r="M217" i="1" s="1"/>
  <c r="B232" i="1"/>
  <c r="M232" i="1" s="1"/>
  <c r="B239" i="1"/>
  <c r="M239" i="1" s="1"/>
  <c r="B246" i="1"/>
  <c r="M246" i="1" s="1"/>
  <c r="B316" i="1"/>
  <c r="M316" i="1" s="1"/>
  <c r="B231" i="1"/>
  <c r="M231" i="1" s="1"/>
  <c r="B158" i="1"/>
  <c r="M158" i="1" s="1"/>
  <c r="B505" i="1"/>
  <c r="M505" i="1" s="1"/>
  <c r="B502" i="1"/>
  <c r="M502" i="1" s="1"/>
  <c r="B504" i="1"/>
  <c r="M504" i="1" s="1"/>
  <c r="B285" i="1"/>
  <c r="M285" i="1" s="1"/>
  <c r="B312" i="1"/>
  <c r="M312" i="1" s="1"/>
  <c r="B326" i="1"/>
  <c r="M326" i="1" s="1"/>
  <c r="B121" i="1"/>
  <c r="M121" i="1" s="1"/>
  <c r="B295" i="1"/>
  <c r="M295" i="1" s="1"/>
  <c r="B314" i="1"/>
  <c r="M314" i="1" s="1"/>
  <c r="B354" i="1"/>
  <c r="M354" i="1" s="1"/>
  <c r="B442" i="1"/>
  <c r="M442" i="1" s="1"/>
  <c r="B288" i="1"/>
  <c r="M288" i="1" s="1"/>
  <c r="B328" i="1"/>
  <c r="M328" i="1" s="1"/>
  <c r="B496" i="1"/>
  <c r="M496" i="1" s="1"/>
  <c r="B501" i="1"/>
  <c r="M501" i="1" s="1"/>
  <c r="B378" i="1"/>
  <c r="M378" i="1" s="1"/>
  <c r="B182" i="1"/>
  <c r="M182" i="1" s="1"/>
  <c r="B26" i="1"/>
  <c r="M26" i="1" s="1"/>
  <c r="B27" i="1"/>
  <c r="M27" i="1" s="1"/>
  <c r="B394" i="1"/>
  <c r="M394" i="1" s="1"/>
  <c r="B80" i="1"/>
  <c r="M80" i="1" s="1"/>
  <c r="B81" i="1"/>
  <c r="M81" i="1" s="1"/>
  <c r="B379" i="1"/>
  <c r="M379" i="1" s="1"/>
  <c r="B490" i="1"/>
  <c r="M490" i="1" s="1"/>
  <c r="B226" i="1"/>
  <c r="M226" i="1" s="1"/>
  <c r="B48" i="1"/>
  <c r="M48" i="1" s="1"/>
  <c r="B464" i="1"/>
  <c r="M464" i="1" s="1"/>
  <c r="B466" i="1"/>
  <c r="M466" i="1" s="1"/>
  <c r="B223" i="1"/>
  <c r="M223" i="1" s="1"/>
  <c r="B219" i="1"/>
  <c r="M219" i="1" s="1"/>
  <c r="B154" i="1"/>
  <c r="M154" i="1" s="1"/>
  <c r="B3" i="1"/>
  <c r="M3" i="1" s="1"/>
  <c r="B134" i="1"/>
  <c r="M134" i="1" s="1"/>
  <c r="B149" i="1"/>
  <c r="M149" i="1" s="1"/>
  <c r="B151" i="1"/>
  <c r="M151" i="1" s="1"/>
  <c r="B189" i="1"/>
  <c r="M189" i="1" s="1"/>
  <c r="B190" i="1"/>
  <c r="M190" i="1" s="1"/>
  <c r="B214" i="1"/>
  <c r="M214" i="1" s="1"/>
  <c r="B200" i="1"/>
  <c r="M200" i="1" s="1"/>
  <c r="B106" i="1"/>
  <c r="M106" i="1" s="1"/>
  <c r="B113" i="1"/>
  <c r="M113" i="1" s="1"/>
  <c r="B128" i="1"/>
  <c r="M128" i="1" s="1"/>
  <c r="B129" i="1"/>
  <c r="M129" i="1" s="1"/>
  <c r="B167" i="1"/>
  <c r="M167" i="1" s="1"/>
  <c r="B351" i="1"/>
  <c r="M351" i="1" s="1"/>
  <c r="B366" i="1"/>
  <c r="M366" i="1" s="1"/>
  <c r="B135" i="1"/>
  <c r="M135" i="1" s="1"/>
  <c r="B499" i="1"/>
  <c r="M499" i="1" s="1"/>
  <c r="B357" i="1"/>
  <c r="M357" i="1" s="1"/>
  <c r="B400" i="1"/>
  <c r="M400" i="1" s="1"/>
  <c r="B471" i="1"/>
  <c r="M471" i="1" s="1"/>
  <c r="B387" i="1"/>
  <c r="M387" i="1" s="1"/>
  <c r="B65" i="1"/>
  <c r="M65" i="1" s="1"/>
  <c r="B279" i="1"/>
  <c r="M279" i="1" s="1"/>
  <c r="B391" i="1"/>
  <c r="M391" i="1" s="1"/>
  <c r="B56" i="1"/>
  <c r="M56" i="1" s="1"/>
  <c r="B66" i="1"/>
  <c r="M66" i="1" s="1"/>
  <c r="B110" i="1"/>
  <c r="M110" i="1" s="1"/>
  <c r="B165" i="1"/>
  <c r="M165" i="1" s="1"/>
  <c r="B484" i="1"/>
  <c r="M484" i="1" s="1"/>
  <c r="B206" i="1"/>
  <c r="M206" i="1" s="1"/>
  <c r="B282" i="1"/>
  <c r="M282" i="1" s="1"/>
  <c r="B321" i="1"/>
  <c r="M321" i="1" s="1"/>
  <c r="B173" i="1"/>
  <c r="M173" i="1" s="1"/>
  <c r="B120" i="1"/>
  <c r="M120" i="1" s="1"/>
  <c r="B95" i="1"/>
  <c r="M95" i="1" s="1"/>
  <c r="B105" i="1"/>
  <c r="M105" i="1" s="1"/>
  <c r="B365" i="1"/>
  <c r="M365" i="1" s="1"/>
  <c r="B283" i="1"/>
  <c r="M283" i="1" s="1"/>
  <c r="B352" i="1"/>
  <c r="M352" i="1" s="1"/>
  <c r="B33" i="1"/>
  <c r="M33" i="1" s="1"/>
  <c r="B332" i="1"/>
  <c r="M332" i="1" s="1"/>
  <c r="B469" i="1"/>
  <c r="M469" i="1" s="1"/>
  <c r="B58" i="1"/>
  <c r="M58" i="1" s="1"/>
  <c r="B93" i="1"/>
  <c r="M93" i="1" s="1"/>
  <c r="B77" i="1"/>
  <c r="M77" i="1" s="1"/>
  <c r="B109" i="1"/>
  <c r="M109" i="1" s="1"/>
  <c r="B130" i="1"/>
  <c r="M130" i="1" s="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M133" i="1" s="1"/>
  <c r="B253" i="1"/>
  <c r="M253" i="1" s="1"/>
  <c r="B236" i="1"/>
  <c r="M236" i="1" s="1"/>
  <c r="B233" i="1"/>
  <c r="M233" i="1" s="1"/>
  <c r="B234" i="1"/>
  <c r="M234" i="1" s="1"/>
  <c r="B298" i="1"/>
  <c r="M298" i="1" s="1"/>
  <c r="B179" i="1"/>
  <c r="M179" i="1" s="1"/>
  <c r="B73" i="1"/>
  <c r="M73" i="1" s="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M157" i="1" s="1"/>
  <c r="L310" i="1"/>
  <c r="B441" i="1"/>
  <c r="M441" i="1" s="1"/>
  <c r="L441" i="1"/>
  <c r="B184" i="1"/>
  <c r="M184" i="1" s="1"/>
  <c r="L264" i="1"/>
  <c r="L245" i="1"/>
  <c r="B383" i="1"/>
  <c r="M383" i="1" s="1"/>
  <c r="L383" i="1"/>
  <c r="B418" i="1"/>
  <c r="M418" i="1" s="1"/>
  <c r="L418" i="1"/>
  <c r="B409" i="1"/>
  <c r="M409" i="1" s="1"/>
  <c r="L409" i="1"/>
  <c r="B500" i="1"/>
  <c r="M500" i="1" s="1"/>
  <c r="L500" i="1"/>
  <c r="B155" i="1"/>
  <c r="M155" i="1" s="1"/>
  <c r="B293" i="1"/>
  <c r="M293" i="1" s="1"/>
  <c r="L293" i="1"/>
  <c r="B241" i="1"/>
  <c r="M241" i="1" s="1"/>
  <c r="L241" i="1"/>
  <c r="B170" i="1"/>
  <c r="M170" i="1" s="1"/>
  <c r="B61" i="1"/>
  <c r="M61" i="1" s="1"/>
  <c r="B355" i="1"/>
  <c r="M355" i="1" s="1"/>
  <c r="L355" i="1"/>
  <c r="L316" i="1"/>
  <c r="L231" i="1"/>
  <c r="B175" i="1"/>
  <c r="M175" i="1" s="1"/>
  <c r="B183" i="1"/>
  <c r="M183" i="1" s="1"/>
  <c r="B376" i="1"/>
  <c r="M376" i="1" s="1"/>
  <c r="N376" i="1"/>
  <c r="L376" i="1"/>
  <c r="B252" i="1"/>
  <c r="M252" i="1" s="1"/>
  <c r="L252" i="1"/>
  <c r="B399" i="1"/>
  <c r="M399" i="1" s="1"/>
  <c r="L399" i="1"/>
  <c r="L505" i="1"/>
  <c r="B46" i="1"/>
  <c r="M46" i="1" s="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M104" i="1" s="1"/>
  <c r="B462" i="1"/>
  <c r="M462" i="1" s="1"/>
  <c r="L462" i="1"/>
  <c r="B103" i="1"/>
  <c r="M103" i="1" s="1"/>
  <c r="B363" i="1"/>
  <c r="M363" i="1" s="1"/>
  <c r="L363" i="1"/>
  <c r="L351" i="1"/>
  <c r="B362" i="1"/>
  <c r="M362" i="1" s="1"/>
  <c r="L362" i="1"/>
  <c r="B380" i="1"/>
  <c r="M380" i="1" s="1"/>
  <c r="L380" i="1"/>
  <c r="B337" i="1"/>
  <c r="M337" i="1" s="1"/>
  <c r="L337" i="1"/>
  <c r="L366" i="1"/>
  <c r="B187" i="1"/>
  <c r="M187" i="1" s="1"/>
  <c r="B467" i="1"/>
  <c r="M467" i="1" s="1"/>
  <c r="L467" i="1"/>
  <c r="B483" i="1"/>
  <c r="M483" i="1" s="1"/>
  <c r="L483" i="1"/>
  <c r="B188" i="1"/>
  <c r="M188" i="1" s="1"/>
  <c r="L499" i="1"/>
  <c r="L357" i="1"/>
  <c r="L400" i="1"/>
  <c r="L471" i="1"/>
  <c r="B446" i="1"/>
  <c r="M446" i="1" s="1"/>
  <c r="L446" i="1"/>
  <c r="B436" i="1"/>
  <c r="M436" i="1" s="1"/>
  <c r="L436" i="1"/>
  <c r="B207" i="1"/>
  <c r="M207" i="1" s="1"/>
  <c r="B211" i="1"/>
  <c r="M211" i="1" s="1"/>
  <c r="L211" i="1"/>
  <c r="B14" i="1"/>
  <c r="M14" i="1" s="1"/>
  <c r="L14" i="1"/>
  <c r="B15" i="1"/>
  <c r="M15" i="1" s="1"/>
  <c r="L15" i="1"/>
  <c r="B475" i="1"/>
  <c r="M475" i="1" s="1"/>
  <c r="L475" i="1"/>
  <c r="B68" i="1"/>
  <c r="M68" i="1" s="1"/>
  <c r="B131" i="1"/>
  <c r="M131" i="1" s="1"/>
  <c r="L242" i="1"/>
  <c r="B431" i="1"/>
  <c r="M431" i="1" s="1"/>
  <c r="L431" i="1"/>
  <c r="B132" i="1"/>
  <c r="M132" i="1" s="1"/>
  <c r="B454" i="1"/>
  <c r="M454" i="1" s="1"/>
  <c r="L454" i="1"/>
  <c r="L387" i="1"/>
  <c r="B367" i="1"/>
  <c r="M367" i="1" s="1"/>
  <c r="L367" i="1"/>
  <c r="B286" i="1"/>
  <c r="M286" i="1" s="1"/>
  <c r="L286" i="1"/>
  <c r="L279" i="1"/>
  <c r="L391" i="1"/>
  <c r="B287" i="1"/>
  <c r="M287" i="1" s="1"/>
  <c r="L287" i="1"/>
  <c r="L263" i="1"/>
  <c r="B248" i="1"/>
  <c r="M248" i="1" s="1"/>
  <c r="L248" i="1"/>
  <c r="B244" i="1"/>
  <c r="M244" i="1" s="1"/>
  <c r="L244" i="1"/>
  <c r="B60" i="1"/>
  <c r="M60" i="1" s="1"/>
  <c r="B203" i="1"/>
  <c r="M203" i="1" s="1"/>
  <c r="B421" i="1"/>
  <c r="M421" i="1" s="1"/>
  <c r="L421" i="1"/>
  <c r="B166" i="1"/>
  <c r="M166" i="1" s="1"/>
  <c r="B185" i="1"/>
  <c r="M185" i="1" s="1"/>
  <c r="B70" i="1"/>
  <c r="M70" i="1" s="1"/>
  <c r="L220" i="1"/>
  <c r="L228" i="1"/>
  <c r="L484" i="1"/>
  <c r="B458" i="1"/>
  <c r="M458" i="1" s="1"/>
  <c r="L458" i="1"/>
  <c r="B459" i="1"/>
  <c r="M459" i="1" s="1"/>
  <c r="L459" i="1"/>
  <c r="B506" i="1"/>
  <c r="M506" i="1" s="1"/>
  <c r="L506" i="1"/>
  <c r="B393" i="1"/>
  <c r="M393" i="1" s="1"/>
  <c r="L393" i="1"/>
  <c r="B54" i="1"/>
  <c r="M54" i="1" s="1"/>
  <c r="B404" i="1"/>
  <c r="M404" i="1" s="1"/>
  <c r="L404" i="1"/>
  <c r="B9" i="1"/>
  <c r="M9" i="1" s="1"/>
  <c r="L9" i="1"/>
  <c r="B411" i="1"/>
  <c r="M411" i="1" s="1"/>
  <c r="L411" i="1"/>
  <c r="B368" i="1"/>
  <c r="M368" i="1" s="1"/>
  <c r="L368" i="1"/>
  <c r="B370" i="1"/>
  <c r="M370" i="1" s="1"/>
  <c r="L370" i="1"/>
  <c r="B11" i="1"/>
  <c r="M11" i="1" s="1"/>
  <c r="L11" i="1"/>
  <c r="B87" i="1"/>
  <c r="M87" i="1" s="1"/>
  <c r="B161" i="1"/>
  <c r="M161" i="1" s="1"/>
  <c r="B92" i="1"/>
  <c r="M92" i="1" s="1"/>
  <c r="B372" i="1"/>
  <c r="M372" i="1" s="1"/>
  <c r="L372" i="1"/>
  <c r="B375" i="1"/>
  <c r="M375" i="1" s="1"/>
  <c r="L375" i="1"/>
  <c r="B402" i="1"/>
  <c r="M402" i="1" s="1"/>
  <c r="L402" i="1"/>
  <c r="B319" i="1"/>
  <c r="M319" i="1" s="1"/>
  <c r="L319" i="1"/>
  <c r="B359" i="1"/>
  <c r="M359" i="1" s="1"/>
  <c r="L359" i="1"/>
  <c r="B99" i="1"/>
  <c r="M99" i="1" s="1"/>
  <c r="B210" i="1"/>
  <c r="M210" i="1" s="1"/>
  <c r="L210" i="1"/>
  <c r="B221" i="1"/>
  <c r="M221" i="1" s="1"/>
  <c r="L221" i="1"/>
  <c r="B225" i="1"/>
  <c r="M225" i="1" s="1"/>
  <c r="L225" i="1"/>
  <c r="B114" i="1"/>
  <c r="M114" i="1" s="1"/>
  <c r="B390" i="1"/>
  <c r="M390" i="1" s="1"/>
  <c r="L390" i="1"/>
  <c r="B398" i="1"/>
  <c r="M398" i="1" s="1"/>
  <c r="L398" i="1"/>
  <c r="B407" i="1"/>
  <c r="M407" i="1" s="1"/>
  <c r="L407" i="1"/>
  <c r="L21" i="1"/>
  <c r="B266" i="1"/>
  <c r="M266" i="1" s="1"/>
  <c r="L266" i="1"/>
  <c r="B267" i="1"/>
  <c r="M267" i="1" s="1"/>
  <c r="L267" i="1"/>
  <c r="B63" i="1"/>
  <c r="M63" i="1" s="1"/>
  <c r="B79" i="1"/>
  <c r="M79" i="1" s="1"/>
  <c r="L282" i="1"/>
  <c r="B83" i="1"/>
  <c r="M83" i="1" s="1"/>
  <c r="B268" i="1"/>
  <c r="M268" i="1" s="1"/>
  <c r="L268" i="1"/>
  <c r="L269" i="1"/>
  <c r="B84" i="1"/>
  <c r="M84" i="1" s="1"/>
  <c r="B85" i="1"/>
  <c r="M85" i="1" s="1"/>
  <c r="L275" i="1"/>
  <c r="L321" i="1"/>
  <c r="L276" i="1"/>
  <c r="B90" i="1"/>
  <c r="M90" i="1" s="1"/>
  <c r="B194" i="1"/>
  <c r="M194" i="1" s="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M34" i="1" s="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M197" i="1" s="1"/>
  <c r="B410" i="1"/>
  <c r="M410" i="1" s="1"/>
  <c r="L410" i="1"/>
  <c r="B10" i="1"/>
  <c r="M10" i="1" s="1"/>
  <c r="L10" i="1"/>
  <c r="B455" i="1"/>
  <c r="M455" i="1" s="1"/>
  <c r="L455" i="1"/>
  <c r="B369" i="1"/>
  <c r="M369" i="1" s="1"/>
  <c r="L369" i="1"/>
  <c r="B371" i="1"/>
  <c r="M371" i="1" s="1"/>
  <c r="L371" i="1"/>
  <c r="B86" i="1"/>
  <c r="M86" i="1" s="1"/>
  <c r="B88" i="1"/>
  <c r="M88" i="1" s="1"/>
  <c r="B160" i="1"/>
  <c r="M160" i="1" s="1"/>
  <c r="B374" i="1"/>
  <c r="M374" i="1" s="1"/>
  <c r="L374" i="1"/>
  <c r="B401" i="1"/>
  <c r="M401" i="1" s="1"/>
  <c r="L401" i="1"/>
  <c r="B403" i="1"/>
  <c r="M403" i="1" s="1"/>
  <c r="L403" i="1"/>
  <c r="B338" i="1"/>
  <c r="M338" i="1" s="1"/>
  <c r="L338" i="1"/>
  <c r="B360" i="1"/>
  <c r="M360" i="1" s="1"/>
  <c r="L360" i="1"/>
  <c r="B208" i="1"/>
  <c r="M208" i="1" s="1"/>
  <c r="B55" i="1"/>
  <c r="M55" i="1" s="1"/>
  <c r="B64" i="1"/>
  <c r="M64" i="1" s="1"/>
  <c r="B198" i="1"/>
  <c r="M198" i="1" s="1"/>
  <c r="B199" i="1"/>
  <c r="M199" i="1" s="1"/>
  <c r="B243" i="1"/>
  <c r="M243" i="1" s="1"/>
  <c r="L243" i="1"/>
  <c r="B255" i="1"/>
  <c r="M255" i="1" s="1"/>
  <c r="L255" i="1"/>
  <c r="B259" i="1"/>
  <c r="M259" i="1" s="1"/>
  <c r="L259" i="1"/>
  <c r="B296" i="1"/>
  <c r="M296" i="1" s="1"/>
  <c r="L296" i="1"/>
  <c r="B303" i="1"/>
  <c r="M303" i="1" s="1"/>
  <c r="L303" i="1"/>
  <c r="L2" i="1"/>
  <c r="B59" i="1"/>
  <c r="M59" i="1" s="1"/>
  <c r="B168" i="1"/>
  <c r="M168" i="1" s="1"/>
  <c r="B174" i="1"/>
  <c r="M174" i="1" s="1"/>
  <c r="B201" i="1"/>
  <c r="M201" i="1" s="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M162" i="1" s="1"/>
  <c r="B486" i="1"/>
  <c r="M486" i="1" s="1"/>
  <c r="L486" i="1"/>
  <c r="B364" i="1"/>
  <c r="M364" i="1" s="1"/>
  <c r="L364" i="1"/>
  <c r="B427" i="1"/>
  <c r="M427" i="1" s="1"/>
  <c r="L427" i="1"/>
  <c r="B12" i="1"/>
  <c r="M12" i="1" s="1"/>
  <c r="L12" i="1"/>
  <c r="L229" i="1"/>
  <c r="B237" i="1"/>
  <c r="M237" i="1" s="1"/>
  <c r="L237" i="1"/>
  <c r="B235" i="1"/>
  <c r="M235" i="1" s="1"/>
  <c r="L235" i="1"/>
  <c r="B67" i="1"/>
  <c r="M67" i="1" s="1"/>
  <c r="B140" i="1"/>
  <c r="M140" i="1" s="1"/>
  <c r="B180" i="1"/>
  <c r="M180" i="1" s="1"/>
  <c r="B405" i="1"/>
  <c r="M405" i="1" s="1"/>
  <c r="L405" i="1"/>
  <c r="B102" i="1"/>
  <c r="M102" i="1" s="1"/>
  <c r="B216" i="1"/>
  <c r="M216" i="1" s="1"/>
  <c r="L216" i="1"/>
  <c r="L20" i="1"/>
  <c r="B127" i="1"/>
  <c r="M127" i="1" s="1"/>
  <c r="B330" i="1"/>
  <c r="M330" i="1" s="1"/>
  <c r="L330" i="1"/>
  <c r="B122" i="1"/>
  <c r="M122" i="1" s="1"/>
  <c r="B126" i="1"/>
  <c r="M126" i="1" s="1"/>
  <c r="B227" i="1"/>
  <c r="M227" i="1" s="1"/>
  <c r="L227" i="1"/>
  <c r="B186" i="1"/>
  <c r="M186" i="1" s="1"/>
  <c r="B262" i="1"/>
  <c r="M262" i="1" s="1"/>
  <c r="L262" i="1"/>
  <c r="B493" i="1"/>
  <c r="M493" i="1" s="1"/>
  <c r="L493" i="1"/>
  <c r="B75" i="1"/>
  <c r="M75" i="1" s="1"/>
  <c r="B108" i="1"/>
  <c r="M108" i="1" s="1"/>
  <c r="B503" i="1"/>
  <c r="M503" i="1" s="1"/>
  <c r="L503" i="1"/>
  <c r="B495" i="1"/>
  <c r="M495" i="1" s="1"/>
  <c r="L495" i="1"/>
  <c r="B147" i="1"/>
  <c r="M147" i="1" s="1"/>
  <c r="B325" i="1"/>
  <c r="M325" i="1" s="1"/>
  <c r="L325" i="1"/>
  <c r="B76" i="1"/>
  <c r="M76" i="1" s="1"/>
  <c r="B146" i="1"/>
  <c r="M146" i="1" s="1"/>
  <c r="B111" i="1"/>
  <c r="M111" i="1" s="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9" i="1"/>
  <c r="M69" i="1" s="1"/>
  <c r="B426" i="1"/>
  <c r="M426" i="1" s="1"/>
  <c r="L426" i="1"/>
  <c r="B413" i="1"/>
  <c r="M413" i="1" s="1"/>
  <c r="L413" i="1"/>
  <c r="B419" i="1"/>
  <c r="M419" i="1" s="1"/>
  <c r="L419" i="1"/>
  <c r="B424" i="1"/>
  <c r="M424" i="1" s="1"/>
  <c r="L424" i="1"/>
  <c r="B422" i="1"/>
  <c r="M422" i="1" s="1"/>
  <c r="L422" i="1"/>
  <c r="B408" i="1"/>
  <c r="M408" i="1" s="1"/>
  <c r="L408" i="1"/>
  <c r="B172" i="1"/>
  <c r="M172" i="1" s="1"/>
  <c r="B301" i="1"/>
  <c r="M301" i="1" s="1"/>
  <c r="L301" i="1"/>
  <c r="B176" i="1"/>
  <c r="M176" i="1" s="1"/>
  <c r="B145" i="1"/>
  <c r="M145" i="1" s="1"/>
  <c r="B177" i="1"/>
  <c r="M177" i="1" s="1"/>
  <c r="B47" i="1"/>
  <c r="M47" i="1" s="1"/>
  <c r="B192" i="1"/>
  <c r="M192" i="1" s="1"/>
  <c r="B171" i="1"/>
  <c r="M171" i="1" s="1"/>
  <c r="B119" i="1"/>
  <c r="M119" i="1" s="1"/>
  <c r="B272" i="1"/>
  <c r="M272" i="1" s="1"/>
  <c r="L272" i="1"/>
  <c r="B37" i="1"/>
  <c r="M37" i="1" s="1"/>
  <c r="B39" i="1"/>
  <c r="M39" i="1" s="1"/>
  <c r="B100" i="1"/>
  <c r="M100" i="1" s="1"/>
  <c r="B107" i="1"/>
  <c r="M107" i="1" s="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50" i="1"/>
  <c r="M50" i="1" s="1"/>
  <c r="B224" i="1"/>
  <c r="M224" i="1" s="1"/>
  <c r="L224" i="1"/>
  <c r="B115" i="1"/>
  <c r="M115" i="1" s="1"/>
  <c r="B202" i="1"/>
  <c r="M202" i="1" s="1"/>
  <c r="B164" i="1"/>
  <c r="M164" i="1" s="1"/>
  <c r="B163" i="1"/>
  <c r="M163" i="1" s="1"/>
  <c r="B112" i="1"/>
  <c r="M112" i="1" s="1"/>
  <c r="B178" i="1"/>
  <c r="M178" i="1" s="1"/>
  <c r="B101" i="1"/>
  <c r="M101" i="1" s="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M181" i="1" s="1"/>
  <c r="B19" i="1"/>
  <c r="M19" i="1" s="1"/>
  <c r="L19" i="1"/>
  <c r="B43" i="1"/>
  <c r="M43" i="1" s="1"/>
  <c r="B49" i="1"/>
  <c r="M49" i="1" s="1"/>
  <c r="B51" i="1"/>
  <c r="M51" i="1" s="1"/>
  <c r="B300" i="1"/>
  <c r="M300" i="1" s="1"/>
  <c r="L300" i="1"/>
  <c r="B96" i="1"/>
  <c r="M96" i="1" s="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40" i="1"/>
  <c r="M40" i="1" s="1"/>
  <c r="B5" i="6"/>
  <c r="B264" i="1"/>
  <c r="M264" i="1" s="1"/>
  <c r="B309" i="1"/>
  <c r="M309" i="1" s="1"/>
  <c r="B195" i="1"/>
  <c r="M195" i="1" s="1"/>
  <c r="B32" i="1"/>
  <c r="M32" i="1" s="1"/>
  <c r="B25" i="1"/>
  <c r="M25" i="1" s="1"/>
  <c r="B307" i="1"/>
  <c r="M307" i="1" s="1"/>
  <c r="B125" i="1"/>
  <c r="M125" i="1" s="1"/>
  <c r="B218" i="1"/>
  <c r="M218" i="1" s="1"/>
  <c r="B196" i="1"/>
  <c r="M196" i="1" s="1"/>
  <c r="B97" i="1"/>
  <c r="M97" i="1" s="1"/>
  <c r="B142" i="1"/>
  <c r="M142" i="1" s="1"/>
  <c r="B144" i="1"/>
  <c r="M14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H39" i="9" s="1"/>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I46" i="9"/>
  <c r="K46" i="9" s="1"/>
  <c r="J41" i="9" s="1"/>
  <c r="G42" i="9"/>
  <c r="I42" i="9" s="1"/>
  <c r="G41" i="9"/>
  <c r="G54" i="9" l="1"/>
  <c r="I54" i="9" s="1"/>
  <c r="K42" i="9"/>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<sst xmlns="http://schemas.openxmlformats.org/spreadsheetml/2006/main" count="10481" uniqueCount="5089">
  <si>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</si>
  <si>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</si>
  <si>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</si>
  <si>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</si>
  <si>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</si>
  <si>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</si>
  <si>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</si>
  <si>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</si>
  <si>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</si>
  <si>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</si>
  <si>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</si>
  <si>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</si>
  <si>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</si>
  <si>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</si>
  <si>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</si>
  <si>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</si>
  <si>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</si>
  <si>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</si>
  <si>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</si>
  <si>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</si>
  <si>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</si>
  <si>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</si>
  <si>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</si>
  <si>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</si>
  <si>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</si>
  <si>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</si>
  <si>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</si>
  <si>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</si>
  <si>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</si>
  <si>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</si>
  <si>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</si>
  <si>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</si>
  <si>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</si>
  <si>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</si>
  <si>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</si>
  <si>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</si>
  <si>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</si>
  <si>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</si>
  <si>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</si>
  <si>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</si>
  <si>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</si>
  <si>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</si>
  <si>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</si>
  <si>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</si>
  <si>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</si>
  <si>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</si>
  <si>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</si>
  <si>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</si>
  <si>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</si>
  <si>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</si>
  <si>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</si>
  <si>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</si>
  <si>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</si>
  <si>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</si>
  <si>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</si>
  <si>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</si>
  <si>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</si>
  <si>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</si>
  <si>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</si>
  <si>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</si>
  <si>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</si>
  <si>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</si>
  <si>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</si>
  <si>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</si>
  <si>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</si>
  <si>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</si>
  <si>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</si>
  <si>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</si>
  <si>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</si>
  <si>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</si>
  <si>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</si>
  <si>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</si>
  <si>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</si>
  <si>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</si>
  <si>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</si>
  <si>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</si>
  <si>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</si>
  <si>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</si>
  <si>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</si>
  <si>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</si>
  <si>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</si>
  <si>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</si>
  <si>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</si>
  <si>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</si>
  <si>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</si>
  <si>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</si>
  <si>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</si>
  <si>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</si>
  <si>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</si>
  <si>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</si>
  <si>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</si>
  <si>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</si>
  <si>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</si>
  <si>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</si>
  <si>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</si>
  <si>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</si>
  <si>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</si>
  <si>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</si>
  <si>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</si>
  <si>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</si>
  <si>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</si>
  <si>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</si>
  <si>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</si>
  <si>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</si>
  <si>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</si>
  <si>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</si>
  <si>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</si>
  <si>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</si>
  <si>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</si>
  <si>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</si>
  <si>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</si>
  <si>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</si>
  <si>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</si>
  <si>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</si>
  <si>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</si>
  <si>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</si>
  <si>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</si>
  <si>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</si>
  <si>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</si>
  <si>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</si>
  <si>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</si>
  <si>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</si>
  <si>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</si>
  <si>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</si>
  <si>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</si>
  <si>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</si>
  <si>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</si>
  <si>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</si>
  <si>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</si>
  <si>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</si>
  <si>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</si>
  <si>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</si>
  <si>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</si>
  <si>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</si>
  <si>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</si>
  <si>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</si>
  <si>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</si>
  <si>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</si>
  <si>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</si>
  <si>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</si>
  <si>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</si>
  <si>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</si>
  <si>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</si>
  <si>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</si>
  <si>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</si>
  <si>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</si>
  <si>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</si>
  <si>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</si>
  <si>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</si>
  <si>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</si>
  <si>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</si>
  <si>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</si>
  <si>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</si>
  <si>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</si>
  <si>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</si>
  <si>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</si>
  <si>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</si>
  <si>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</si>
  <si>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</si>
  <si>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</si>
  <si>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</si>
  <si>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</si>
  <si>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</si>
  <si>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</si>
  <si>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</si>
  <si>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</si>
  <si>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</si>
  <si>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</si>
  <si>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</si>
  <si>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</si>
  <si>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</si>
  <si>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</si>
  <si>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</si>
  <si>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</si>
  <si>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</si>
  <si>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</si>
  <si>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</si>
  <si>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</si>
  <si>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</si>
  <si>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</si>
  <si>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</si>
  <si>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</si>
  <si>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</si>
  <si>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</si>
  <si>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</si>
  <si>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</si>
  <si>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</si>
  <si>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</si>
  <si>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</si>
  <si>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</si>
  <si>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</si>
  <si>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</si>
  <si>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</si>
  <si>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</si>
  <si>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</si>
  <si>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</si>
  <si>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</si>
  <si>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</si>
  <si>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</si>
  <si>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</si>
  <si>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</si>
  <si>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</si>
  <si>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</si>
  <si>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</si>
  <si>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</si>
  <si>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</si>
  <si>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</si>
  <si>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</si>
  <si>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</si>
  <si>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</si>
  <si>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</si>
  <si>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</si>
  <si>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</si>
  <si>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</si>
  <si>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</si>
  <si>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</si>
  <si>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</si>
  <si>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</si>
  <si>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</si>
  <si>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</si>
  <si>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</si>
  <si>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</si>
  <si>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</si>
  <si>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</si>
  <si>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</si>
  <si>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</si>
  <si>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</si>
  <si>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</si>
  <si>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</si>
  <si>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</si>
  <si>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</si>
  <si>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</si>
  <si>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</si>
  <si>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</si>
  <si>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</si>
  <si>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</si>
  <si>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</si>
  <si>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</si>
  <si>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</si>
  <si>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</si>
  <si>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</si>
  <si>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</si>
  <si>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</si>
  <si>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</si>
  <si>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</si>
  <si>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</si>
  <si>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</si>
  <si>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</si>
  <si>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</si>
  <si>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</si>
  <si>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</si>
  <si>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</si>
  <si>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</si>
  <si>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</si>
  <si>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</si>
  <si>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</si>
  <si>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</si>
  <si>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</si>
  <si>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</si>
  <si>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</si>
  <si>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</si>
  <si>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</si>
  <si>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</si>
  <si>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</si>
  <si>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</si>
  <si>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</si>
  <si>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</si>
  <si>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</si>
  <si>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</si>
  <si>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</si>
  <si>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</si>
  <si>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</si>
  <si>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</si>
  <si>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</si>
  <si>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</si>
  <si>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</si>
  <si>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</si>
  <si>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</si>
  <si>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</si>
  <si>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</si>
  <si>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</si>
  <si>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</si>
  <si>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</si>
  <si>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</si>
  <si>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</si>
  <si>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</si>
  <si>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</si>
  <si>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</si>
  <si>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</si>
  <si>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</si>
  <si>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</si>
  <si>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</si>
  <si>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</si>
  <si>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</si>
  <si>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</si>
  <si>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</si>
  <si>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</si>
  <si>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</si>
  <si>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</si>
  <si>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</si>
  <si>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</si>
  <si>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</si>
  <si>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</si>
  <si>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</si>
  <si>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</si>
  <si>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</si>
  <si>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</si>
  <si>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</si>
  <si>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</si>
  <si>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</si>
  <si>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</si>
  <si>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</si>
  <si>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</si>
  <si>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</si>
  <si>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</si>
  <si>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</si>
  <si>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</si>
  <si>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</si>
  <si>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</si>
  <si>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</si>
  <si>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</si>
  <si>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</si>
  <si>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</si>
  <si>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</si>
  <si>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</si>
  <si>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</si>
  <si>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</si>
  <si>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</si>
  <si>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</si>
  <si>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</si>
  <si>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</si>
  <si>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</si>
  <si>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</si>
  <si>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</si>
  <si>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</si>
  <si>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</si>
  <si>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</si>
  <si>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</si>
  <si>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</si>
  <si>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</si>
  <si>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</si>
  <si>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</si>
  <si>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</si>
  <si>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</si>
  <si>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</si>
  <si>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</si>
  <si>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</si>
  <si>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</si>
  <si>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</si>
  <si>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</si>
  <si>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</si>
  <si>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</si>
  <si>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</si>
  <si>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</si>
  <si>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</si>
  <si>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</si>
  <si>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</si>
  <si>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</si>
  <si>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</si>
  <si>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</si>
  <si>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</si>
  <si>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</si>
  <si>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</si>
  <si>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</si>
  <si>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</si>
  <si>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</si>
  <si>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</si>
  <si>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</si>
  <si>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</si>
  <si>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</si>
  <si>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</si>
  <si>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</si>
  <si>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</si>
  <si>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</si>
  <si>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</si>
  <si>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</si>
  <si>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</si>
  <si>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</si>
  <si>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</si>
  <si>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</si>
  <si>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</si>
  <si>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</si>
  <si>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</si>
  <si>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</si>
  <si>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</si>
  <si>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</si>
  <si>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</si>
  <si>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</si>
  <si>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</si>
  <si>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</si>
  <si>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</si>
  <si>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</si>
  <si>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</si>
  <si>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</si>
  <si>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</si>
  <si>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</si>
  <si>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</si>
  <si>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</si>
  <si>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</si>
  <si>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</si>
  <si>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</si>
  <si>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</si>
  <si>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</si>
  <si>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</si>
  <si>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</si>
  <si>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</si>
  <si>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</si>
  <si>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</si>
  <si>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</si>
  <si>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</si>
  <si>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</si>
  <si>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</si>
  <si>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</si>
  <si>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</si>
  <si>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</si>
  <si>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</si>
  <si>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</si>
  <si>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</si>
  <si>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</si>
  <si>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</si>
  <si>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</si>
  <si>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</si>
  <si>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</si>
  <si>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</si>
  <si>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</si>
  <si>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</si>
  <si>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</si>
  <si>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</si>
  <si>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</si>
  <si>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</si>
  <si>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</si>
  <si>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</si>
  <si>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</si>
  <si>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</si>
  <si>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</si>
  <si>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</si>
  <si>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</si>
  <si>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</si>
  <si>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</si>
  <si>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</si>
  <si>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</si>
  <si>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</si>
  <si>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</si>
  <si>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</si>
  <si>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</si>
  <si>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</si>
  <si>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</si>
  <si>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</si>
  <si>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</si>
  <si>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</si>
  <si>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</si>
  <si>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</si>
  <si>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</si>
  <si>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</si>
  <si>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</si>
  <si>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</si>
  <si>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</si>
  <si>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</si>
  <si>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</si>
  <si>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</si>
  <si>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</si>
  <si>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</si>
  <si>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</si>
  <si>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</si>
  <si>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</si>
  <si>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</si>
  <si>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</si>
  <si>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</si>
  <si>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</si>
  <si>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</si>
  <si>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</si>
  <si>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</si>
  <si>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</si>
  <si>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</si>
  <si>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</si>
  <si>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</si>
  <si>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</si>
  <si>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</si>
  <si>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</si>
  <si>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</si>
  <si>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</si>
  <si>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</si>
  <si>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</si>
  <si>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</si>
  <si>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</si>
  <si>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</si>
  <si>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</si>
  <si>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</si>
  <si>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</si>
  <si>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</si>
  <si>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</si>
  <si>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</si>
  <si>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</si>
  <si>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</si>
  <si>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</si>
  <si>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</si>
  <si>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</si>
  <si>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</si>
  <si>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</si>
  <si>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</si>
  <si>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</si>
  <si>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</si>
  <si>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</si>
  <si>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</si>
  <si>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</si>
  <si>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</si>
  <si>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</si>
  <si>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</si>
  <si>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</si>
  <si>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</si>
  <si>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</si>
  <si>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</si>
  <si>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</si>
  <si>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</si>
  <si>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</si>
  <si>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</si>
  <si>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</si>
  <si>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</si>
  <si>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</si>
  <si>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</si>
  <si>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</si>
  <si>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</si>
  <si>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</si>
  <si>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</si>
  <si>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</si>
  <si>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</si>
  <si>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</si>
  <si>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</si>
  <si>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</si>
  <si>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</si>
  <si>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</si>
  <si>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</si>
  <si>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</si>
  <si>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</si>
  <si>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</si>
  <si>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</si>
  <si>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</si>
  <si>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</si>
  <si>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</si>
  <si>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</si>
  <si>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</si>
  <si>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</si>
  <si>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</si>
  <si>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</si>
  <si>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</si>
  <si>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</si>
  <si>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</si>
  <si>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</si>
  <si>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</si>
  <si>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</si>
  <si>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</si>
  <si>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</si>
  <si>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</si>
  <si>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</si>
  <si>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</si>
  <si>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</si>
  <si>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</si>
  <si>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</si>
  <si>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</si>
  <si>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</si>
  <si>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</si>
  <si>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</si>
  <si>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</si>
  <si>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</si>
  <si>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</si>
  <si>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</si>
  <si>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</si>
  <si>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</si>
  <si>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</si>
  <si>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</si>
  <si>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</si>
  <si>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</si>
  <si>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</si>
  <si>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</si>
  <si>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</si>
  <si>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</si>
  <si>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</si>
  <si>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</si>
  <si>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</si>
  <si>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</si>
  <si>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</si>
  <si>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</si>
  <si>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</si>
  <si>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</si>
  <si>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</si>
  <si>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</si>
  <si>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</si>
  <si>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</si>
  <si>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</si>
  <si>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</si>
  <si>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</si>
  <si>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</si>
  <si>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</si>
  <si>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</si>
  <si>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</si>
  <si>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</si>
  <si>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</si>
  <si>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</si>
  <si>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</si>
  <si>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</si>
  <si>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</si>
  <si>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</si>
  <si>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</si>
  <si>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</si>
  <si>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</si>
  <si>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</si>
  <si>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</si>
  <si>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</si>
  <si>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</si>
  <si>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</si>
  <si>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</si>
  <si>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</si>
  <si>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</si>
  <si>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</si>
  <si>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</si>
  <si>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</si>
  <si>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</si>
  <si>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</si>
  <si>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</si>
  <si>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</si>
  <si>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</si>
  <si>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</si>
  <si>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</si>
  <si>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</si>
  <si>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</si>
  <si>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</si>
  <si>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</si>
  <si>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</si>
  <si>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</si>
  <si>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</si>
  <si>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</si>
  <si>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</si>
  <si>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</si>
  <si>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</si>
  <si>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</si>
  <si>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</si>
  <si>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</si>
  <si>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</si>
  <si>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</si>
  <si>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</si>
  <si>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</si>
  <si>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</si>
  <si>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</si>
  <si>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</si>
  <si>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</si>
  <si>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</si>
  <si>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</si>
  <si>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</si>
  <si>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</si>
  <si>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</si>
  <si>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</si>
  <si>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</si>
  <si>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</si>
  <si>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</si>
  <si>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</si>
  <si>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</si>
  <si>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</si>
  <si>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</si>
  <si>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</si>
  <si>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</si>
  <si>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</si>
  <si>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</si>
  <si>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</si>
  <si>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</si>
  <si>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</si>
  <si>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</si>
  <si>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</si>
  <si>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</si>
  <si>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</si>
  <si>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</si>
  <si>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</si>
  <si>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</si>
  <si>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</si>
  <si>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</si>
  <si>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</si>
  <si>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</si>
  <si>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</si>
  <si>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</si>
  <si>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</si>
  <si>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</si>
  <si>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</si>
  <si>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</si>
  <si>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</si>
  <si>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</si>
  <si>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</si>
  <si>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</si>
  <si>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</si>
  <si>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</si>
  <si>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</si>
  <si>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</si>
  <si>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</si>
  <si>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</si>
  <si>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</si>
  <si>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</si>
  <si>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</si>
  <si>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</si>
  <si>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</si>
  <si>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</si>
  <si>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</si>
  <si>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</si>
  <si>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</si>
  <si>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</si>
  <si>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</si>
  <si>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</si>
  <si>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</si>
  <si>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</si>
  <si>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</si>
  <si>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</si>
  <si>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</si>
  <si>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</si>
  <si>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</si>
  <si>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</si>
  <si>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</si>
  <si>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</si>
  <si>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</si>
  <si>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</si>
  <si>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</si>
  <si>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</si>
  <si>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</si>
  <si>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</si>
  <si>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</si>
  <si>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</si>
  <si>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</si>
  <si>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</si>
  <si>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</si>
  <si>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</si>
  <si>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</si>
  <si>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</si>
  <si>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</si>
  <si>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</si>
  <si>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</si>
  <si>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</si>
  <si>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</si>
  <si>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</si>
  <si>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</si>
  <si>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</si>
  <si>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</si>
  <si>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</si>
  <si>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</si>
  <si>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</si>
  <si>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</si>
  <si>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</si>
  <si>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</si>
  <si>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</si>
  <si>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</si>
  <si>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</si>
  <si>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</si>
  <si>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</si>
  <si>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</si>
  <si>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</si>
  <si>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</si>
  <si>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</si>
  <si>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</si>
  <si>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</si>
  <si>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</si>
  <si>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</si>
  <si>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</si>
  <si>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</si>
  <si>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</si>
  <si>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</si>
  <si>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</si>
  <si>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</si>
  <si>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</si>
  <si>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</si>
  <si>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</si>
  <si>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</si>
  <si>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</si>
  <si>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</si>
  <si>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</si>
  <si>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</si>
  <si>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</si>
  <si>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</si>
  <si>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</si>
  <si>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</si>
  <si>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</si>
  <si>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</si>
  <si>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</si>
  <si>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</si>
  <si>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</si>
  <si>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</si>
  <si>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</si>
  <si>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</si>
  <si>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</si>
  <si>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</si>
  <si>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</si>
  <si>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</si>
  <si>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</si>
  <si>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</si>
  <si>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</si>
  <si>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</si>
  <si>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</si>
  <si>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</si>
  <si>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</si>
  <si>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</si>
  <si>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</si>
  <si>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</si>
  <si>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</si>
  <si>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</si>
  <si>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</si>
  <si>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</si>
  <si>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</si>
  <si>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</si>
  <si>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</si>
  <si>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</si>
  <si>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</si>
  <si>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</si>
  <si>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</si>
  <si>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</si>
  <si>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</si>
  <si>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</si>
  <si>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</si>
  <si>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</si>
  <si>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</si>
  <si>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</si>
  <si>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</si>
  <si>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</si>
  <si>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</si>
  <si>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</si>
  <si>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</si>
  <si>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</si>
  <si>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</si>
  <si>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</si>
  <si>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</si>
  <si>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</si>
  <si>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</si>
  <si>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</si>
  <si>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</si>
  <si>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</si>
  <si>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</si>
  <si>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</si>
  <si>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</si>
  <si>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</si>
  <si>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</si>
  <si>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</si>
  <si>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</si>
  <si>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</si>
  <si>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</si>
  <si>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</si>
  <si>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</si>
  <si>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</si>
  <si>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</si>
  <si>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</si>
  <si>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</si>
  <si>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</si>
  <si>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</si>
  <si>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</si>
  <si>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</si>
  <si>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</si>
  <si>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</si>
  <si>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</si>
  <si>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</si>
  <si>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</si>
  <si>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</si>
  <si>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</si>
  <si>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</si>
  <si>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</si>
  <si>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</si>
  <si>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</si>
  <si>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</si>
  <si>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</si>
  <si>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</si>
  <si>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</si>
  <si>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</si>
  <si>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</si>
  <si>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</si>
  <si>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</si>
  <si>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</si>
  <si>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</si>
  <si>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</si>
  <si>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</si>
  <si>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</si>
  <si>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</si>
  <si>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</si>
  <si>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</si>
  <si>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</si>
  <si>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</si>
  <si>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</si>
  <si>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</si>
  <si>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</si>
  <si>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</si>
  <si>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</si>
  <si>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</si>
  <si>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</si>
  <si>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</si>
  <si>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</si>
  <si>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</si>
  <si>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</si>
  <si>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</si>
  <si>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</si>
  <si>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</si>
  <si>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</si>
  <si>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</si>
  <si>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</si>
  <si>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</si>
  <si>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</si>
  <si>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</si>
  <si>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</si>
  <si>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</si>
  <si>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</si>
  <si>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</si>
  <si>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</si>
  <si>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</si>
  <si>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</si>
  <si>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</si>
  <si>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</si>
  <si>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</si>
  <si>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</si>
  <si>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</si>
  <si>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</si>
  <si>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</si>
  <si>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</si>
  <si>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</si>
  <si>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</si>
  <si>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</si>
  <si>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</si>
  <si>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</si>
  <si>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</si>
  <si>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</si>
  <si>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</si>
  <si>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</si>
  <si>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</si>
  <si>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</si>
  <si>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</si>
  <si>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</si>
  <si>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</si>
  <si>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</si>
  <si>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</si>
  <si>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</si>
  <si>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</si>
  <si>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</si>
  <si>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</si>
  <si>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</si>
  <si>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</si>
  <si>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</si>
  <si>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</si>
  <si>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</si>
  <si>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</si>
  <si>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</si>
  <si>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</si>
  <si>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</si>
  <si>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</si>
  <si>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</si>
  <si>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</si>
  <si>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</si>
  <si>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</si>
  <si>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</si>
  <si>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</si>
  <si>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</si>
  <si>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</si>
  <si>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</si>
  <si>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</si>
  <si>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</si>
  <si>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</si>
  <si>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</si>
  <si>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</si>
  <si>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</si>
  <si>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</si>
  <si>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</si>
  <si>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</si>
  <si>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</si>
  <si>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</si>
  <si>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</si>
  <si>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</si>
  <si>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</si>
  <si>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</si>
  <si>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</si>
  <si>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</si>
  <si>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</si>
  <si>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</si>
  <si>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</si>
  <si>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</si>
  <si>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</si>
  <si>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</si>
  <si>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</si>
  <si>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</si>
  <si>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</si>
  <si>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</si>
  <si>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</si>
  <si>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</si>
  <si>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</si>
  <si>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</si>
  <si>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</si>
  <si>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</si>
  <si>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</si>
  <si>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</si>
  <si>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</si>
  <si>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</si>
  <si>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</si>
  <si>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</si>
  <si>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</si>
  <si>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</si>
  <si>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</si>
  <si>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</si>
  <si>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</si>
  <si>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</si>
  <si>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</si>
  <si>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</si>
  <si>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</si>
  <si>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</si>
  <si>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</si>
  <si>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</si>
  <si>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</si>
  <si>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</si>
  <si>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</si>
  <si>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</si>
  <si>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</si>
  <si>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</si>
  <si>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</si>
  <si>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</si>
  <si>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</si>
  <si>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</si>
  <si>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</si>
  <si>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</si>
  <si>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</si>
  <si>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</si>
  <si>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</si>
  <si>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</si>
  <si>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</si>
  <si>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</si>
  <si>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</si>
  <si>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</si>
  <si>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</si>
  <si>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</si>
  <si>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</si>
  <si>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</si>
  <si>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</si>
  <si>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</si>
  <si>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</si>
  <si>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</si>
  <si>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</si>
  <si>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</si>
  <si>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</si>
  <si>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</si>
  <si>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</si>
  <si>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</si>
  <si>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</si>
  <si>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</si>
  <si>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</si>
  <si>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</si>
  <si>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</si>
  <si>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</si>
  <si>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</si>
  <si>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</si>
  <si>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</si>
  <si>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</si>
  <si>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</si>
  <si>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</si>
  <si>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</si>
  <si>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</si>
  <si>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</si>
  <si>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</si>
  <si>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</si>
  <si>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</si>
  <si>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</si>
  <si>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</si>
  <si>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</si>
  <si>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</si>
  <si>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</si>
  <si>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</si>
  <si>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</si>
  <si>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</si>
  <si>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</si>
  <si>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</si>
  <si>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</si>
  <si>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</si>
  <si>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</si>
  <si>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</si>
  <si>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</si>
  <si>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</si>
  <si>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</si>
  <si>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</si>
  <si>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</si>
  <si>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</si>
  <si>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</si>
  <si>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</si>
  <si>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</si>
  <si>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</si>
  <si>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</si>
  <si>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</si>
  <si>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</si>
  <si>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</si>
  <si>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</si>
  <si>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</si>
  <si>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</si>
  <si>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</si>
  <si>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</si>
  <si>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</si>
  <si>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</si>
  <si>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</si>
  <si>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</si>
  <si>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</si>
  <si>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</si>
  <si>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</si>
  <si>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</si>
  <si>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</si>
  <si>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</si>
  <si>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</si>
  <si>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</si>
  <si>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</si>
  <si>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</si>
  <si>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</si>
  <si>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</si>
  <si>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</si>
  <si>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</si>
  <si>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</si>
  <si>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</si>
  <si>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</si>
  <si>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</si>
  <si>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</si>
  <si>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</si>
  <si>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</si>
  <si>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</si>
  <si>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</si>
  <si>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</si>
  <si>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</si>
  <si>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</si>
  <si>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</si>
  <si>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</si>
  <si>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</si>
  <si>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</si>
  <si>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</si>
  <si>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</si>
  <si>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</si>
  <si>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</si>
  <si>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</si>
  <si>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</si>
  <si>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</si>
  <si>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</si>
  <si>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</si>
  <si>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</si>
  <si>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</si>
  <si>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</si>
  <si>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</si>
  <si>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</si>
  <si>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</si>
  <si>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</si>
  <si>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</si>
  <si>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</si>
  <si>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</si>
  <si>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</si>
  <si>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</si>
  <si>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</si>
  <si>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</si>
  <si>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</si>
  <si>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</si>
  <si>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</si>
  <si>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</si>
  <si>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</si>
  <si>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</si>
  <si>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</si>
  <si>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</si>
  <si>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</si>
  <si>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</si>
  <si>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</si>
  <si>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</si>
  <si>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</si>
  <si>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</si>
  <si>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</si>
  <si>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</si>
  <si>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</si>
  <si>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</si>
  <si>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</si>
  <si>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</si>
  <si>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</si>
  <si>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</si>
  <si>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</si>
  <si>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</si>
  <si>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</si>
  <si>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</si>
  <si>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</si>
  <si>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</si>
  <si>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</si>
  <si>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</si>
  <si>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</si>
  <si>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</si>
  <si>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</si>
  <si>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</si>
  <si>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</si>
  <si>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</si>
  <si>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</si>
  <si>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</si>
  <si>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</si>
  <si>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</si>
  <si>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</si>
  <si>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</si>
  <si>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</si>
  <si>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</si>
  <si>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</si>
  <si>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</si>
  <si>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</si>
  <si>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</si>
  <si>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</si>
  <si>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</si>
  <si>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</si>
  <si>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</si>
  <si>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</si>
  <si>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</si>
  <si>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</si>
  <si>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</si>
  <si>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</si>
  <si>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</si>
  <si>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</si>
  <si>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</si>
  <si>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</si>
  <si>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</si>
  <si>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</si>
  <si>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</si>
  <si>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</si>
  <si>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</si>
  <si>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</si>
  <si>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</si>
  <si>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</si>
  <si>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</si>
  <si>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</si>
  <si>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</si>
  <si>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</si>
  <si>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</si>
  <si>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</si>
  <si>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</si>
  <si>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</si>
  <si>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</si>
  <si>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</si>
  <si>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</si>
  <si>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</si>
  <si>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</si>
  <si>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</si>
  <si>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</si>
  <si>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</si>
  <si>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</si>
  <si>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</si>
  <si>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</si>
  <si>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</si>
  <si>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</si>
  <si>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</si>
  <si>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</si>
  <si>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</si>
  <si>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</si>
  <si>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</si>
  <si>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</si>
  <si>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</si>
  <si>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</si>
  <si>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</si>
  <si>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</si>
  <si>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</si>
  <si>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</si>
  <si>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</si>
  <si>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</si>
  <si>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</si>
  <si>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</si>
  <si>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</si>
  <si>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</si>
  <si>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</si>
  <si>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</si>
  <si>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</si>
  <si>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</si>
  <si>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</si>
  <si>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</si>
  <si>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</si>
  <si>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</si>
  <si>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</si>
  <si>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</si>
  <si>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</si>
  <si>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</si>
  <si>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</si>
  <si>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</si>
  <si>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</si>
  <si>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</si>
  <si>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</si>
  <si>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</si>
  <si>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</si>
  <si>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</si>
  <si>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</si>
  <si>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</si>
  <si>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</si>
  <si>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</si>
  <si>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</si>
  <si>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</si>
  <si>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</si>
  <si>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</si>
  <si>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</si>
  <si>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</si>
  <si>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</si>
  <si>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</si>
  <si>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</si>
  <si>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</si>
  <si>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</si>
  <si>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</si>
  <si>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</si>
  <si>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</si>
  <si>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</si>
  <si>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</si>
  <si>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</si>
  <si>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</si>
  <si>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</si>
  <si>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</si>
  <si>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</si>
  <si>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</si>
  <si>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</si>
  <si>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</si>
  <si>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</si>
  <si>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</si>
  <si>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</si>
  <si>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</si>
  <si>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</si>
  <si>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</si>
  <si>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</si>
  <si>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</si>
  <si>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</si>
  <si>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</si>
  <si>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</si>
  <si>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</si>
  <si>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</si>
  <si>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</si>
  <si>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</si>
  <si>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</si>
  <si>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</si>
  <si>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</si>
  <si>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</si>
  <si>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</si>
  <si>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</si>
  <si>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</si>
  <si>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</si>
  <si>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</si>
  <si>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</si>
  <si>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</si>
  <si>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</si>
  <si>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</si>
  <si>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</si>
  <si>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</si>
  <si>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</si>
  <si>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</si>
  <si>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</si>
  <si>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</si>
  <si>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</si>
  <si>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</si>
  <si>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</si>
  <si>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</si>
  <si>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</si>
  <si>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</si>
  <si>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</si>
  <si>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</si>
  <si>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</si>
  <si>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</si>
  <si>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</si>
  <si>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</si>
  <si>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</si>
  <si>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</si>
  <si>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</si>
  <si>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</si>
  <si>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</si>
  <si>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</si>
  <si>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</si>
  <si>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</si>
  <si>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</si>
  <si>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</si>
  <si>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</si>
  <si>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</si>
  <si>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</si>
  <si>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</si>
  <si>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</si>
  <si>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</si>
  <si>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</si>
  <si>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</si>
  <si>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</si>
  <si>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</si>
  <si>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</si>
  <si>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</si>
  <si>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</si>
  <si>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</si>
  <si>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</si>
  <si>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</si>
  <si>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</si>
  <si>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</si>
  <si>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</si>
  <si>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</si>
  <si>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</si>
  <si>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</si>
  <si>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</si>
  <si>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</si>
  <si>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</si>
  <si>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</si>
  <si>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</si>
  <si>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</si>
  <si>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</si>
  <si>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</si>
  <si>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</si>
  <si>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</si>
  <si>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</si>
  <si>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</si>
  <si>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</si>
  <si>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</si>
  <si>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</si>
  <si>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</si>
  <si>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</si>
  <si>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</si>
  <si>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</si>
  <si>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</si>
  <si>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</si>
  <si>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</si>
  <si>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</si>
  <si>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</si>
  <si>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</si>
  <si>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</si>
  <si>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</si>
  <si>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</si>
  <si>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</si>
  <si>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</si>
  <si>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</si>
  <si>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</si>
  <si>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</si>
  <si>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</si>
  <si>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</si>
  <si>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</si>
  <si>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</si>
  <si>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</si>
  <si>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</si>
  <si>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</si>
  <si>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</si>
  <si>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</si>
  <si>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</si>
  <si>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</si>
  <si>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</si>
  <si>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</si>
  <si>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</si>
  <si>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</si>
  <si>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</si>
  <si>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</si>
  <si>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</si>
  <si>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</si>
  <si>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</si>
  <si>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</si>
  <si>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</si>
  <si>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</si>
  <si>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</si>
  <si>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</si>
  <si>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</si>
  <si>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</si>
  <si>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</si>
  <si>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</si>
  <si>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</si>
  <si>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</si>
  <si>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</si>
  <si>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</si>
  <si>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</si>
  <si>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</si>
  <si>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</si>
  <si>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</si>
  <si>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</si>
  <si>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</si>
  <si>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</si>
  <si>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</si>
  <si>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</si>
  <si>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</si>
  <si>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</si>
  <si>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</si>
  <si>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</si>
  <si>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</si>
  <si>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</si>
  <si>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</si>
  <si>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</si>
  <si>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</si>
  <si>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</si>
  <si>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</si>
  <si>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</si>
  <si>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</si>
  <si>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</si>
  <si>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</si>
  <si>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</si>
  <si>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</si>
  <si>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</si>
  <si>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</si>
  <si>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</si>
  <si>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</si>
  <si>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</si>
  <si>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</si>
  <si>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</si>
  <si>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</si>
  <si>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</si>
  <si>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</si>
  <si>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</si>
  <si>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</si>
  <si>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</si>
  <si>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</si>
  <si>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</si>
  <si>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</si>
  <si>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</si>
  <si>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</si>
  <si>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</si>
  <si>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</si>
  <si>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</si>
  <si>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</si>
  <si>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</si>
  <si>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</si>
  <si>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</si>
  <si>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</si>
  <si>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</si>
  <si>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</si>
  <si>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</si>
  <si>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</si>
  <si>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</si>
  <si>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</si>
  <si>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</si>
  <si>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</si>
  <si>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</si>
  <si>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atletika - kapitálové transfery</t>
  </si>
  <si>
    <t>tenis - kapitálové transfery</t>
  </si>
  <si>
    <t>SLSP0240001</t>
  </si>
  <si>
    <t>131770</t>
  </si>
  <si>
    <t>Úhrada PZ č. 25DPŠ0005, Prijatá zálohová faktúra Plachta na trampolínu,_x005F_x000D_
INV: Plachta na trampolinu</t>
  </si>
  <si>
    <t>Eurotramp-Trampoline GmbH</t>
  </si>
  <si>
    <t>a - gymnastika - kapitálové transfery</t>
  </si>
  <si>
    <t>SLSP1550001</t>
  </si>
  <si>
    <t>656688</t>
  </si>
  <si>
    <t>Úhrada PZ č. 25DPŠ0031, Tumbling Track "Spiethway Evolution" - 10,8 m,_x005F_x000D_
KV: Tumbling Track 10,8m</t>
  </si>
  <si>
    <t>814058857</t>
  </si>
  <si>
    <t>SPIETH Gymnastics GmBH</t>
  </si>
  <si>
    <t>SLSP1550002</t>
  </si>
  <si>
    <t>656689</t>
  </si>
  <si>
    <t>Úhrada PZ č. 25DPŠ0032, Tumbling Track "Spiethway Evolution" - 18 m,_x005F_x000D_
KV: Tumbling Track 18m</t>
  </si>
  <si>
    <t>SLSP0240003</t>
  </si>
  <si>
    <t>1100122025</t>
  </si>
  <si>
    <t>Úhrada OZ č. 24DPH0013, Odvod DPH dod12/2025,_x005F_x000D_
24DPH0013</t>
  </si>
  <si>
    <t>Finančné riaditeľstvo Slovenskej republiky</t>
  </si>
  <si>
    <t>SLSP0120003</t>
  </si>
  <si>
    <t>202025</t>
  </si>
  <si>
    <t>Úhrada PZ č. 25DPŠ0037, Prijatá zálohová faktúra World Gym for Life 2025 21-27.7.2025 - úč,_x005F_x000D_
GpV: World Gym for Life 2025 
1/50% of total Participation Card 
SVK</t>
  </si>
  <si>
    <t>Federacao de Gynástica de Portugal</t>
  </si>
  <si>
    <t>SLSP0180009</t>
  </si>
  <si>
    <t>2501</t>
  </si>
  <si>
    <t>Úhrada OZ č. 25MZD00026, Mzdy 2025/01 os. č. 016,_x005F_x000D_
osobny ucet</t>
  </si>
  <si>
    <t>Ing. Andrejkovičová Mária</t>
  </si>
  <si>
    <t>SLSP0180011</t>
  </si>
  <si>
    <t>Úhrada OZ č. 25MZD00030, Mzdy 2025/01 os. č. 051,_x005F_x000D_
osobny ucet</t>
  </si>
  <si>
    <t>Mgr. Fitošová Alexandra</t>
  </si>
  <si>
    <t>SLSP0180015</t>
  </si>
  <si>
    <t>Úhrada OZ č. 25MZD00008, Mzdy 2025/01 os. č. 044-IPV,_x005F_x000D_
osobny ucet</t>
  </si>
  <si>
    <t>Koštialová Laura</t>
  </si>
  <si>
    <t>SLSP0180017</t>
  </si>
  <si>
    <t>Úhrada OZ č. 25MZD00029, Mzdy 2025/01 os. č. 050,_x005F_x000D_
osobny ucet</t>
  </si>
  <si>
    <t>Mgr. Piačková Elena</t>
  </si>
  <si>
    <t>SLSP0180019</t>
  </si>
  <si>
    <t>Úhrada OZ č. 25MZD00014, Mzdy 2025/01 os. č. 049-IPV,_x005F_x000D_
osobny ucet</t>
  </si>
  <si>
    <t>Csiaki Martin</t>
  </si>
  <si>
    <t>SLSP0180021</t>
  </si>
  <si>
    <t>Úhrada OZ č. 25MZD00013, Mzdy 2025/01 os. č. 048-IPV,_x005F_x000D_
osobny ucet</t>
  </si>
  <si>
    <t>Parnai Miroslav</t>
  </si>
  <si>
    <t>SLSP0180025</t>
  </si>
  <si>
    <t>Úhrada OZ č. 25MZD00011, Mzdy 2025/01 os. č. 047,_x005F_x000D_
osobny ucet</t>
  </si>
  <si>
    <t>Mgr. Veizerová Andrea</t>
  </si>
  <si>
    <t>SLSP0180027</t>
  </si>
  <si>
    <t>Úhrada OZ č. 25MZD00027, Mzdy 2025/01 os. č. 037,_x005F_x000D_
osobny ucet</t>
  </si>
  <si>
    <t>Mgr. Zbyňovcová Henrieta</t>
  </si>
  <si>
    <t>SLSP0180039</t>
  </si>
  <si>
    <t>Úhrada OZ č. 25MZD00007, Mzdy 2025/01 os. č. 043-IPV,_x005F_x000D_
osobny ucet</t>
  </si>
  <si>
    <t>Zvalo Martin</t>
  </si>
  <si>
    <t>SLSP0180043</t>
  </si>
  <si>
    <t>Úhrada OZ č. 25MZD00028, Mzdy 2025/01 os. č. 049,_x005F_x000D_
osobny ucet</t>
  </si>
  <si>
    <t>Novosadová Terézia</t>
  </si>
  <si>
    <t>SLSP0180059</t>
  </si>
  <si>
    <t>1001955163</t>
  </si>
  <si>
    <t>Úhrada OZ č. 25MZD00004, Sociálna poistovna 01/2025,_x005F_x000D_
Nemocenske a socialne poistenie</t>
  </si>
  <si>
    <t>30807484</t>
  </si>
  <si>
    <t>Sociálna poisťovňa</t>
  </si>
  <si>
    <t>SLSP0180057</t>
  </si>
  <si>
    <t>Úhrada OZ č. 25MZD00002, Dôvera 01/2025,_x005F_x000D_
Zdravotne poistenie ZP Dovera</t>
  </si>
  <si>
    <t>35942436</t>
  </si>
  <si>
    <t>DÔVERA zdravotná poisťovňa, a. s.</t>
  </si>
  <si>
    <t>SLSP0180055</t>
  </si>
  <si>
    <t>Úhrada OZ č. 25MZD00001, VSZP 01/2025,_x005F_x000D_
Zdravotne poistenie VsZP</t>
  </si>
  <si>
    <t>35937874</t>
  </si>
  <si>
    <t>Všeobecná zdravotná poisťovňa, a.s.</t>
  </si>
  <si>
    <t>SLSP0180053</t>
  </si>
  <si>
    <t>Úhrada OZ č. 25MZD00003, UNION 01/2025,_x005F_x000D_
Zdravotne poistenie ZP Union</t>
  </si>
  <si>
    <t>36284831</t>
  </si>
  <si>
    <t>Union zdravotná poisťovňa, a.s.</t>
  </si>
  <si>
    <t>SLSP0180061</t>
  </si>
  <si>
    <t>1100012025</t>
  </si>
  <si>
    <t>Úhrada OZ č. 24MZD12_30, Dan zo mzdy 01/2025,_x005F_x000D_
Dan zo ZC-preddavok</t>
  </si>
  <si>
    <t>Daňový úrad</t>
  </si>
  <si>
    <t>SLSP0220013</t>
  </si>
  <si>
    <t>2500043</t>
  </si>
  <si>
    <t>Úhrada OZ č. 25OZŠ00043, GymSport Matosinhos International Tournament 12-13.4.2025 Portuga,_x005F_x000D_
Slovak Gymnastics Federation
SGZ: GymSport Matosinhos Internat.
Tournament 12-13.April 2025 Portug.
 - fees, accomod. and meals</t>
  </si>
  <si>
    <t>Sport  Club do Porto</t>
  </si>
  <si>
    <t>SLSP0250011</t>
  </si>
  <si>
    <t>2025005</t>
  </si>
  <si>
    <t>Úhrada FP č. 25DFŠ00077, GymSport Matosinhos International Tournament 12-13.4.2025 Portuga,_x005F_x000D_
SGZ: GymSport Matosinhos 
International Tournament 12-13.4.
2025 Portugal - letenky</t>
  </si>
  <si>
    <t>17057621</t>
  </si>
  <si>
    <t>Klub športovej gymnastiky Detva</t>
  </si>
  <si>
    <t>SLSP0270005</t>
  </si>
  <si>
    <t>2025048</t>
  </si>
  <si>
    <t>Úhrada FP č. 25DFŠ00082, Collogium 1-5.4.2025 Baku Azerbaijan - letenka Koštialová,_x005F_x000D_
GpV: Collogium 1-5.4.2025 Baku 
Azerbaijan - letenka Koštialová</t>
  </si>
  <si>
    <t>47449128</t>
  </si>
  <si>
    <t>Sil via Fly s. r. o.</t>
  </si>
  <si>
    <t>SLSP0270007</t>
  </si>
  <si>
    <t>2025049</t>
  </si>
  <si>
    <t>Úhrada FP č. 25DFŠ00083, Collogium 1-5.4.2025 Baku Azerbaijan - letenka Šišková,_x005F_x000D_
GpV: Collogium 1-5.4.2025 Baku 
Azerbaijan - letenka Šišková</t>
  </si>
  <si>
    <t>SLSP0280001</t>
  </si>
  <si>
    <t>Úhrada PZ č. 25DPŠ0007, Prijatá zálohová faktúra World Gym for Life 2025 21-27.7.2025 - 10,_x005F_x000D_
GpV: World Gym for Life 2025 
21.-27.7.2025 Portugal             
10% of Hotel reservation</t>
  </si>
  <si>
    <t>SLSP0320001</t>
  </si>
  <si>
    <t>2500079</t>
  </si>
  <si>
    <t>Úhrada OZ č. 25OZŠ00079, European Mens and Womens Artistic Gymnastics Championships 26-31.,_x005F_x000D_
ECh2025_ART_IOC_SVK                
SGM/SGZ: European Championships 
26-31.5.2025 Leipzig, GER
- 1/2 ubytovanie</t>
  </si>
  <si>
    <t>Deutscher Turner-Bund Service GmbH</t>
  </si>
  <si>
    <t>SLSP0330003</t>
  </si>
  <si>
    <t>2500087</t>
  </si>
  <si>
    <t>Úhrada OZ č. 25OZŠ00087, MTM Narodni dom Ljubljana 11.-13.4.2025 - 1/2 ubytovanie,_x005F_x000D_
MG: MTM Narodni dom Ljubljana 
11.-13.4.2025 - 1/2 ubytovanie</t>
  </si>
  <si>
    <t>KRG Narodni dom Ljubljana</t>
  </si>
  <si>
    <t>SLSP0360001</t>
  </si>
  <si>
    <t>2500091</t>
  </si>
  <si>
    <t>Úhrada OZ č. 25OZŠ00091, European Rhythmic Gymnastics Championships 4.-8.6.2025 Tallinn ES,_x005F_x000D_
SVK_1/2 accomodation
MG: European Rhythmic Gymnastics 
Championships 4.-8.6.2025 
Tallinn EST - 1/2 accomodation</t>
  </si>
  <si>
    <t>Estonian Gymnastics Federation</t>
  </si>
  <si>
    <t>SLSP0370014</t>
  </si>
  <si>
    <t>2502</t>
  </si>
  <si>
    <t>Úhrada OZ č. 25MZD00039, Mzdy 2025/02 os. č. 043-IPV,_x005F_x000D_
osobny ucet</t>
  </si>
  <si>
    <t>os. č. 043-IPV</t>
  </si>
  <si>
    <t>SLSP0370013</t>
  </si>
  <si>
    <t>Úhrada OZ č. 25MZD00040, Mzdy 2025/02  os. č. 044-IPV,_x005F_x000D_
osobny ucet</t>
  </si>
  <si>
    <t>os. č. 044-IPV</t>
  </si>
  <si>
    <t>SLSP0370016</t>
  </si>
  <si>
    <t>Úhrada OZ č. 25MZD00043, Mzdy 2025/02 os. č. 047,_x005F_x000D_
osobny ucet</t>
  </si>
  <si>
    <t>os. č. 047</t>
  </si>
  <si>
    <t>SLSP0370017</t>
  </si>
  <si>
    <t>Úhrada OZ č. 25MZD00044, Mzdy 2025/02 os. č. 048-IPV,_x005F_x000D_
osobny ucet</t>
  </si>
  <si>
    <t>os. č. 048-IPV</t>
  </si>
  <si>
    <t>SLSP0370009</t>
  </si>
  <si>
    <t>Úhrada OZ č. 25MZD00057, Mzdy 2025/02 os. č. 049,_x005F_x000D_
osobny ucet</t>
  </si>
  <si>
    <t>os. č. 049</t>
  </si>
  <si>
    <t>SLSP0370018</t>
  </si>
  <si>
    <t>Úhrada OZ č. 25MZD00045, Mzdy 2025/02 os. č. 049-IPV,_x005F_x000D_
osobny ucet</t>
  </si>
  <si>
    <t>os. č. 049-IPV</t>
  </si>
  <si>
    <t>SLSP0370012</t>
  </si>
  <si>
    <t>Úhrada OZ č. 25MZD00058, Mzdy 2025/02 os. č. 050,_x005F_x000D_
osobny ucet</t>
  </si>
  <si>
    <t>os. č. 050</t>
  </si>
  <si>
    <t>SLSP0370008</t>
  </si>
  <si>
    <t>Úhrada OZ č. 25MZD00059, Mzdy 2025/02 os. č. 051,_x005F_x000D_
osobny ucet</t>
  </si>
  <si>
    <t>os. č. 051</t>
  </si>
  <si>
    <t>SLSP0370007</t>
  </si>
  <si>
    <t>Úhrada OZ č. 25MZD00060, Mzdy 2025/02 os. č. 052,_x005F_x000D_
osobny ucet</t>
  </si>
  <si>
    <t>os. č. 052</t>
  </si>
  <si>
    <t>SLSP0370031</t>
  </si>
  <si>
    <t>Úhrada OZ č. 25MZD00035, Sociálna poistovna 02/2025,_x005F_x000D_
Nemocenske a socialne poistenie</t>
  </si>
  <si>
    <t>SLSP0370030</t>
  </si>
  <si>
    <t>Úhrada OZ č. 25MZD00033, Dôvera 02/2025,_x005F_x000D_
Zdravotne poistenie ZP Dovera</t>
  </si>
  <si>
    <t>SLSP0370029</t>
  </si>
  <si>
    <t>Úhrada OZ č. 25MZD00032, VSZP 02/2025,_x005F_x000D_
Zdravotne poistenie VsZP</t>
  </si>
  <si>
    <t>SLSP0380003</t>
  </si>
  <si>
    <t>86123</t>
  </si>
  <si>
    <t>Úhrada FP č. 25DFŠ00120, FIG licencie,_x005F_x000D_
Licences_SVK                       
SGM,SGZ,MG,SA: FIG licencie</t>
  </si>
  <si>
    <t>Federation Internationale de Gymnastique</t>
  </si>
  <si>
    <t>SLSP0390004</t>
  </si>
  <si>
    <t>52025</t>
  </si>
  <si>
    <t>Úhrada FP č. 25DFŠ00125, Kontrolné preteky JUN a SEN 15.2.2025 Nitra - rozhodovanie,_x005F_x000D_
MG: Kontrolné preteky JUN a 
SEN 15.2.2025 Nitra - rozhodovanie</t>
  </si>
  <si>
    <t>50685571</t>
  </si>
  <si>
    <t>Martina Šagová</t>
  </si>
  <si>
    <t>SLSP0430004</t>
  </si>
  <si>
    <t>2025008</t>
  </si>
  <si>
    <t>Úhrada FP č. 25DFŠ00133, Slovak aerobic open 10.-12.4.2025 - promo video,_x005F_x000D_
SA: Slovak aerobic open 
10.-12.4.2025 - promo video</t>
  </si>
  <si>
    <t>50669257</t>
  </si>
  <si>
    <t>AltTag Local s.r.o.</t>
  </si>
  <si>
    <t>SLSP0430001</t>
  </si>
  <si>
    <t>2500104</t>
  </si>
  <si>
    <t>Úhrada OZ č. 25OZŠ00104, World Cup Osijek Croatia 9-13.4.2025 - 2/50 štartovné, ubytovanie,_x005F_x000D_
WC Osijek_2025_Slovak gymnastic 
federation                         
SGM/SGZ: Dobro World Cup Osijek 
10-13.4.2025-2/2accom.,fees,meals</t>
  </si>
  <si>
    <t>GD OSIJEK-ZITO</t>
  </si>
  <si>
    <t>SLSP0440012</t>
  </si>
  <si>
    <t>2025009</t>
  </si>
  <si>
    <t>Úhrada FP č. 25DFŠ00143, Prenájom športovej haly v Malinove pre potreby RD 4/2025,_x005F_x000D_
MG: Prenájom športovej haly 
v Malinove pre potreby RD 4/2025</t>
  </si>
  <si>
    <t>46375023</t>
  </si>
  <si>
    <t>SPORTNOVA s.r.o.</t>
  </si>
  <si>
    <t>SLSP0440007</t>
  </si>
  <si>
    <t>202503</t>
  </si>
  <si>
    <t>Úhrada FP č. 25DFŠ00139, Školenia a semináre - príprava a lektorská činnosť 01,02/2025,_x005F_x000D_
MG: Školenia a semináre 
- príprava a lektorská činnosť 
01,02/2025</t>
  </si>
  <si>
    <t>56007060</t>
  </si>
  <si>
    <t>Dominika Dubná</t>
  </si>
  <si>
    <t>SLSP0440002</t>
  </si>
  <si>
    <t>202504</t>
  </si>
  <si>
    <t>Úhrada FP č. 25DFŠ00135, 1.kolo Pohára Federácií 8.-9.3.2025 Malacky - programové spracova,_x005F_x000D_
SA: 1.kolo Pohára Federácií 
8.-9.3.2025 Malacky - programové 
spracovanie výsledkový systém</t>
  </si>
  <si>
    <t>72600683</t>
  </si>
  <si>
    <t>Ing. Aleš Vykoukal</t>
  </si>
  <si>
    <t>SLSP0440009</t>
  </si>
  <si>
    <t>14032025</t>
  </si>
  <si>
    <t>Úhrada FP č. 25DFŠ00141, Videovizitky RD pre jednotlivé sekcie SGF,_x005F_x000D_
Se: Videovizitky RD pre jednotlivé 
sekcie SGF</t>
  </si>
  <si>
    <t>53298489</t>
  </si>
  <si>
    <t>Mgr. Kristína Valachyová KRISTIN</t>
  </si>
  <si>
    <t>SLSP0450004</t>
  </si>
  <si>
    <t>2500115</t>
  </si>
  <si>
    <t>Úhrada OZ č. 25OZŠ00115, FIG Parkour World Cup Amsterdam 15.-18.5.2025 - štartovné,_x005F_x000D_
SVK_PK World CUP Amsterdam 2025    
entry fees</t>
  </si>
  <si>
    <t>Jump freerun</t>
  </si>
  <si>
    <t>SLSP0470001</t>
  </si>
  <si>
    <t>2500118</t>
  </si>
  <si>
    <t>Úhrada OZ č. 25OZŠ00118, Elek Matolay Memorial Competition 4.-.6.4.2025 Budapest HUN - uby,_x005F_x000D_
SGZ: Elek Matolay Memorial Compe
tition 4.-6.4.2025 Budapest HUN
 - ubytovanie, strava</t>
  </si>
  <si>
    <t>Hungarian Gymnastics Federation</t>
  </si>
  <si>
    <t>SLSP0480010</t>
  </si>
  <si>
    <t>2025105</t>
  </si>
  <si>
    <t>Úhrada FP č. 25DFŠ00148, Internationaux de Gymnastique Rythmique de Thiais Palais Omnispor,_x005F_x000D_
MG: Internationaux de Gymnastique 
Rythmique de Thiais Palais Omni 
sports29.-30.3.2025 Thiais FR 
- letenka Motolíková I.</t>
  </si>
  <si>
    <t>SLSP0480014</t>
  </si>
  <si>
    <t>0052025</t>
  </si>
  <si>
    <t>Úhrada FP č. 25DFŠ00152, Sústredenie VTM a RD Parkour 22.-23.3.2025 Senec - prenájom šport,_x005F_x000D_
PK: Sústredenie VTM a RD Parkour 
22.-23.3.2025 Senec - prenájom 
športovej haly</t>
  </si>
  <si>
    <t>50614011</t>
  </si>
  <si>
    <t>Big street project (veľký projekt ulice)</t>
  </si>
  <si>
    <t>SLSP0480015</t>
  </si>
  <si>
    <t>20250007</t>
  </si>
  <si>
    <t>Úhrada FP č. 25DFŠ00153, Sústredenie VTM a RD Parkour 22.-23.3.2025 Senec - ubytovanie,_x005F_x000D_
PK: Sústredenie VTM a RD Parkour 
22.-23.3.2025 Senec - ubytovanie</t>
  </si>
  <si>
    <t>43781675</t>
  </si>
  <si>
    <t>Milan Buday ml.</t>
  </si>
  <si>
    <t>SLSP0490003</t>
  </si>
  <si>
    <t>0022025</t>
  </si>
  <si>
    <t>Úhrada FP č. 25DFŠ00157, Slovak Aerobic Open 10.-12.4.2024 Bratislava - bezpečnostný proje,_x005F_x000D_
SA: Slovak Aerobic Open 
10.-12.4.2024 Bratislava 
- bezpečnostný projekt</t>
  </si>
  <si>
    <t>51806606</t>
  </si>
  <si>
    <t>ST Relax</t>
  </si>
  <si>
    <t>SLSP0510013</t>
  </si>
  <si>
    <t>1502500886</t>
  </si>
  <si>
    <t>Úhrada FP č. 25DFŠ00169, Slovak Aerobic Open 10.-12.4.2025 Bratislava - tlač plagátov,_x005F_x000D_
SA: Slovak Aerobic Open 10.-12.4.
2025 Bratislava - tlač plagátov</t>
  </si>
  <si>
    <t>35729040</t>
  </si>
  <si>
    <t>FaxCopy a.s.</t>
  </si>
  <si>
    <t>SLSP0520005</t>
  </si>
  <si>
    <t>2400018112</t>
  </si>
  <si>
    <t>Úhrada PZ č. 25DPŠ0012, Slovak Aerobic Open 10.-12.4.2025 Bratislava - stuhy na medaily s ,_x005F_x000D_
SA: Slovak Aerobic Open 10.-12.4.
2025 Bratislava - stuhy na 
medaily s potlačou</t>
  </si>
  <si>
    <t>36591688</t>
  </si>
  <si>
    <t>Euroko, spol. s r.o.</t>
  </si>
  <si>
    <t>SLSP0520003</t>
  </si>
  <si>
    <t>20250301</t>
  </si>
  <si>
    <t>Úhrada FP č. 25DFŠ00172, Výkon činnosti športového odborníka 03/2025,_x005F_x000D_
SA: Výkon činnosti športového 
odborníka 03/2025</t>
  </si>
  <si>
    <t>54142008</t>
  </si>
  <si>
    <t>Anita Lamošová</t>
  </si>
  <si>
    <t>SLSP0520004</t>
  </si>
  <si>
    <t>Úhrada FP č. 25DFŠ00173, Výkon činnosti športového odborníka 02/2025,_x005F_x000D_
SA: Výkon činnosti športového 
odborníka 03/2025</t>
  </si>
  <si>
    <t>50526278</t>
  </si>
  <si>
    <t>Mgr. Katarína Šanková</t>
  </si>
  <si>
    <t>SLSP0520002</t>
  </si>
  <si>
    <t>22025</t>
  </si>
  <si>
    <t>Úhrada FP č. 25DFŠ00171, Reprezentačné sústredenie ŠGM 14.-17.3.2025 Prievidza - príprava ,_x005F_x000D_
SGM: Reprezentačné sústredenie 
ŠGM 14.-17.3.2025 Prievidza 
- príprava reprezentantov</t>
  </si>
  <si>
    <t>46807772</t>
  </si>
  <si>
    <t>Mgr. Martin Zvalo</t>
  </si>
  <si>
    <t>SLSP0520010</t>
  </si>
  <si>
    <t>2500152</t>
  </si>
  <si>
    <t>Úhrada OZ č. 25OZŠ00152, Gdynia Rhythmic Stars 16.-18.5.2025 Gdynia PL - ubytovanie,_x005F_x000D_
MG: Gdynia Rhythmic Stars 
16.-18.5.2025 Gdynia PL 
- ubytovanie</t>
  </si>
  <si>
    <t>Fundacja Corda</t>
  </si>
  <si>
    <t>SLSP0520008</t>
  </si>
  <si>
    <t>2500150</t>
  </si>
  <si>
    <t>Úhrada OZ č. 25OZŠ00150, Reprezentačné sústredenie  21.-23.3.2025 Senec - preplatenie CP,_x005F_x000D_
PK: Reprezentačné sústredenie  
21.-23.3.2025 Senec - preplatenie 
CP</t>
  </si>
  <si>
    <t>Urbanová Sandra</t>
  </si>
  <si>
    <t>SLSP0520006</t>
  </si>
  <si>
    <t>2500148</t>
  </si>
  <si>
    <t>Úhrada OZ č. 25OZŠ00148, Cantanhede FIG World Cup 2025 21.-23.3.2025 - preplatenie CP,_x005F_x000D_
SA: Cantanhede FIG World Cup 
2025 21.-23.3.2025 - preplatenie CP</t>
  </si>
  <si>
    <t>Kyselovičová Oľga</t>
  </si>
  <si>
    <t>SLSP0520007</t>
  </si>
  <si>
    <t>2500149</t>
  </si>
  <si>
    <t>Úhrada OZ č. 25OZŠ00149, Cantanhede FIG World Cup 2025 21.-23.3.2025 - preplatenie CP,_x005F_x000D_
SA: Cantanhede FIG World Cup 
2025 21.-23.3.2025 - preplatenie CP</t>
  </si>
  <si>
    <t>Učňová Alena</t>
  </si>
  <si>
    <t>SLSP0520009</t>
  </si>
  <si>
    <t>2500151</t>
  </si>
  <si>
    <t>Úhrada OZ č. 25OZŠ00151, Gdynia Rhythmic Stars 16.-18.5.2025 Gdynia PL - štartovné,_x005F_x000D_
SVK_Gdynia Rhythmic Stars 2025 
entry fees :MG</t>
  </si>
  <si>
    <t>SLSP0530003</t>
  </si>
  <si>
    <t>092025</t>
  </si>
  <si>
    <t>Úhrada FP č. 25DFŠ00177, Vedenie tréningovej prípravy RD MG 03/2025,_x005F_x000D_
MG: Vedenie tréningovej prípravy 
RD MG 03/2025</t>
  </si>
  <si>
    <t>41871723</t>
  </si>
  <si>
    <t>Mgr.art. Ivana Motolíková</t>
  </si>
  <si>
    <t>SLSP0530002</t>
  </si>
  <si>
    <t>20250005</t>
  </si>
  <si>
    <t>Úhrada FP č. 25DFŠ00176, Výkon činnosti športového odborníka 03/2025,_x005F_x000D_
SGZ: Výkon činnosti športového 
odborníka 03/2025</t>
  </si>
  <si>
    <t>55793151</t>
  </si>
  <si>
    <t>Kyrylo Liannoi</t>
  </si>
  <si>
    <t>SLSP0530006</t>
  </si>
  <si>
    <t>250282</t>
  </si>
  <si>
    <t>Úhrada FP č. 25DFŠ00179, Parkour World Cup Montpellier 29.5.-1.6.2025 FRA - štartovné,_x005F_x000D_
WCMontpellierPK2025_SVK            
PK: Parkour World Cup
Montpellier 29.5.-1.6.2025 
FRA - štartovné</t>
  </si>
  <si>
    <t>Fédération Francaise de Gymnastique</t>
  </si>
  <si>
    <t>SLSP0530001</t>
  </si>
  <si>
    <t>2500153</t>
  </si>
  <si>
    <t>Úhrada OZ č. 25OZŠ00153, Internationaux de Gymnastique Rythmique de Thiais Palais Omnispor,_x005F_x000D_
MG: Internationaux de Gymnastique 
Rythmique de Thiais Palais 
Omnisports 29.-30.3.2025 Thiais FR 
- preplatenie CP</t>
  </si>
  <si>
    <t>Motolíková Ivana</t>
  </si>
  <si>
    <t>SLSP0530005</t>
  </si>
  <si>
    <t>2500154</t>
  </si>
  <si>
    <t>Úhrada OZ č. 25OZŠ00154, MTM Narodni dom Ljubljana 11.-13.4.2025 - štartovné,_x005F_x000D_
MG: MTM Narodni dom Ljubljana 
11.-13.4.2025 - štartovné</t>
  </si>
  <si>
    <t>SLSP0540016</t>
  </si>
  <si>
    <t>2025118</t>
  </si>
  <si>
    <t>Úhrada FP č. 25DFŠ00195, Gdynia Rhythmic Stars 16.-18.5.2025 Gdynia PL - letenky,_x005F_x000D_
MG: Gdynia Rhythmic Stars 
16.-18.5.2025 Gdynia PL - letenky</t>
  </si>
  <si>
    <t>SLSP0540005</t>
  </si>
  <si>
    <t>62025</t>
  </si>
  <si>
    <t>Úhrada FP č. 25DFŠ00183, Juniorská spoločná skladba - tréningová príprava RV 03/2025,_x005F_x000D_
MG: Juniorská spoločná skladba
 - tréningová príprava RV 03/2025</t>
  </si>
  <si>
    <t>SLSP0540015</t>
  </si>
  <si>
    <t>3725</t>
  </si>
  <si>
    <t>Úhrada FP č. 25DFŠ00193, Reprezentačné sústredenie ŠA 28.3.2025 Bratislava - prenájom telo,_x005F_x000D_
SA: Reprezentačné sústredenie ŠA
28.3.2025 Bratislava 
- prenájom telocvične</t>
  </si>
  <si>
    <t>51000954</t>
  </si>
  <si>
    <t>Gymnastická Akadémia Bratislava</t>
  </si>
  <si>
    <t>SLSP0540012</t>
  </si>
  <si>
    <t>20250016</t>
  </si>
  <si>
    <t>Úhrada FP č. 25DFŠ00190, Slovak Aerobic Open - grafické práce,_x005F_x000D_
SA: Slovak Aerobic Open 
- grafické práce</t>
  </si>
  <si>
    <t>47432098</t>
  </si>
  <si>
    <t>BIZZON STUDIO s. r. o.</t>
  </si>
  <si>
    <t>SLSP0540013</t>
  </si>
  <si>
    <t>20250014</t>
  </si>
  <si>
    <t>Úhrada FP č. 25DFŠ00191, Slovak Aerobic Open - grafické práce,_x005F_x000D_
SA: Slovak Aerobic Open 
- grafické práce</t>
  </si>
  <si>
    <t>SLSP0540014</t>
  </si>
  <si>
    <t>3625</t>
  </si>
  <si>
    <t>Úhrada FP č. 25DFŠ00192, Sústredenie VTM1 v športovom aerobiku 21-23.3.2025 Bratislava - p,_x005F_x000D_
SA: Sústredenie VTM1 v SA
21-23.3.2025 Bratislava 
- prenájom telocvične</t>
  </si>
  <si>
    <t>SLSP0540017</t>
  </si>
  <si>
    <t>25712085</t>
  </si>
  <si>
    <t>Úhrada FP č. 25DFŠ00196, Administrácia siete 03/2025,_x005F_x000D_
Se: Administrácia siete 03/2025</t>
  </si>
  <si>
    <t>36257346</t>
  </si>
  <si>
    <t>ARIDUS Technologies, s.r.o.</t>
  </si>
  <si>
    <t>SLSP0540002</t>
  </si>
  <si>
    <t>2025030019</t>
  </si>
  <si>
    <t>Úhrada FP č. 25DFŠ00180, Fyzioterapia ŠGM 02/2025,_x005F_x000D_
SGM: Fyzioterapia ŠGM 02/2025</t>
  </si>
  <si>
    <t>51458845</t>
  </si>
  <si>
    <t>Bc. Martin Valko</t>
  </si>
  <si>
    <t>SLSP0540003</t>
  </si>
  <si>
    <t>2025030018</t>
  </si>
  <si>
    <t>Úhrada FP č. 25DFŠ00181, Fyzioterapia ŠGM 03/2025,_x005F_x000D_
SGM: Fyzioterapia ŠGM 03/2025</t>
  </si>
  <si>
    <t>SLSP0540004</t>
  </si>
  <si>
    <t>Úhrada FP č. 25DFŠ00182, Výkon činnosti športového odborníka 03/2025,_x005F_x000D_
SGM: Výkon činnosti športového 
odborníka 03/2025</t>
  </si>
  <si>
    <t>55805400</t>
  </si>
  <si>
    <t>Martin Čižmár</t>
  </si>
  <si>
    <t>SLSP0540001</t>
  </si>
  <si>
    <t>2500155</t>
  </si>
  <si>
    <t>Úhrada OZ č. 25OZŠ00155, Sústredenie v ŠA 28.-30.3.2025 Bratislava - preplatenie dokladov,,_x005F_x000D_
SA: Sústredenie v ŠA 28.-30.3.
2025 Bratislava - 
preplatenie dokladov, ubytovanie</t>
  </si>
  <si>
    <t>SLSP0550030</t>
  </si>
  <si>
    <t>2025091</t>
  </si>
  <si>
    <t>Úhrada FP č. 25DFŠ00197, Slovak Aerobic Open 10.-12.4.2025 - poháre a medaily,_x005F_x000D_
SA: Slovak Aerobic Open 10.-12.4.
2025 - poháre a medaily</t>
  </si>
  <si>
    <t>36747599</t>
  </si>
  <si>
    <t>LB DESIGN, s.r.o.</t>
  </si>
  <si>
    <t>SLSP0550007</t>
  </si>
  <si>
    <t>2503</t>
  </si>
  <si>
    <t>Úhrada OZ č. 25MZD00070, Mzdy 2025/03 os. č. 043-IPV,_x005F_x000D_
osobny ucet</t>
  </si>
  <si>
    <t>SLSP0550008</t>
  </si>
  <si>
    <t>Úhrada OZ č. 25MZD00071, Mzdy 2025/03  os. č. 044-IPV,_x005F_x000D_
osobny ucet</t>
  </si>
  <si>
    <t>SLSP0550014</t>
  </si>
  <si>
    <t>Úhrada OZ č. 25MZD00074, Mzdy 2025/03 os. č. 047,_x005F_x000D_
osobny ucet</t>
  </si>
  <si>
    <t>SLSP0550011</t>
  </si>
  <si>
    <t>Úhrada OZ č. 25MZD00075, Mzdy 2025/03 os. č. 048-IPV,_x005F_x000D_
osobny ucet</t>
  </si>
  <si>
    <t>SLSP0550002</t>
  </si>
  <si>
    <t>Úhrada OZ č. 25MZD00088, Mzdy 2025/03 os. č. 049,_x005F_x000D_
osobny ucet</t>
  </si>
  <si>
    <t>SLSP0550012</t>
  </si>
  <si>
    <t>Úhrada OZ č. 25MZD00076, Mzdy 2025/03 os. č. 049-IPV,_x005F_x000D_
osobny ucet</t>
  </si>
  <si>
    <t>SLSP0550017</t>
  </si>
  <si>
    <t>Úhrada OZ č. 25MZD00089, Mzdy 2025/03 os. č. 050,_x005F_x000D_
osobny ucet</t>
  </si>
  <si>
    <t>SLSP0550001</t>
  </si>
  <si>
    <t>Úhrada OZ č. 25MZD00090, Mzdy 2025/03 os. č. 051,_x005F_x000D_
osobny ucet</t>
  </si>
  <si>
    <t>SLSP0550003</t>
  </si>
  <si>
    <t>Úhrada OZ č. 25MZD00091, Mzdy 2025/03 os. č. 052,_x005F_x000D_
osobny ucet</t>
  </si>
  <si>
    <t>SLSP0550028</t>
  </si>
  <si>
    <t>Úhrada OZ č. 25MZD00066, Sociálna poistovna 03/2025,_x005F_x000D_
Nemocenske a socialne poistenie</t>
  </si>
  <si>
    <t>SLSP0550027</t>
  </si>
  <si>
    <t>Úhrada OZ č. 25MZD00064, Dôvera 03/2025,_x005F_x000D_
Zdravotne poistenie ZP Dovera</t>
  </si>
  <si>
    <t>SLSP0550026</t>
  </si>
  <si>
    <t>Úhrada OZ č. 25MZD00065, VSZP 03/2025,_x005F_x000D_
Zdravotne poistenie VsZP</t>
  </si>
  <si>
    <t>SLSP0550029</t>
  </si>
  <si>
    <t>1100032025</t>
  </si>
  <si>
    <t>Úhrada OZ č. 25MZD00062, Dan zo mzdy 03/2025,_x005F_x000D_
Dan zo ZC-preddavok</t>
  </si>
  <si>
    <t>SLSP0550031</t>
  </si>
  <si>
    <t>2500158</t>
  </si>
  <si>
    <t>Úhrada OZ č. 25OZŠ00158, Reprezentačné sústredenie PK 21.-23.3.2025 Senec - preplatenie CP,_x005F_x000D_
PK: Reprezentačné sústredenie PK 
21.-23.3.2025 Senec 
- preplatenie CP</t>
  </si>
  <si>
    <t>Košarko Róbert</t>
  </si>
  <si>
    <t>SLSP0550032</t>
  </si>
  <si>
    <t>2500157</t>
  </si>
  <si>
    <t>Úhrada OZ č. 25OZŠ00157, Reprezentačné sústredenie PK 21.-23.3.2025 Senec - preplatenie CP,_x005F_x000D_
PK: Reprezentačné sústredenie PK 
21.-23.3.2025 Senec 
- preplatenie CP</t>
  </si>
  <si>
    <t>Valo Martin</t>
  </si>
  <si>
    <t>SLSP0550033</t>
  </si>
  <si>
    <t>2500156</t>
  </si>
  <si>
    <t>Úhrada OZ č. 25OZŠ00156, Preplatenie nákladov za lekársku prehliadku,_x005F_x000D_
SA: Preplatenie nákladov za 
lekársku prehliadku</t>
  </si>
  <si>
    <t>SLSP0560001</t>
  </si>
  <si>
    <t>2025125</t>
  </si>
  <si>
    <t>Úhrada FP č. 25DFŠ00198, FIG Parkour World Cup Amsterdam 15.-18.5.2025 - letenky,_x005F_x000D_
PK: FIG Parkour World Cup 
Amsterdam 15.-18.5.2025 - letenky</t>
  </si>
  <si>
    <t>SLSP0560002</t>
  </si>
  <si>
    <t>1502500944</t>
  </si>
  <si>
    <t>Úhrada FP č. 25DFŠ00199, Slovak Aerobic Open 10.-12.4.2025 Bratislava - kopírovacie služby,_x005F_x000D_
SA: Slovak Aerobic Open 
10.-12.4.2025 Bratislava 
- kopírovacie služby</t>
  </si>
  <si>
    <t>SLSP0560003</t>
  </si>
  <si>
    <t>0250620</t>
  </si>
  <si>
    <t>Úhrada FP č. 25DFŠ00200, 1.kolo Slovenského pohára ŠGM 12.4.2025 Prievidza - trofeje,_x005F_x000D_
SGM: 1.kolo Slovenského pohára 
ŠGM 12.4.2025 Prievidza - trofeje</t>
  </si>
  <si>
    <t>36202347</t>
  </si>
  <si>
    <t>VIVA TRADE s.r.o.</t>
  </si>
  <si>
    <t>SLSP0580004</t>
  </si>
  <si>
    <t>72025</t>
  </si>
  <si>
    <t>Úhrada FP č. 25DFŠ00203, Juniorská spoločná skladba -zdobenie dresov,_x005F_x000D_
MG: Juniorská spoločná skladba 
-zdobenie dresov</t>
  </si>
  <si>
    <t>SLSP0580003</t>
  </si>
  <si>
    <t>202508</t>
  </si>
  <si>
    <t>Úhrada FP č. 25DFŠ00202, Výkon činnosti športového odborníka 03/2025,_x005F_x000D_
SGM: Výkon činnosti športového 
odborníka 03/2025</t>
  </si>
  <si>
    <t>17449863</t>
  </si>
  <si>
    <t>Mgr. Tibor Letko</t>
  </si>
  <si>
    <t>SLSP0580006</t>
  </si>
  <si>
    <t>24090011</t>
  </si>
  <si>
    <t>Úhrada FP č. 25DFŠ00204, Trénerské služby 02/2025,_x005F_x000D_
TRA: Trénerské služby 02/2025</t>
  </si>
  <si>
    <t>52765521</t>
  </si>
  <si>
    <t>Matúš Lorinčák</t>
  </si>
  <si>
    <t>SLSP0580007</t>
  </si>
  <si>
    <t>24090010</t>
  </si>
  <si>
    <t>Úhrada FP č. 25DFŠ00205, Trénerské služby 03/2025,_x005F_x000D_
TRA: Trénerské služby 03/2025</t>
  </si>
  <si>
    <t>SLSP0580002</t>
  </si>
  <si>
    <t>2500160</t>
  </si>
  <si>
    <t>Úhrada OZ č. 25OZŠ00160, Tréningy JSS marec 2025 Nitra - preplatenie CP,_x005F_x000D_
MG: Tréningy JSS marec 2025
 Nitra - preplatenie CP</t>
  </si>
  <si>
    <t>Šagová Martina</t>
  </si>
  <si>
    <t>SLSP0580001</t>
  </si>
  <si>
    <t>2500159</t>
  </si>
  <si>
    <t>Úhrada OZ č. 25OZŠ00159, VV 8.4.2025 - preplatenie dokladov káva,_x005F_x000D_
Se: VV 8.4.2025 - preplatenie 
dokladov káva</t>
  </si>
  <si>
    <t>Némethová Andrea</t>
  </si>
  <si>
    <t>SLSP0580009</t>
  </si>
  <si>
    <t>6803938775</t>
  </si>
  <si>
    <t>Úhrada OZ č. 25OZŠ00162, Poistenie - Sofia Alex Baňovičová,_x005F_x000D_
SGZ: Poistenie - Sofia Alex 
Baňovičová</t>
  </si>
  <si>
    <t>00151700</t>
  </si>
  <si>
    <t>Allianz - Slovenská poisťovňa, a.s.</t>
  </si>
  <si>
    <t>SLSP0590002</t>
  </si>
  <si>
    <t>2500194</t>
  </si>
  <si>
    <t>Úhrada OZ č. 25OZŠ00194, MTM Narodni dom Ljubljana 11.-13.4.2025 - ubytovanie pre šoféra,BKG*HOTEL AT BOOKING.C-(888)850-3958_x005F_x000D_
Platba kartou</t>
  </si>
  <si>
    <t>Booking</t>
  </si>
  <si>
    <t>SLSP0600002</t>
  </si>
  <si>
    <t>25004013</t>
  </si>
  <si>
    <t>Úhrada FP č. 25DFŠ00207, Hot-line a Hosting 03/2025,_x005F_x000D_
Se: Hot-line a Hosting 03/2025</t>
  </si>
  <si>
    <t>35722533</t>
  </si>
  <si>
    <t>Nuaktiv s. r. o.</t>
  </si>
  <si>
    <t>SLSP0600003</t>
  </si>
  <si>
    <t>2500163</t>
  </si>
  <si>
    <t>Úhrada OZ č. 25OZŠ00163, Elek Matolay Memorial Competition 4.-.6.4.2025 Budapest HUN - pre,_x005F_x000D_
SGZ: Elek Matolay Memorial 
Competition 4.-.6.4.2025 Budapest 
HUN - preplatenie CP</t>
  </si>
  <si>
    <t>46866051</t>
  </si>
  <si>
    <t>Ing. Zuzana Zvalová</t>
  </si>
  <si>
    <t>SLSP0610002</t>
  </si>
  <si>
    <t>Úhrada OZ č. 24DPH0003, Odvod DPH 3/2025,_x005F_x000D_
Se: DPH 03/2025</t>
  </si>
  <si>
    <t>SLSP0620004</t>
  </si>
  <si>
    <t>10250160</t>
  </si>
  <si>
    <t>Úhrada FP č. 25DFŠ00211, Slovak Aerobic Open 10.-12.4.2025 Bratislava - prenájom dvojhaly ,_x005F_x000D_
SA: Slovak Aerobic Open 10.-12.4.
2025 Bratislava - prenájom 
dvojhaly Dom Športu</t>
  </si>
  <si>
    <t>35862289</t>
  </si>
  <si>
    <t>DOM ŠPORTU, s.r.o.</t>
  </si>
  <si>
    <t>SLSP0620003</t>
  </si>
  <si>
    <t>1018048079</t>
  </si>
  <si>
    <t>Úhrada FP č. 25DFŠ00210, Slovak Aerobic Open 10.-12.4.2025 Bratislava - prenájom výdajníka,_x005F_x000D_
SA: Slovak Aerobic Open 10.-12.4.
2025 Bratislava - prenájom 
výdajníka barelovej vody</t>
  </si>
  <si>
    <t>35720662</t>
  </si>
  <si>
    <t>FONTANA WATERCOOLERS, s. r. o.</t>
  </si>
  <si>
    <t>SLSP0620002</t>
  </si>
  <si>
    <t>202510</t>
  </si>
  <si>
    <t>Úhrada FP č. 25DFŠ00209, Slovak Aerobic Open 10.-12.4.2025 Bratislava - prenájom, montáž-d,_x005F_x000D_
SA: Slovak Aerobic Open 10.-12.4.
2025 Bratislava - prenájom,
 montáž-demontáž konštrukcie 
bannera</t>
  </si>
  <si>
    <t>44438061</t>
  </si>
  <si>
    <t>Varia Sound, s.r.o.</t>
  </si>
  <si>
    <t>SLSP0620001</t>
  </si>
  <si>
    <t>20250090</t>
  </si>
  <si>
    <t>Úhrada FP č. 25DFŠ00208, Slovak Aerobic Open 10.-12.4.2025 Bratislava - prevoz aerobikovej,_x005F_x000D_
SA: Slovak Aerobic Open 10.-12.4.
2025 Bratislava - prevoz 
aerobikovej podlahy</t>
  </si>
  <si>
    <t>51095912</t>
  </si>
  <si>
    <t>IVANEX services s. r. o.</t>
  </si>
  <si>
    <t>SLSP0620008</t>
  </si>
  <si>
    <t>2500167</t>
  </si>
  <si>
    <t>Úhrada OZ č. 25OZŠ00167, MTM Narodni dom Ljubljana 11.-13.4.2025 - preplatenie CP,_x005F_x000D_
MG: MTM Narodni dom 
Ljubljana 11.-13.4.2025 
- preplatenie CP</t>
  </si>
  <si>
    <t>SLSP0620011</t>
  </si>
  <si>
    <t>2500170</t>
  </si>
  <si>
    <t>Úhrada OZ č. 25OZŠ00170, Slovak Aerobic Open 10.-12.4.2025 Bratislava, materiálové vybaven,_x005F_x000D_
SA: Slovak Aerobic Open 10.-12.4.
2025 Bratislava, materiálové 
vybavenie - preplatenie dokladov</t>
  </si>
  <si>
    <t>Tóthová Júlia</t>
  </si>
  <si>
    <t>SLSP0620010</t>
  </si>
  <si>
    <t>2500169</t>
  </si>
  <si>
    <t>Úhrada OZ č. 25OZŠ00169, Slovenský pohár JIPAST v ŠGM 1. kolo 12.4.2025 Prievidza - prepla,_x005F_x000D_
SGM: Slovenský pohár JIPAST 
v ŠGM 1. kolo 12.4.2025 Prievidza 
- preplatenie CP</t>
  </si>
  <si>
    <t xml:space="preserve">Kremnická Soňa </t>
  </si>
  <si>
    <t>SLSP0620007</t>
  </si>
  <si>
    <t>2500166</t>
  </si>
  <si>
    <t>Úhrada OZ č. 25OZŠ00166, Elek Matolay Memorial Competition 4.-.6.4.2025 Budapest HUN - pre,_x005F_x000D_
SGZ: Elek Matolay Memorial 
Competition 4.-.6.4.2025 Budapest 
HUN - preplatenie CP</t>
  </si>
  <si>
    <t>Balcová Adela</t>
  </si>
  <si>
    <t>SLSP0620005</t>
  </si>
  <si>
    <t>2500164</t>
  </si>
  <si>
    <t>Úhrada OZ č. 25OZŠ00164, Elek Matolay Memorial Competition 4.-.6.4.2025 Budapest HUN - pre,_x005F_x000D_
SGZ: Elek Matolay Memorial 
Competition 4.-.6.4.2025 Budapest 
HUN - preplatenie CP</t>
  </si>
  <si>
    <t>Baňovičová Sofia Alex</t>
  </si>
  <si>
    <t>SLSP0620006</t>
  </si>
  <si>
    <t>2500165</t>
  </si>
  <si>
    <t>Úhrada OZ č. 25OZŠ00165, Elek Matolay Memorial Competition 4.-.6.4.2025 Budapest HUN - pre,_x005F_x000D_
SGZ: Elek Matolay Memorial 
Competition 4.-.6.4.2025 Budapest 
HUN - preplatenie CP</t>
  </si>
  <si>
    <t>54463173</t>
  </si>
  <si>
    <t>Barbora Mokošová</t>
  </si>
  <si>
    <t>SLSP0620009</t>
  </si>
  <si>
    <t>2500168</t>
  </si>
  <si>
    <t>Úhrada OZ č. 25OZŠ00168, Elek Matolay Memorial Competition 4.-.6.4.2025 Budapest HUN - pre,_x005F_x000D_
SGZ: Elek Matolay Memorial 
Competition 4.-.6.4.2025 Budapest 
HUN - preplatenie CP</t>
  </si>
  <si>
    <t>SLSP0630010</t>
  </si>
  <si>
    <t>2025140</t>
  </si>
  <si>
    <t>Úhrada FP č. 25DFŠ00215, Gdynia Rhythmic Stars 16.-18.5.2025 Gdynia PL - letenky,_x005F_x000D_
MG: Gdynia Rhythmic Stars 
16.-18.5.2025 Gdynia PL - letenky</t>
  </si>
  <si>
    <t>SLSP0630012</t>
  </si>
  <si>
    <t>112025</t>
  </si>
  <si>
    <t>Úhrada FP č. 25DFŠ00217, MTM Narodni dom Ljubljana 11.-13.4.2025 - preprava osôb,_x005F_x000D_
MG: MTM Narodni dom Ljubljana 
11.-13.4.2025 - preprava osôb</t>
  </si>
  <si>
    <t>46785728</t>
  </si>
  <si>
    <t>BRUTON, s. r. o.</t>
  </si>
  <si>
    <t>SLSP0630008</t>
  </si>
  <si>
    <t>1020250012</t>
  </si>
  <si>
    <t>Úhrada FP č. 25DFŠ00213, Slovak Aerobic Open 10.-12.4.2025 Bratislava - obedy pre organiza,_x005F_x000D_
SA: Slovak Aerobic Open 10.-12.4.
2025 Bratislava - obedy pre 
organizačný výbor</t>
  </si>
  <si>
    <t>52177297</t>
  </si>
  <si>
    <t>FOODOO s.r.o.</t>
  </si>
  <si>
    <t>SLSP0630011</t>
  </si>
  <si>
    <t>122025</t>
  </si>
  <si>
    <t>Úhrada FP č. 25DFŠ00216, Slovak Aerobic Open 10.-12.4.2025 Bratislava - preprava materiálu,_x005F_x000D_
SA: Slovak Aerobic Open 10.-12.4.
2025 Bratislava - preprava 
materiálu</t>
  </si>
  <si>
    <t>SLSP0630001</t>
  </si>
  <si>
    <t>6642349260</t>
  </si>
  <si>
    <t>Úhrada OZ č. 25OZŠ00179, Slovak Parkour Open 2024 - poistenie majetku a zodpovednosti,_x005F_x000D_
PK: Slovak Parkour Open 2024 
- poistenie majetku a zodpovednosti</t>
  </si>
  <si>
    <t>00585441</t>
  </si>
  <si>
    <t>KOOPERATIVA poisťovňa, a.s. Vienna Insurance Group</t>
  </si>
  <si>
    <t>SLSP0630006</t>
  </si>
  <si>
    <t>2500175</t>
  </si>
  <si>
    <t>Úhrada OZ č. 25OZŠ00175, Aerobik podľa lektora 8.2.2025 Prievidza - príkazná zmluva, deleg,_x005F_x000D_
SA: Aerobik podľa lektora 8.2.2025
 Prievidza - príkazná zmluva, 
delegát</t>
  </si>
  <si>
    <t>Danielová Karina</t>
  </si>
  <si>
    <t>SLSP0630013</t>
  </si>
  <si>
    <t>2500176</t>
  </si>
  <si>
    <t>Úhrada OZ č. 25OZŠ00176, Pohár Federácií 8. a 9.3.2025 Malacky - príkazná zmluva, delegát,_x005F_x000D_
SA: Pohár Federácií 8. a 9.3.2025 
Malacky - príkazná zmluva, delegát</t>
  </si>
  <si>
    <t>SLSP0630004</t>
  </si>
  <si>
    <t>2500173</t>
  </si>
  <si>
    <t>Úhrada OZ č. 25OZŠ00173, Slovak Aerobic Open 10.-12.4.2025 Bratislava - preplatenie doklad,_x005F_x000D_
SA: Slovak Aerobic Open 10.-12.4.
2025 Bratislava - preplatenie 
dokladov káva</t>
  </si>
  <si>
    <t>Fitošová Alexandra</t>
  </si>
  <si>
    <t>SLSP0630014</t>
  </si>
  <si>
    <t>2500177</t>
  </si>
  <si>
    <t>Úhrada OZ č. 25OZŠ00177, Základný program 8.2.2025 Prievidza - príkazná zmluva, delegát,_x005F_x000D_
SA: Základný program 8.2.2025 
Prievidza - príkazná zmluva, 
delegát</t>
  </si>
  <si>
    <t>SLSP0630003</t>
  </si>
  <si>
    <t>2500172</t>
  </si>
  <si>
    <t>Úhrada OZ č. 25OZŠ00172, Zasadnutie technickej komisie EG Aerobik 14.4.2025 - preplatenie ,_x005F_x000D_
SA: Zasadnutie technickej komisie
 EG Aerobik 14.4.2025 
- preplatenie dokladov za prepravu</t>
  </si>
  <si>
    <t>SLSP0630002</t>
  </si>
  <si>
    <t>2500171</t>
  </si>
  <si>
    <t>Úhrada OZ č. 25OZŠ00171, Zasadnutie komisie GpV FIG a Colloqium FIG 29.3.-5.4.2025 Baku Az,_x005F_x000D_
Se: Zasadnutie komisie GpV FIG 
a Colloqium FIG 29.3.-5.4.2025 
Baku Azerbaijan - preplatenenie CP</t>
  </si>
  <si>
    <t>Šišková Monika</t>
  </si>
  <si>
    <t>SLSP0630007</t>
  </si>
  <si>
    <t>12616</t>
  </si>
  <si>
    <t>Úhrada OZ č. 25OZŠ00178, Dresy pre juniorky na EYOF,_x005F_x000D_
SGZ: Dresy pre juniorky na EYOF</t>
  </si>
  <si>
    <t>Quatro Entreprises Limited</t>
  </si>
  <si>
    <t>SLSP0630005</t>
  </si>
  <si>
    <t>2500174</t>
  </si>
  <si>
    <t>Úhrada OZ č. 25OZŠ00174, Elek Matolay Memorial Competition 4.-.6.4.2025 Budapest HUN - pre,_x005F_x000D_
SGZ: Elek Matolay Memorial 
Competition 4.-.6.4.2025 Budapest 
HUN - preplatenie CP</t>
  </si>
  <si>
    <t>SLSP0630015</t>
  </si>
  <si>
    <t>2500195</t>
  </si>
  <si>
    <t>Úhrada OZ č. 25OZŠ00195, FIG Parkour World Cup Amsterdam 15.-18.5.2025 - ubytovanie,MS* BOBWAMSTERDAMNOOR-AMSTERDAM_x005F_x000D_
Platba kartou</t>
  </si>
  <si>
    <t>SLSP0640002</t>
  </si>
  <si>
    <t>202506</t>
  </si>
  <si>
    <t>Úhrada FP č. 25DFŠ00218, Slovak Aerobic Open 10.-12.4.2025 Bratislava - spracovanie a vyho,_x005F_x000D_
SA: Slovak Aerobic Open 
10.-12.4.2025 Bratislava 
- spracovanie a vyhodnotenie 
výsledkov</t>
  </si>
  <si>
    <t>SLSP0640003</t>
  </si>
  <si>
    <t>2025018</t>
  </si>
  <si>
    <t>Úhrada FP č. 25DFŠ00219, Slovak Aerobic Open 10.-12.4.2025 Bratislava - protipožiarne asis,_x005F_x000D_
SA: Slovak Aerobic Open 
10.-12.4.2025 Bratislava - 
protipožiarne asistenčné hliadky</t>
  </si>
  <si>
    <t>1774740102</t>
  </si>
  <si>
    <t>Dobrovoľný hasičský zbor Bratislava - Nové Mesto</t>
  </si>
  <si>
    <t>SLSP0650003</t>
  </si>
  <si>
    <t>2025013</t>
  </si>
  <si>
    <t>Úhrada FP č. 25DFŠ00221, Slovak Aerobic Open 10.-12.4.2025 Bratislava - technické zabezpeč,_x005F_x000D_
SA: Slovak Aerobic Open 10.-12.4.
2025 Bratislava - technické 
zabezpečenie, LiveStream, ozvučenie</t>
  </si>
  <si>
    <t>SLSP0650004</t>
  </si>
  <si>
    <t>3250002130</t>
  </si>
  <si>
    <t>Úhrada FP č. 25DFŠ00222, Sústredenie RD ŠA 29.-30.3.2025 - prenájom pohybvého štúdia,_x005F_x000D_
SA: Sústredenie RD ŠA 29.-30.3.
2025 - prenájom pohybvého štúdia</t>
  </si>
  <si>
    <t>00397865</t>
  </si>
  <si>
    <t>Univerzita Komenského v Bratislave</t>
  </si>
  <si>
    <t>SLSP0650013</t>
  </si>
  <si>
    <t>2500189</t>
  </si>
  <si>
    <t>Úhrada OZ č. 25OZŠ00189, MTM Narodni dom Ljubljana 11.-13.4.2025 - preplatenie CP,_x005F_x000D_
MG: MTM Narodni dom Ljubljana 
11.-13.4.2025 - preplatenie CP</t>
  </si>
  <si>
    <t>Rohlíčková Silvia</t>
  </si>
  <si>
    <t>SLSP0650015</t>
  </si>
  <si>
    <t>2500191</t>
  </si>
  <si>
    <t>Úhrada OZ č. 25OZŠ00191, Zraz VTM 17.4.2025 Bratislava - preplatenie CP,_x005F_x000D_
MG: Zraz VTM 17.4.2025 Bratislava 
- preplatenie CP</t>
  </si>
  <si>
    <t>SLSP0650011</t>
  </si>
  <si>
    <t>2500187</t>
  </si>
  <si>
    <t>Úhrada OZ č. 25OZŠ00187, VV SGF 8.4.2025 - preplatenie CP,_x005F_x000D_
Se: VV SGF 8.4.2025 -
preplatenie CP</t>
  </si>
  <si>
    <t>Krekáňová Katarína</t>
  </si>
  <si>
    <t>SLSP0650012</t>
  </si>
  <si>
    <t>2500188</t>
  </si>
  <si>
    <t>Úhrada OZ č. 25OZŠ00188, VV SGF 8.4.2025 - preplatenie CP,_x005F_x000D_
Se: VV SGF 8.4.2025 - 
preplatenie CP</t>
  </si>
  <si>
    <t>Babjaková Lucia</t>
  </si>
  <si>
    <t>SLSP0650002</t>
  </si>
  <si>
    <t>2500180</t>
  </si>
  <si>
    <t>Úhrada OZ č. 25OZŠ00180, International Junior Budapest Cup 23.-25.5.2025 Budapest HUN - št,_x005F_x000D_
SGM: International Junior Budapest 
Cup 23.-25.5.2025 Budapest HUN 
- štartovné, ubytovanie, strava</t>
  </si>
  <si>
    <t>SLSP0650009</t>
  </si>
  <si>
    <t>2500185</t>
  </si>
  <si>
    <t>Úhrada OZ č. 25OZŠ00185, World Cup Osijek Croatia 9-13.4.2025 - preplatenie CP,_x005F_x000D_
SGM: World Cup Osijek Croatia 
9-13.4.2025 - preplatenie CP</t>
  </si>
  <si>
    <t>Kasala Oliver</t>
  </si>
  <si>
    <t>SLSP0650005</t>
  </si>
  <si>
    <t>2500181</t>
  </si>
  <si>
    <t>Úhrada OZ č. 25OZŠ00181, World Cup Osijek Croatia 9-13.4.2025 - preplatenie CP,_x005F_x000D_
SGM: World Cup Osijek Croatia 
9-13.4.2025 - preplatenie CP</t>
  </si>
  <si>
    <t>40965996</t>
  </si>
  <si>
    <t>Mgr. Ľuboš Rupčík</t>
  </si>
  <si>
    <t>SLSP0650010</t>
  </si>
  <si>
    <t>2500186</t>
  </si>
  <si>
    <t>Úhrada OZ č. 25OZŠ00186, World Cup Osijek Croatia 9-13.4.2025 - preplatenie CP,_x005F_x000D_
SGM: World Cup Osijek Croatia 
9-13.4.2025 - preplatenie CP</t>
  </si>
  <si>
    <t>Nemčovič Matej</t>
  </si>
  <si>
    <t>SLSP0650014</t>
  </si>
  <si>
    <t>2500190</t>
  </si>
  <si>
    <t>Úhrada OZ č. 25OZŠ00190, Elek Matolay Memorial Competition 4.-.6.4.2025 Budapest HUN - pre,_x005F_x000D_
SGZ: Elek Matolay Memorial 
Competition 4.-6.4.2025 Budapest 
HUN - preplatenie CP</t>
  </si>
  <si>
    <t>SLSP0650008</t>
  </si>
  <si>
    <t>2500184</t>
  </si>
  <si>
    <t>Úhrada OZ č. 25OZŠ00184, World Cup Osijek Croatia 9-13.4.2025 - preplatenie CP,_x005F_x000D_
SGZ: World Cup Osijek Croatia 
9-13.4.2025 - preplatenie CP</t>
  </si>
  <si>
    <t>SLSP0650007</t>
  </si>
  <si>
    <t>2500183</t>
  </si>
  <si>
    <t>Úhrada OZ č. 25OZŠ00183, World Cup Osijek Croatia 9-13.4.2025 - preplatenie CP,_x005F_x000D_
SGZ: World Cup Osijek Croatia 
9-13.4.2025 - preplatenie CP</t>
  </si>
  <si>
    <t>SLSP0650006</t>
  </si>
  <si>
    <t>2500182</t>
  </si>
  <si>
    <t>Úhrada OZ č. 25OZŠ00182, World Cup Osijek Croatia 9-13.4.2025 - preplatenie CP,_x005F_x000D_
SGZ: World Cup Osijek Croatia 
9-13.4.2025 - preplatenie CP</t>
  </si>
  <si>
    <t>SLSP0660001</t>
  </si>
  <si>
    <t>1018048114</t>
  </si>
  <si>
    <t xml:space="preserve">Úhrada FP č. 25DDŠ0001, Slovak Aerobic Open - vrátenie barelov vody k dokladu 25DFŠ00210,_x005F_x000D_
</t>
  </si>
  <si>
    <t>SLSP0660002</t>
  </si>
  <si>
    <t>2500192</t>
  </si>
  <si>
    <t>Úhrada OZ č. 25OZŠ00192, Zraz VTM 12.4.2025 Prešov - preplatenie CP,_x005F_x000D_
MG: Zraz VTM 12.4.2025 Prešov
- preplatenie CP</t>
  </si>
  <si>
    <t>Gejdošová Irena</t>
  </si>
  <si>
    <t>SLSP0660003</t>
  </si>
  <si>
    <t>17678</t>
  </si>
  <si>
    <t>Úhrada OZ č. 25OZŠ00193, Junior World Championships 18.-22.6.2025 Sofia BUL - štartovné,_x005F_x000D_
SVK 17678 RG JWCH 2025 BUL         
MG: Junior World Championships 
18.-22.6.2025 Sofia BUL - štartovné</t>
  </si>
  <si>
    <t>SLSP0670003</t>
  </si>
  <si>
    <t>521</t>
  </si>
  <si>
    <t>Úhrada FP č. 25DFŠ00225, European Mens and Womens Artistic Gymnastics Championships 26-31.,_x005F_x000D_
Invoice Nr.AG52-SVK-EG-1           
SGM,SGZ: European Championships
 26-31.5.2025 Leipzig, GER 
- štartovné</t>
  </si>
  <si>
    <t>European Gymnastics</t>
  </si>
  <si>
    <t>SLSP0670002</t>
  </si>
  <si>
    <t>2025077</t>
  </si>
  <si>
    <t>Úhrada FP č. 25DFŠ00224, Školenie rozhodcov PK 14.-15.3.2025 Žilina - prenájom miestnosti,_x005F_x000D_
PK: Školenie rozhodcov PK 
14.-15.3.2025 Žilina 
- prenájom miestnosti</t>
  </si>
  <si>
    <t>31577318</t>
  </si>
  <si>
    <t>DOM ODBOROV, spol. s r.o.</t>
  </si>
  <si>
    <t>SLSP0670001</t>
  </si>
  <si>
    <t>31025244</t>
  </si>
  <si>
    <t>Úhrada FP č. 25DFŠ00223, Uskladnenie gymnastického náradia - 01, 02, 03/2025,_x005F_x000D_
Se: Uskladnenie gymnastického
náradia - 01, 02, 03/2025</t>
  </si>
  <si>
    <t>36467308</t>
  </si>
  <si>
    <t>DSV Solutions Slovakia s. r. o.</t>
  </si>
  <si>
    <t>SLSP0670004</t>
  </si>
  <si>
    <t>2500196</t>
  </si>
  <si>
    <t>Úhrada OZ č. 25OZŠ00196, European Mens and Womens Artistic Gymnastics Championships 26-31.,_x005F_x000D_
ECh2025_ART_IOC_SVK                
SGM,SGZ: European Championships    
26-31.5.2025 Leipzig, GER 
- 2/2 ubytovanie</t>
  </si>
  <si>
    <t>SLSP0680003</t>
  </si>
  <si>
    <t>Úhrada FP č. 25DFŠ00228, Výkon činnosti športového odborníka 04/2025,_x005F_x000D_
SGM: Výkon činnosti športového 
odborníka 04/2025</t>
  </si>
  <si>
    <t>SLSP0680014</t>
  </si>
  <si>
    <t>2500207</t>
  </si>
  <si>
    <t>Úhrada OZ č. 25OZŠ00207, Slovak Aerobic Open 10.-12.4.2025 Bratislava - preplatenie CP,_x005F_x000D_
SA: Slovak Aerobic Open 10.-12.4.
2025 Bratislava - preplatenie CP</t>
  </si>
  <si>
    <t>56642873</t>
  </si>
  <si>
    <t>Ing. Natália Svítková</t>
  </si>
  <si>
    <t>SLSP0680011</t>
  </si>
  <si>
    <t>2500204</t>
  </si>
  <si>
    <t>Úhrada OZ č. 25OZŠ00204, Slovak Aerobic Open 10.-12.4.2025 Bratislava, hudba - príkazná zm,_x005F_x000D_
SA: Slovak Aerobic Open 10.-12.4.
2025 Bratislava,  hudba
- príkazná zmluva</t>
  </si>
  <si>
    <t>Molnárová Diana</t>
  </si>
  <si>
    <t>SLSP0680010</t>
  </si>
  <si>
    <t>2500202</t>
  </si>
  <si>
    <t>Úhrada OZ č. 25OZŠ00202, Slovak Aerobic Open 10.-12.4.2025 Bratislava, rozhodovanie, deleg,_x005F_x000D_
SA: Slovak Aerobic Open 10.-12.4.
2025 Bratislava, delegát,
rozhodovanie - príkazná zmluva</t>
  </si>
  <si>
    <t>SLSP0680013</t>
  </si>
  <si>
    <t>2500206</t>
  </si>
  <si>
    <t>Úhrada OZ č. 25OZŠ00206, Slovak Aerobic Open 10.-12.4.2025 Bratislava, hudba - príkazná zm,_x005F_x000D_
SA: Slovak Aerobic Open 10.-12.4.
2025 Bratislava, hudba
- príkazná zmluva</t>
  </si>
  <si>
    <t>Šarkozi Patrik</t>
  </si>
  <si>
    <t>SLSP0680018</t>
  </si>
  <si>
    <t>2500211</t>
  </si>
  <si>
    <t>Úhrada OZ č. 25OZŠ00211, Slovak Aerobic Open 10.-12.4.2025 Bratislava, materiálové vybaven,_x005F_x000D_
SA: Slovak Aerobic Open 10.-12.4.
2025 Bratislava, materiálové 
vybavenie - preplatenie dokladov</t>
  </si>
  <si>
    <t>Sabol Viliam</t>
  </si>
  <si>
    <t>SLSP0680006</t>
  </si>
  <si>
    <t>2500198</t>
  </si>
  <si>
    <t>Úhrada OZ č. 25OZŠ00198, Slovak Aerobic Open 10.-12.4.2025 Bratislava, rozhodovanie - prík,_x005F_x000D_
SA: Slovak Aerobic Open 10.-12.4.
2025 Bratislava, rozhodovanie
- príkazná zmluva</t>
  </si>
  <si>
    <t>Tomková Petra</t>
  </si>
  <si>
    <t>SLSP0680008</t>
  </si>
  <si>
    <t>2500200</t>
  </si>
  <si>
    <t>Úhrada OZ č. 25OZŠ00200, Slovak Aerobic Open 10.-12.4.2025 Bratislava, rozhodovanie - prík,_x005F_x000D_
SA: Slovak Aerobic Open 10.-12.4.
2025 Bratislava, rozhodovanie 
- príkazná zmluva</t>
  </si>
  <si>
    <t>Brestovská Martina</t>
  </si>
  <si>
    <t>SLSP0680005</t>
  </si>
  <si>
    <t>2500197</t>
  </si>
  <si>
    <t>Úhrada OZ č. 25OZŠ00197, Slovak Aerobic Open 10.-12.4.2025 Bratislava, rozhodovanie - prík,_x005F_x000D_
SA: Slovak Aerobic Open 10.-12.4.
2025 Bratislava, rozhodovanie 
- príkazná zmluva</t>
  </si>
  <si>
    <t>SLSP0680007</t>
  </si>
  <si>
    <t>2500199</t>
  </si>
  <si>
    <t>Úhrada OZ č. 25OZŠ00199, Slovak Aerobic Open 10.-12.4.2025 Bratislava, rozhodovanie - prík,_x005F_x000D_
SA: Slovak Aerobic Open 10.-12.4.
2025 Bratislava, rozhodovanie 
- príkazná zmluva</t>
  </si>
  <si>
    <t>Solárová Natália</t>
  </si>
  <si>
    <t>SLSP0680012</t>
  </si>
  <si>
    <t>2500205</t>
  </si>
  <si>
    <t>Úhrada OZ č. 25OZŠ00205, Slovak Aerobic Open 10.-12.4.2025 Bratislava, rozhodovanie - prík,_x005F_x000D_
SA: Slovak Aerobic Open 10.-12.4.
2025 Bratislava, rozhodovanie 
- príkazná zmluva</t>
  </si>
  <si>
    <t>Szabóová Niki</t>
  </si>
  <si>
    <t>SLSP0680009</t>
  </si>
  <si>
    <t>2500201</t>
  </si>
  <si>
    <t>Úhrada OZ č. 25OZŠ00201, Slovak Aerobic Open 10.-12.4.2025 Bratislava, rozhodovanie - prík,_x005F_x000D_
SA: Slovak Aerobic Open 10.-12.4.
2025 Bratislava, rozhodovanie 
- príkazná zmluva</t>
  </si>
  <si>
    <t>Urbánová Lialian</t>
  </si>
  <si>
    <t>SLSP0680016</t>
  </si>
  <si>
    <t>2500209</t>
  </si>
  <si>
    <t>Úhrada OZ č. 25OZŠ00209, Pracovné stretnutie 29.4.2025 Bratislava - preplatenie CP,_x005F_x000D_
Se: Pracovné stretnutie 29.4.2025 
Bratislava - preplatenie CP</t>
  </si>
  <si>
    <t>SLSP0680017</t>
  </si>
  <si>
    <t>2500210</t>
  </si>
  <si>
    <t>Úhrada OZ č. 25OZŠ00210, Valné zhromaždenie SGF 26.4.2025 Bratislava - preplatenie CP,_x005F_x000D_
Se: Valné zhromaždenie SGF 
26.4.2025 Bratislava - preplatenie 
CP</t>
  </si>
  <si>
    <t>Szabóová Eva</t>
  </si>
  <si>
    <t>SLSP0690005</t>
  </si>
  <si>
    <t>20250002</t>
  </si>
  <si>
    <t>Úhrada FP č. 25DFŠ00235, Slovak Aerobic Open 10.-12.4.2025 Bratislava - rozhodovanie,_x005F_x000D_
SA: Slovak Aerobic Open 
10.-12.4.2025 Bratislava 
- rozhodovanie</t>
  </si>
  <si>
    <t>53220854</t>
  </si>
  <si>
    <t>Mgr. Miriam Bednáriková</t>
  </si>
  <si>
    <t>SLSP0690006</t>
  </si>
  <si>
    <t>20250009</t>
  </si>
  <si>
    <t>Úhrada FP č. 25DFŠ00236, Výkon činnosti športového odborníka 04/2025,_x005F_x000D_
SA: Výkon činnosti športového 
odborníka 04/2025</t>
  </si>
  <si>
    <t>SLSP0690008</t>
  </si>
  <si>
    <t>20250401</t>
  </si>
  <si>
    <t>Úhrada FP č. 25DFŠ00238, Výkon činnosti športového odborníka 04/2025,_x005F_x000D_
SA: Výkon činnosti športového      
odborníka 04/2025</t>
  </si>
  <si>
    <t>SLSP0690001</t>
  </si>
  <si>
    <t>50250256</t>
  </si>
  <si>
    <t>Úhrada FP č. 25DFŠ00231, Prenájom nebytových priestorov 06/2025,_x005F_x000D_
Se: Prenájom nebytových priestorov 
06/2025</t>
  </si>
  <si>
    <t>SLSP0690002</t>
  </si>
  <si>
    <t>20250257</t>
  </si>
  <si>
    <t>Úhrada FP č. 25DFŠ00232, Služby, energie a prevádzkové náklady spoj.s užívaním priestorov ,_x005F_x000D_
Se: Služby, energie a prevádzkové 
náklady spoj.s užívaním priestorov 
06/2025</t>
  </si>
  <si>
    <t>SLSP0690009</t>
  </si>
  <si>
    <t>2500213</t>
  </si>
  <si>
    <t>Úhrada OZ č. 25OZŠ00213, World Cup Osijek Croatia 9-13.4.2025 - preplatenie CP,_x005F_x000D_
SGZ: World Cup Osijek Croatia 
9-13.4.2025 - preplatenie CP</t>
  </si>
  <si>
    <t>SLSP0700033</t>
  </si>
  <si>
    <t>551</t>
  </si>
  <si>
    <t>Úhrada FP č. 25DFŠ00239, European Rhythmic Gymnastics Championships 4.-8.6.2025 Tallinn ES,_x005F_x000D_
Invoice Number: RG55-SVK-EG-1      
MG: European Rhythmic Gymnastics 
Championships 4.-8.6.2025 Tallinn 
EST - entry fees</t>
  </si>
  <si>
    <t>SLSP0700002</t>
  </si>
  <si>
    <t>2504</t>
  </si>
  <si>
    <t>Úhrada OZ č. 25MZD00101, Mzdy 2025/04 os. č. 043-IPV,_x005F_x000D_
osobny ucet</t>
  </si>
  <si>
    <t>SLSP0700021</t>
  </si>
  <si>
    <t>Úhrada OZ č. 25MZD00102, Mzdy 2025/04  os. č. 044-IPV,_x005F_x000D_
osobny ucet</t>
  </si>
  <si>
    <t>SLSP0700025</t>
  </si>
  <si>
    <t>Úhrada OZ č. 25MZD00105, Mzdy 2025/04 os. č. 047,_x005F_x000D_
osobny ucet</t>
  </si>
  <si>
    <t>SLSP0700001</t>
  </si>
  <si>
    <t>Úhrada OZ č. 25MZD00098, Mzdy 2025/04 os. č. 048-IPV,_x005F_x000D_
osobny ucet</t>
  </si>
  <si>
    <t>SLSP0700003</t>
  </si>
  <si>
    <t>Úhrada OZ č. 25MZD00120, Mzdy 2025/04 os. č. 049,_x005F_x000D_
osobny ucet</t>
  </si>
  <si>
    <t>SLSP0700020</t>
  </si>
  <si>
    <t>Úhrada OZ č. 25MZD00107, Mzdy 2025/04 os. č. 049-IPV,_x005F_x000D_
osobny ucet</t>
  </si>
  <si>
    <t>SLSP0700004</t>
  </si>
  <si>
    <t>Úhrada OZ č. 25MZD00121, Mzdy 2025/04 os. č. 051,_x005F_x000D_
osobny ucet</t>
  </si>
  <si>
    <t>SLSP0700008</t>
  </si>
  <si>
    <t>Úhrada OZ č. 25MZD00122, Mzdy 2025/04 os. č. 052,_x005F_x000D_
osobny ucet</t>
  </si>
  <si>
    <t>SLSP0700018</t>
  </si>
  <si>
    <t>Úhrada OZ č. 25MZD00123, Mzdy 2025/04 os. č. 053,_x005F_x000D_
osobny ucet</t>
  </si>
  <si>
    <t>os. č. 053</t>
  </si>
  <si>
    <t>SLSP0700030</t>
  </si>
  <si>
    <t>Úhrada OZ č. 25MZD00096, Sociálna poistovna 04/2025,_x005F_x000D_
Nemocenske a socialne poistenie</t>
  </si>
  <si>
    <t>SLSP0700029</t>
  </si>
  <si>
    <t>Úhrada OZ č. 25MZD00094, Dôvera 04/2025,_x005F_x000D_
Zdravotne poistenie ZP Dovera</t>
  </si>
  <si>
    <t>SLSP0700028</t>
  </si>
  <si>
    <t>Úhrada OZ č. 25MZD00095, VSZP 04/2025,_x005F_x000D_
Zdravotne poistenie VsZP</t>
  </si>
  <si>
    <t>SLSP0700031</t>
  </si>
  <si>
    <t>1100042025</t>
  </si>
  <si>
    <t>Úhrada OZ č. 25MZD00092, Dan zo mzdy 04/2025,_x005F_x000D_
Dan zo ZC-preddavok</t>
  </si>
  <si>
    <t>SLSP0700034</t>
  </si>
  <si>
    <t>2500217</t>
  </si>
  <si>
    <t>Úhrada OZ č. 25OZŠ00217, European Rhythmic Gymnastics Championships 4.-8.6.2025 Tallinn ES,_x005F_x000D_
EST_2025 RG ECh hotel              
MG: European Rhythmic Gymnastics 
Championships 4.-8.6.2025 Tallinn 
EST - 2/2 accommodation</t>
  </si>
  <si>
    <t>SLSP0700032</t>
  </si>
  <si>
    <t>2500216</t>
  </si>
  <si>
    <t>Úhrada OZ č. 25OZŠ00216, Junior World Championships 18.-22.6.2025 Sofia BUL - ubytovanie,_x005F_x000D_
SVK 17678 RG JWCH 2025 BUL         
MG: Junior World Championships 
18.-22.6.2025 Sofia BUL 
- ubytovanie</t>
  </si>
  <si>
    <t>Diamonds´21 Ltd</t>
  </si>
  <si>
    <t>SLSP0710016</t>
  </si>
  <si>
    <t>4202506</t>
  </si>
  <si>
    <t>Úhrada FP č. 25DFŠ00252, Prenájom športovej haly Olympia v Nitre pre VTM v dňoch 25.5., 08,_x005F_x000D_
MG: Prenájom športovej haly 
Olympia v Nitre pre VTM v dňoch 
25.5., 08.6. a 15.6.2025</t>
  </si>
  <si>
    <t>36111597</t>
  </si>
  <si>
    <t>Športový klub pri Športovom osemročnom gymnáziu Nitra</t>
  </si>
  <si>
    <t>SLSP0710015</t>
  </si>
  <si>
    <t>4202505</t>
  </si>
  <si>
    <t>Úhrada FP č. 25DFŠ00251, Prenájom športovej haly Olympia v Nitre pre potreby RD v dňoch 5.,_x005F_x000D_
MG: Prenájom športovej haly Olympia
 v Nitre pre potreby RD v dňoch  
5., 12., 22. a 26.4.2025</t>
  </si>
  <si>
    <t>SLSP0710006</t>
  </si>
  <si>
    <t>102025</t>
  </si>
  <si>
    <t>Úhrada FP č. 25DFŠ00246, Vedenie tréningovej prípravy RD MG 04/2025,_x005F_x000D_
MG: Vedenie tréningovej prípravy 
RD MG 04/2025</t>
  </si>
  <si>
    <t>SLSP0710003</t>
  </si>
  <si>
    <t>2025162</t>
  </si>
  <si>
    <t>Úhrada FP č. 25DFŠ00243, Parkour World Cup Montpellier 29.5.-1.6.2025 FRA - letenky,_x005F_x000D_
PK: Parkour World Cup Montpellier 
29.5.-1.6.2025 FRA - letenky</t>
  </si>
  <si>
    <t>SLSP0710001</t>
  </si>
  <si>
    <t>3250000935</t>
  </si>
  <si>
    <t>Úhrada FP č. 25DFŠ00241, Sústredenie RD ŠA 14.-16.2.2025 - prenájom pohybového štúdia,_x005F_x000D_
SA: Sústredenie RD ŠA 14.-16.2.
2025 - prenájom pohybového štúdia</t>
  </si>
  <si>
    <t>SLSP0710002</t>
  </si>
  <si>
    <t>3250000941</t>
  </si>
  <si>
    <t>Úhrada FP č. 25DFŠ00242, Sústredenie RD ŠA 21..2.2025 - prenájom pohybového štúdia,_x005F_x000D_
SA: Sústredenie RD ŠA 21.2.
2025 - prenájom pohybového štúdia</t>
  </si>
  <si>
    <t>SLSP0710007</t>
  </si>
  <si>
    <t>1021235</t>
  </si>
  <si>
    <t>Úhrada FP č. 25DFŠ00247, Zasadnutie technickej komisie EG Aerobik 14.4.2025 - ubytovanie,_x005F_x000D_
SA: Zasadnutie technickej komisie 
EG Aerobik 14.4.2025 - ubytovanie</t>
  </si>
  <si>
    <t>44360746</t>
  </si>
  <si>
    <t>EUROHOTEL a. s.</t>
  </si>
  <si>
    <t>SLSP0710004</t>
  </si>
  <si>
    <t>25712125</t>
  </si>
  <si>
    <t>Úhrada FP č. 25DFŠ00244, Administrácia siete 04/2025,_x005F_x000D_
Se: Administrácia siete 04/2025</t>
  </si>
  <si>
    <t>SLSP0710011</t>
  </si>
  <si>
    <t>25004058</t>
  </si>
  <si>
    <t>Úhrada FP č. 25DFŠ00250, Hot-line a Hosting 04/2025,_x005F_x000D_
Se: Hot-line a Hosting 04/2025</t>
  </si>
  <si>
    <t>SLSP0710017</t>
  </si>
  <si>
    <t>202511</t>
  </si>
  <si>
    <t>Úhrada FP č. 25DFŠ00253, Výkon činnosti športového odborníka 04/2025,_x005F_x000D_
SGM: Výkon činnosti športového 
odborníka 04/2025</t>
  </si>
  <si>
    <t>SLSP0710009</t>
  </si>
  <si>
    <t>20250008</t>
  </si>
  <si>
    <t>Úhrada FP č. 25DFŠ00249, Výkon činnosti športového odborníka 04/2025,_x005F_x000D_
SGZ: Výkon činnosti športového 
odborníka 04/2025</t>
  </si>
  <si>
    <t>SLSP0710014</t>
  </si>
  <si>
    <t>2500221</t>
  </si>
  <si>
    <t>Úhrada OZ č. 25OZŠ00221, Kvalifikácia B a MSR v MG Program A 2.-4.5.2025 Nitra, rozhodovan,_x005F_x000D_
MG: Kvalifikácia B a MSR v MG 
Program A 2.-4.5.2025 Nitra, 
rozhodovanie - preplatenie CP</t>
  </si>
  <si>
    <t>SLSP0710012</t>
  </si>
  <si>
    <t>2500219</t>
  </si>
  <si>
    <t>Úhrada OZ č. 25OZŠ00219, MSR v MG Program A 3.-4.5.2025 Nitra, rozhodovanie - preplatenie ,_x005F_x000D_
MG: MSR v MG Program A 
3.-4.5.2025 Nitra, rozhodovanie 
- preplatenie CP</t>
  </si>
  <si>
    <t>SLSP0710013</t>
  </si>
  <si>
    <t>2500220</t>
  </si>
  <si>
    <t>Úhrada OZ č. 25OZŠ00220, MSR v MG Program A 3.-4.5.2025 Nitra, rozhodovanie - preplatenie ,_x005F_x000D_
MG: MSR v MG Program A 
3.-4.5.2025 Nitra, rozhodovanie 
- preplatenie CP</t>
  </si>
  <si>
    <t>Selecká (Dubná) Dominika</t>
  </si>
  <si>
    <t>SLSP0720007</t>
  </si>
  <si>
    <t>2025016</t>
  </si>
  <si>
    <t>Úhrada FP č. 25DFŠ00256, MSR v MG Program A 3.-4.5.2025 Nitra - technické zabezpečenie a L,_x005F_x000D_
MG: MSR v MG Program A 
3.-4.5.2025 Nitra - technické 
zabezpečenie a LiveStream</t>
  </si>
  <si>
    <t>SLSP0720004</t>
  </si>
  <si>
    <t>2500225</t>
  </si>
  <si>
    <t>Úhrada OZ č. 25OZŠ00225, Slovak Aerobic Open 10.-12.4.2025 Bratislava - preplatenie doklad,_x005F_x000D_
SA: Slovak Aerobic Open 
10.-12.4.2025 Bratislava 
- preplatenie dokladov PHM</t>
  </si>
  <si>
    <t>Vilček Ľuboš</t>
  </si>
  <si>
    <t>SLSP0720002</t>
  </si>
  <si>
    <t>2500223</t>
  </si>
  <si>
    <t>Úhrada OZ č. 25OZŠ00223, VV 8.4.2025 - preplatenie dokladov ubytovanie,_x005F_x000D_
Se: VV 8.4.2025 - preplatenie 
dokladov ubytovanie</t>
  </si>
  <si>
    <t>SLSP0730007</t>
  </si>
  <si>
    <t>82025</t>
  </si>
  <si>
    <t>Úhrada FP č. 25DFŠ00263, Juniorská spoločná skladba - tréningová príprava RV 04/2025,_x005F_x000D_
MG: Juniorská spoločná skladba 
- tréningová príprava RV 04/2025</t>
  </si>
  <si>
    <t>SLSP0730001</t>
  </si>
  <si>
    <t>20250017</t>
  </si>
  <si>
    <t>Úhrada FP č. 25DFŠ00257, Kontrolné preteky JUN a SEN 15.2.2025 Nitra - technické zabezpeče,_x005F_x000D_
MG: Kontrolné preteky JUN a SEN 
15.2.2025 Nitra 
- technické zabezpečenie</t>
  </si>
  <si>
    <t>33765081</t>
  </si>
  <si>
    <t>Ing. Attila Molnár</t>
  </si>
  <si>
    <t>SLSP0730002</t>
  </si>
  <si>
    <t>20250077</t>
  </si>
  <si>
    <t>Úhrada FP č. 25DFŠ00258, Kvalifikácia a MSR v MG 2.-4.5.2025 Nitra - technické zabezpečeni,_x005F_x000D_
MG: Kvalifikácia a MSR v 
MG 2.-4.5.2025 Nitra 
- technické zabezpečenie</t>
  </si>
  <si>
    <t>SLSP0730009</t>
  </si>
  <si>
    <t>Úhrada FP č. 25DFŠ00265, Kvalifikácia a MSR v MG 2.-4.5.2025 Nitra - rozhodovanie,_x005F_x000D_
MG: Kvalifikácia a MSR v MG 
2.-4.5.2025 Nitra - rozhodovanie</t>
  </si>
  <si>
    <t>SLSP0730008</t>
  </si>
  <si>
    <t>92025</t>
  </si>
  <si>
    <t>Úhrada FP č. 25DFŠ00264, Kvalifikácia a MSR v MG 2.-4.5.2025 Nitra - rozhodovanie,_x005F_x000D_
MG: Kvalifikácia a MSR v MG 
2.-4.5.2025 Nitra - rozhodovanie</t>
  </si>
  <si>
    <t>SLSP0730006</t>
  </si>
  <si>
    <t>20250335</t>
  </si>
  <si>
    <t>Úhrada FP č. 25DFŠ00262, Kvalifikácia programu B v MG 2.-4.5.2025 Nitra - rozhodovanie,_x005F_x000D_
MG: Kvalifikácia programu B v
MG 2.-4.5.2025 Nitra - rozhodovanie</t>
  </si>
  <si>
    <t>50956060</t>
  </si>
  <si>
    <t>Katarína Vicová</t>
  </si>
  <si>
    <t>SLSP0730003</t>
  </si>
  <si>
    <t>20250075</t>
  </si>
  <si>
    <t>Úhrada FP č. 25DFŠ00259, Slovenský pohár v PARKOURE 3.5.2025 Žilina - ksis licencia,_x005F_x000D_
PK: Slovenský pohár v PARKOURE
3.5.2025 Žilina - ksis licencia</t>
  </si>
  <si>
    <t>SLSP0730004</t>
  </si>
  <si>
    <t>1502501075</t>
  </si>
  <si>
    <t>Úhrada FP č. 25DFŠ00260, Slovak Aerobic Open 10.-12.4.2025 Bratislava - kopírovacie služby,_x005F_x000D_
SA: Slovak Aerobic Open 10.-12.4.
2025 Bratislava - kopírovacie 
služby a tlač na papier</t>
  </si>
  <si>
    <t>SLSP0730005</t>
  </si>
  <si>
    <t>250866</t>
  </si>
  <si>
    <t>Úhrada FP č. 25DFŠ00261, 2.kolo Slovenského pohára v ŠGM 18.5.2025 Banská Bystrica - trofe,_x005F_x000D_
SGM: 2.kolo Slovenského pohára v 
ŠGM 18.5.2025 Banská Bystrica 
- trofeje</t>
  </si>
  <si>
    <t>SLSP0740021</t>
  </si>
  <si>
    <t>2025181</t>
  </si>
  <si>
    <t>Úhrada FP č. 25DFŠ00272, Gdynia Rhythmic Stars 16.-18.5.2025 Gdynia PL - batožina k letenk,_x005F_x000D_
MG: Gdynia Rhythmic Stars 
16.-18.5.2025 Gdynia PL 
- batožina k letenkám</t>
  </si>
  <si>
    <t>SLSP0740007</t>
  </si>
  <si>
    <t>10250192</t>
  </si>
  <si>
    <t>Úhrada FP č. 25DFŠ00271, Zraz VTM 17.4.2025 Bratislava - prenájom dvojhaly ,_x005F_x000D_
MG: Zraz VTM 17.4.2025
 Bratislava - prenájom dvojhaly</t>
  </si>
  <si>
    <t>SLSP0740006</t>
  </si>
  <si>
    <t>10250199</t>
  </si>
  <si>
    <t>Úhrada FP č. 25DFŠ00270, Prenájom športových zariadení - 08.04.2025 VV zasadačka,_x005F_x000D_
Se: Prenájom športových zariadení 
- 08.04.2025 VV zasadačka</t>
  </si>
  <si>
    <t>SLSP0740005</t>
  </si>
  <si>
    <t>202507</t>
  </si>
  <si>
    <t>Úhrada FP č. 25DFŠ00268, Regenerácia 04, 05/2025 ŠGŽ,_x005F_x000D_
SGZ: Regenerácia 04, 05/2025 ŠGŽ</t>
  </si>
  <si>
    <t>42254302</t>
  </si>
  <si>
    <t>Slávia Gymnastické centrum Bratislava</t>
  </si>
  <si>
    <t>SLSP0740020</t>
  </si>
  <si>
    <t>250100105</t>
  </si>
  <si>
    <t>Úhrada FP č. 25DFŠ00269, Reprezentačné sústredenie ŠGŽ 5.-10.5.2025 Prievidza - ubytovanie,_x005F_x000D_
SGZ: Reprezentačné sústredenie ŠGŽ 
5.-10.5.2025 Prievidza 
- ubytovanie s plnou penziou</t>
  </si>
  <si>
    <t>52895238</t>
  </si>
  <si>
    <t>RAKETA RESIDENCE s. r. o.</t>
  </si>
  <si>
    <t>SLSP0740001</t>
  </si>
  <si>
    <t>2500229</t>
  </si>
  <si>
    <t>Úhrada OZ č. 25OZŠ00229, Pracovné stretnutie ohľadom spolupráce 8.5.2025 Žilina - preplate,_x005F_x000D_
AKRO: Pracovné stretnutie ohľadom 
spolupráce 8.5.2025 Žilina 
- preplatenie CP</t>
  </si>
  <si>
    <t>SLSP0740029</t>
  </si>
  <si>
    <t>2500246</t>
  </si>
  <si>
    <t>Úhrada OZ č. 25OZŠ00246, Kvalifácia programu B v MG 2.-4.5.2025, rozhodovanie - príkazná z,_x005F_x000D_
MG: Kvalifácia programu B v MG 
2.-4.5.2025, rozhodovanie 
- príkazná zmluva</t>
  </si>
  <si>
    <t>Dziaková Hana</t>
  </si>
  <si>
    <t>SLSP0740032</t>
  </si>
  <si>
    <t>2500249</t>
  </si>
  <si>
    <t>Úhrada OZ č. 25OZŠ00249, Kvalifácia programu B v MG 2.-4.5.2025, rozhodovanie - príkazná z,_x005F_x000D_
MG: Kvalifácia programu B v MG 
2.-4.5.2025, rozhodovanie 
- príkazná zmluva</t>
  </si>
  <si>
    <t>Herchlová Markéta</t>
  </si>
  <si>
    <t>SLSP0740031</t>
  </si>
  <si>
    <t>2500248</t>
  </si>
  <si>
    <t>Úhrada OZ č. 25OZŠ00248, Kvalifácia programu B v MG 2.-4.5.2025, rozhodovanie - príkazná z,_x005F_x000D_
MG: Kvalifácia programu B v MG 
2.-4.5.2025, rozhodovanie 
- príkazná zmluva</t>
  </si>
  <si>
    <t>Mishchuk Kateryna</t>
  </si>
  <si>
    <t>SLSP0740038</t>
  </si>
  <si>
    <t>2500255</t>
  </si>
  <si>
    <t>Úhrada OZ č. 25OZŠ00255, Kvalifácia programu B v MG 2.-4.5.2025, rozhodovanie - príkazná z,_x005F_x000D_
MG: Kvalifácia programu B v MG 
2.-4.5.2025, rozhodovanie 
- príkazná zmluva</t>
  </si>
  <si>
    <t>Nemečková Anastázia</t>
  </si>
  <si>
    <t>SLSP0740034</t>
  </si>
  <si>
    <t>2500251</t>
  </si>
  <si>
    <t>Úhrada OZ č. 25OZŠ00251, Kvalifácia programu B v MG 2.-4.5.2025, rozhodovanie - príkazná z,_x005F_x000D_
MG: Kvalifácia programu B v MG 
2.-4.5.2025, rozhodovanie 
- príkazná zmluva</t>
  </si>
  <si>
    <t>Ružinská Júlia</t>
  </si>
  <si>
    <t>SLSP0740028</t>
  </si>
  <si>
    <t>2500245</t>
  </si>
  <si>
    <t>Úhrada OZ č. 25OZŠ00245, Kvalifácia programu B v MG 2.-4.5.2025, rozhodovanie - príkazná z,_x005F_x000D_
MG: Kvalifácia programu B v MG 
2.-4.5.2025, rozhodovanie 
- príkazná zmluva</t>
  </si>
  <si>
    <t>Sakal Anastasiya</t>
  </si>
  <si>
    <t>SLSP0740036</t>
  </si>
  <si>
    <t>2500253</t>
  </si>
  <si>
    <t>Úhrada OZ č. 25OZŠ00253, Kvalifácia programu B v MG 2.-4.5.2025, rozhodovanie - príkazná z,_x005F_x000D_
MG: Kvalifácia programu B v MG 
2.-4.5.2025, rozhodovanie 
- príkazná zmluva</t>
  </si>
  <si>
    <t>Sukhomlinová Tatiana</t>
  </si>
  <si>
    <t>SLSP0740033</t>
  </si>
  <si>
    <t>2500250</t>
  </si>
  <si>
    <t>Úhrada OZ č. 25OZŠ00250, Kvalifácia programu B v MG 2.-4.5.2025, rozhodovanie - príkazná z,_x005F_x000D_
MG: Kvalifácia programu B v MG 
2.-4.5.2025, rozhodovanie 
- príkazná zmluva</t>
  </si>
  <si>
    <t>Švedová Milena</t>
  </si>
  <si>
    <t>SLSP0740037</t>
  </si>
  <si>
    <t>2500254</t>
  </si>
  <si>
    <t>Úhrada OZ č. 25OZŠ00254, Kvalifácia programu B v MG 2.-4.5.2025, rozhodovanie - príkazná z,_x005F_x000D_
MG: Kvalifácia programu B v MG 
2.-4.5.2025, rozhodovanie 
- príkazná zmluva</t>
  </si>
  <si>
    <t>Vargošková Alena</t>
  </si>
  <si>
    <t>SLSP0740009</t>
  </si>
  <si>
    <t>2500227</t>
  </si>
  <si>
    <t>Úhrada OZ č. 25OZŠ00227, Kvalifikácia B a MSR v MG Program A 2.-4.5.2025 Nitra - preplaten,_x005F_x000D_
MG: Kvalifikácia a MSR 
v MG 2.-4.5.2025 Nitra 
- preplatenie CP</t>
  </si>
  <si>
    <t>SLSP0740024</t>
  </si>
  <si>
    <t>2500241</t>
  </si>
  <si>
    <t>Úhrada OZ č. 25OZŠ00241, Kvalifikácia B a MSR v MG Program A 2.-4.5.2025 Nitra, rozhodovan,_x005F_x000D_
MG: Kvalifikácia B a MSR
 v MG Program A 2.-4.5.2025 Nitra, 
rozhodovanie - príkazná zmluva</t>
  </si>
  <si>
    <t>Koteková Lenka</t>
  </si>
  <si>
    <t>SLSP0740025</t>
  </si>
  <si>
    <t>2500242</t>
  </si>
  <si>
    <t>Úhrada OZ č. 25OZŠ00242, Kvalifikácia B a MSR v MG Program A 2.-4.5.2025 Nitra, rozhodovan,_x005F_x000D_
MG: Kvalifikácia B a MSR 
v MG Program A 2.-4.5.2025 Nitra, 
rozhodovanie - príkazná zmluva</t>
  </si>
  <si>
    <t>Bajusová Stanislava</t>
  </si>
  <si>
    <t>SLSP0740026</t>
  </si>
  <si>
    <t>2500243</t>
  </si>
  <si>
    <t>Úhrada OZ č. 25OZŠ00243, Kvalifikácia B a MSR v MG Program A 2.-4.5.2025 Nitra, rozhodovan,_x005F_x000D_
MG: Kvalifikácia B a MSR 
v MG Program A 2.-4.5.2025 Nitra, 
rozhodovanie - príkazná zmluva</t>
  </si>
  <si>
    <t>SLSP0740027</t>
  </si>
  <si>
    <t>2500244</t>
  </si>
  <si>
    <t>Úhrada OZ č. 25OZŠ00244, Kvalifikácia B a MSR v MG Program A 2.-4.5.2025 Nitra, rozhodovan,_x005F_x000D_
MG: Kvalifikácia B a MSR 
v MG Program A 2.-4.5.2025 Nitra, 
rozhodovanie - príkazná zmluva</t>
  </si>
  <si>
    <t>Petrenko Yeva</t>
  </si>
  <si>
    <t>SLSP0740030</t>
  </si>
  <si>
    <t>2500247</t>
  </si>
  <si>
    <t>Úhrada OZ č. 25OZŠ00247, Kvalifikácia B a MSR v MG Program A 2.-4.5.2025 Nitra, rozhodovan,_x005F_x000D_
MG: Kvalifikácia B a MSR 
v MG Program A 2.-4.5.2025 Nitra, 
rozhodovanie - príkazná zmluva</t>
  </si>
  <si>
    <t>SLSP0740035</t>
  </si>
  <si>
    <t>2500252</t>
  </si>
  <si>
    <t>Úhrada OZ č. 25OZŠ00252, Kvalifikácia B a MSR v MG Program A 2.-4.5.2025 Nitra, rozhodovan,_x005F_x000D_
MG: Kvalifikácia B a MSR v MG 
Program A 2.-4.5.2025 Nitra, 
rozhodovanie - príkazná zmluva</t>
  </si>
  <si>
    <t>Kilianová Ľubov</t>
  </si>
  <si>
    <t>SLSP0740045</t>
  </si>
  <si>
    <t>2500262</t>
  </si>
  <si>
    <t>Úhrada OZ č. 25OZŠ00262, MSR v MG Program A 3.-4.5.2025 Nitra, rozhodovanie - príkazná zml,_x005F_x000D_
MG: MSR v MG Program A
3.-4.5.2025 Nitra, rozhodovanie  
- príkazná zmluva</t>
  </si>
  <si>
    <t>Selecká Lucia</t>
  </si>
  <si>
    <t>SLSP0740046</t>
  </si>
  <si>
    <t>2500263</t>
  </si>
  <si>
    <t>Úhrada OZ č. 25OZŠ00263, MSR v MG Program A 3.-4.5.2025 Nitra, delegát - príkazná zmluva,_x005F_x000D_
MG: MSR v MG Program A 
3.-4.5.2025 Nitra, delegát 
- príkazná zmluva</t>
  </si>
  <si>
    <t>SLSP0740013</t>
  </si>
  <si>
    <t>2500235</t>
  </si>
  <si>
    <t>Úhrada OZ č. 25OZŠ00235, MSR v MG Program A 3.-4.5.2025 Nitra, rozhodovanie - preplatenie ,_x005F_x000D_
MG: MSR v MG Program A 
3.-4.5.2025 Nitra, rozhodovanie 
- preplatenie CP</t>
  </si>
  <si>
    <t>SLSP0740012</t>
  </si>
  <si>
    <t>2500232</t>
  </si>
  <si>
    <t>Úhrada OZ č. 25OZŠ00232, MSR v MG Program A 3.-4.5.2025 Nitra, rozhodovanie - preplatenie ,_x005F_x000D_
MG: MSR v MG Program A 
3.-4.5.2025 Nitra, rozhodovanie 
- preplatenie CP</t>
  </si>
  <si>
    <t>SLSP0740014</t>
  </si>
  <si>
    <t>2500236</t>
  </si>
  <si>
    <t>Úhrada OZ č. 25OZŠ00236, MSR v MG Program A 3.-4.5.2025 Nitra, rozhodovanie - preplatenie ,_x005F_x000D_
MG: MSR v MG Program A 
3.-4.5.2025 Nitra, rozhodovanie 
- preplatenie CP</t>
  </si>
  <si>
    <t>SLSP0740043</t>
  </si>
  <si>
    <t>2500260</t>
  </si>
  <si>
    <t>Úhrada OZ č. 25OZŠ00260, MSR v MG Program A 3.-4.5.2025 Nitra, rozhodovanie - príkazná zml,_x005F_x000D_
MG: MSR v MG Program A 
3.-4.5.2025 Nitra, rozhodovanie 
- príkazná zmluva</t>
  </si>
  <si>
    <t>Biksadská Jana</t>
  </si>
  <si>
    <t>SLSP0740039</t>
  </si>
  <si>
    <t>2500256</t>
  </si>
  <si>
    <t>Úhrada OZ č. 25OZŠ00256, MSR v MG Program A 3.-4.5.2025 Nitra, rozhodovanie - príkazná zml,_x005F_x000D_
MG: MSR v MG Program A 
3.-4.5.2025 Nitra, rozhodovanie 
- príkazná zmluva</t>
  </si>
  <si>
    <t>Darnadiová Michaela</t>
  </si>
  <si>
    <t>SLSP0740042</t>
  </si>
  <si>
    <t>2500259</t>
  </si>
  <si>
    <t>Úhrada OZ č. 25OZŠ00259, MSR v MG Program A 3.-4.5.2025 Nitra, rozhodovanie - príkazná zml,_x005F_x000D_
MG: MSR v MG Program A 
3.-4.5.2025 Nitra, rozhodovanie 
- príkazná zmluva</t>
  </si>
  <si>
    <t>Langová Hanne</t>
  </si>
  <si>
    <t>SLSP0740040</t>
  </si>
  <si>
    <t>2500257</t>
  </si>
  <si>
    <t>Úhrada OZ č. 25OZŠ00257, MSR v MG Program A 3.-4.5.2025 Nitra, rozhodovanie - príkazná zml,_x005F_x000D_
MG: MSR v MG Program A 
3.-4.5.2025 Nitra, rozhodovanie 
- príkazná zmluva</t>
  </si>
  <si>
    <t>Menšíková Liběna</t>
  </si>
  <si>
    <t>SLSP0740044</t>
  </si>
  <si>
    <t>2500261</t>
  </si>
  <si>
    <t>Úhrada OZ č. 25OZŠ00261, MSR v MG Program A 3.-4.5.2025 Nitra, rozhodovanie - príkazná zml,_x005F_x000D_
MG: MSR v MG Program A 
3.-4.5.2025 Nitra, rozhodovanie 
- príkazná zmluva</t>
  </si>
  <si>
    <t>SLSP0740010</t>
  </si>
  <si>
    <t>2500228</t>
  </si>
  <si>
    <t>Úhrada OZ č. 25OZŠ00228, MTM Narodni dom Ljubljana 11.-13.4.2025 - preplatenie CP,_x005F_x000D_
MG: MTM Narodni dom Ljubljana 
11.-13.4.2025 - preplatenie CP</t>
  </si>
  <si>
    <t>SLSP0740004</t>
  </si>
  <si>
    <t>56939844</t>
  </si>
  <si>
    <t>Úhrada OZ č. 25OZŠ00234, FIG Parkour World Cup Amsterdam 15.-18.5.2025 - poistenie Malaga,,_x005F_x000D_
PK: FIG Parkour World Cup 
Amsterdam 15.-18.5.2025 - 
poistenie Malaga, Gažík, Urbanová, 
Klembala, Košarko</t>
  </si>
  <si>
    <t>31322051</t>
  </si>
  <si>
    <t>Union poisťovňa, a. s.</t>
  </si>
  <si>
    <t>SLSP0740003</t>
  </si>
  <si>
    <t>56939837</t>
  </si>
  <si>
    <t>Úhrada OZ č. 25OZŠ00233, FIG Parkour World Cup Amsterdam 15.-18.5.2025 - poistenie Csiaki,,_x005F_x000D_
PK: FIG Parkour World Cup  
Amsterdam15.-18.5.2025 
- poistenie Csiaki, Pálka</t>
  </si>
  <si>
    <t>SLSP0740015</t>
  </si>
  <si>
    <t>2500237</t>
  </si>
  <si>
    <t>Úhrada OZ č. 25OZŠ00237, FIG Rhytmic Gymnastics World Cup 18.-20.6.2025 Milan ITA - 1/2 ub,_x005F_x000D_
RG WORLD CUP_MILANO                
MG:  FIG Rhytmic Gymnastics 
World Cup 18.-20.6.2025 
Milan ITA - 1/2 ubytovanie</t>
  </si>
  <si>
    <t>GINNASTICA AURORA FANO SSD</t>
  </si>
  <si>
    <t>SLSP0740016</t>
  </si>
  <si>
    <t>2500238</t>
  </si>
  <si>
    <t>Úhrada OZ č. 25OZŠ00238, FIG Rhytmic Gymnastics World Cup 18.-20.6.2025 Milan ITA - štarto,_x005F_x000D_
RG WORLD CUP_MILANO                
MG: FIG Rhytmic Gymnastics 
World Cup 18.-20.6.2025 
Milan ITA - startovné</t>
  </si>
  <si>
    <t>SLSP0740048</t>
  </si>
  <si>
    <t>2500265</t>
  </si>
  <si>
    <t>Úhrada OZ č. 25OZŠ00265, 1.kolo Slovenského pohára v ŠA 10.5.2025 Prievidza, rozhodovanie ,_x005F_x000D_
SA: 1.kolo Slovenského pohára 
v ŠA 10.5.2025 Prievidza, 
rozhodovanie - príkazná zmluva</t>
  </si>
  <si>
    <t>Adámeková Hana</t>
  </si>
  <si>
    <t>SLSP0740052</t>
  </si>
  <si>
    <t>2500269</t>
  </si>
  <si>
    <t>Úhrada OZ č. 25OZŠ00269, 1.kolo Slovenského pohára v ŠA 10.5.2025 Prievidza, rozhodovanie ,_x005F_x000D_
SA: 1.kolo Slovenského pohára 
v ŠA 10.5.2025 Prievidza, 
rozhodovanie - príkazná zmluva</t>
  </si>
  <si>
    <t>Balážová Bibiana</t>
  </si>
  <si>
    <t>SLSP0740051</t>
  </si>
  <si>
    <t>2500268</t>
  </si>
  <si>
    <t>Úhrada OZ č. 25OZŠ00268, 1.kolo Slovenského pohára v ŠA 10.5.2025 Prievidza, rozhodovanie ,_x005F_x000D_
SA: 1.kolo Slovenského pohára 
v ŠA 10.5.2025 Prievidza, 
rozhodovanie - príkazná zmluva</t>
  </si>
  <si>
    <t>Grygaříková Veronika</t>
  </si>
  <si>
    <t>SLSP0740053</t>
  </si>
  <si>
    <t>2500270</t>
  </si>
  <si>
    <t>Úhrada OZ č. 25OZŠ00270, 1.kolo Slovenského pohára v ŠA 10.5.2025 Prievidza, rozhodovanie ,_x005F_x000D_
SA: 1.kolo Slovenského pohára 
v ŠA 10.5.2025 Prievidza, 
rozhodovanie - príkazná zmluva</t>
  </si>
  <si>
    <t>Kozmová Laura</t>
  </si>
  <si>
    <t>SLSP0740049</t>
  </si>
  <si>
    <t>2500266</t>
  </si>
  <si>
    <t>Úhrada OZ č. 25OZŠ00266, 1.kolo Slovenského pohára v ŠA 10.5.2025 Prievidza, rozhodovanie ,_x005F_x000D_
SA: 1.kolo Slovenského pohára 
v ŠA 10.5.2025 Prievidza, 
rozhodovanie - príkazná zmluva</t>
  </si>
  <si>
    <t>Ševcová Anna</t>
  </si>
  <si>
    <t>SLSP0740047</t>
  </si>
  <si>
    <t>2500264</t>
  </si>
  <si>
    <t>Úhrada OZ č. 25OZŠ00264, 1.kolo Slovenského pohára v ŠA 10.5.2025 Prievidza, rozhodovanie ,_x005F_x000D_
SA: 1.kolo Slovenského pohára 
v ŠA 10.5.2025 Prievidza, 
rozhodovanie - príkazná zmluva</t>
  </si>
  <si>
    <t>SLSP0740055</t>
  </si>
  <si>
    <t>2500272</t>
  </si>
  <si>
    <t>Úhrada OZ č. 25OZŠ00272, 1.kolo Slovenského pohára v ŠA 10.5.2025 Prievidza, rozhodovanie ,_x005F_x000D_
SA: 1.kolo Slovenského pohára 
v ŠA 10.5.2025 Prievidza, 
rozhodovanie - príkazná zmluva</t>
  </si>
  <si>
    <t>Trojancová Velerie</t>
  </si>
  <si>
    <t>SLSP0740050</t>
  </si>
  <si>
    <t>2500267</t>
  </si>
  <si>
    <t>Úhrada OZ č. 25OZŠ00267, 1.kolo Slovenského pohára v ŠA 10.5.2025 Prievidza, rozhodovanie ,_x005F_x000D_
SA: 1.kolo Slovenského pohára 
v ŠA 10.5.2025 Prievidza, 
rozhodovanie - príkazná zmluva</t>
  </si>
  <si>
    <t>SLSP0740054</t>
  </si>
  <si>
    <t>2500271</t>
  </si>
  <si>
    <t>Úhrada OZ č. 25OZŠ00271, 1.kolo Slovenského pohára v ŠA 10.5.2025 Prievidza, rozhodovanie ,_x005F_x000D_
SA: 1.kolo Slovenského pohára 
v ŠA 10.5.2025 Prievidza, 
rozhodovanie - príkazná zmluva</t>
  </si>
  <si>
    <t>Vidová Katarína</t>
  </si>
  <si>
    <t>SLSP0740008</t>
  </si>
  <si>
    <t>2500226</t>
  </si>
  <si>
    <t>Úhrada OZ č. 25OZŠ00226, Preplatenie nákladov za lekársku prehliadku,_x005F_x000D_
SA: Preplatenie nákladov 
za lekársku prehliadku</t>
  </si>
  <si>
    <t>Sivá Simona</t>
  </si>
  <si>
    <t>SLSP0740017</t>
  </si>
  <si>
    <t>2500239</t>
  </si>
  <si>
    <t>Úhrada OZ č. 25OZŠ00239, VV 14.5.2025 - preplatenie dokladov káva,_x005F_x000D_
Se: VV 14.5.2025 - preplatenie 
dokladov káva</t>
  </si>
  <si>
    <t>SLSP0740002</t>
  </si>
  <si>
    <t>2500231</t>
  </si>
  <si>
    <t>Úhrada OZ č. 25OZŠ00231, 1.kolo Slovenského pohára ŠGŽ 10.5.2025 Šamorín - preplatenie CP,_x005F_x000D_
SGZ: 1.kolo Slovenského pohára 
ŠGŽ 10.5.2025 Šamorín 
- preplatenie CP</t>
  </si>
  <si>
    <t>Filová Veronika</t>
  </si>
  <si>
    <t>SLSP0740058</t>
  </si>
  <si>
    <t>2500275</t>
  </si>
  <si>
    <t>Úhrada OZ č. 25OZŠ00275, International contest/tournament 9.-10.5.2025 Prievidza - preplat,_x005F_x000D_
SGZ: International contest
/tournament 9.-10.5.2025 Prievidza 
- preplatenie CP</t>
  </si>
  <si>
    <t>SLSP0740057</t>
  </si>
  <si>
    <t>2500274</t>
  </si>
  <si>
    <t>Úhrada OZ č. 25OZŠ00274, International contest/tournament 9.-10.5.2025 Prievidza - preplat,_x005F_x000D_
SGZ: International contest
/tournament 9.-10.5.2025 Prievidza 
- preplatenie CP</t>
  </si>
  <si>
    <t>SLSP0740056</t>
  </si>
  <si>
    <t>2500273</t>
  </si>
  <si>
    <t>Úhrada OZ č. 25OZŠ00273, International contest/tournament 9.-10.5.2025 Prievidza - preplat,_x005F_x000D_
SGZ: International contest
/tournament 9.-10.5.2025 Prievidza 
- preplatenie CP</t>
  </si>
  <si>
    <t>Ruščinová Silvia</t>
  </si>
  <si>
    <t>SLSP0740022</t>
  </si>
  <si>
    <t>2500240</t>
  </si>
  <si>
    <t>Úhrada OZ č. 25OZŠ00240, European Mens and Womens Artistic Gymnastics Championships 26-31.,Trainline SAS-Paris_x005F_x000D_
Platba kartou</t>
  </si>
  <si>
    <t>OBB Personenverkehr</t>
  </si>
  <si>
    <t>SLSP0750001</t>
  </si>
  <si>
    <t>250100110</t>
  </si>
  <si>
    <t>Úhrada FP č. 25DDŠ0002, Oprava základu dane (dobropis) k dokladu por. číslo 25DFŠ00269,_x005F_x000D_
/DO2025-05-15/SP</t>
  </si>
  <si>
    <t>SLSP0750004</t>
  </si>
  <si>
    <t>2400018517</t>
  </si>
  <si>
    <t>Úhrada PZ č. 25DPŠ0015, Prijatá zálohová faktúra Slovak Parkour Open 7.-8.6.2025 Bratislav,_x005F_x000D_
PK: Slovak Parkour Open 
7.-8.6.2025 Bratislava - stuhy 
na medaile</t>
  </si>
  <si>
    <t>SLSP0750005</t>
  </si>
  <si>
    <t>5052025</t>
  </si>
  <si>
    <t>Úhrada FP č. 25DFŠ00266, Gdynia Rhythmic Stars 16.-18.5.2025 Gdynia PL  - preprava ,_x005F_x000D_
MG: Gdynia Rhythmic Stars 
16.-18.5.2025 Gdynia PL  
- preprava</t>
  </si>
  <si>
    <t>ARA TRANS SPÓLKA Z OGRANICZONA ODPOWIEDZIALNOŚCIA</t>
  </si>
  <si>
    <t>SLSP0750006</t>
  </si>
  <si>
    <t>2500276</t>
  </si>
  <si>
    <t>Úhrada OZ č. 25OZŠ00276, 1.kolo Slovenského pohára ŠGŽ 10.5.2025 Šamorín - preplatenie CP,_x005F_x000D_
SGZ: 1.kolo Slovenského pohára 
ŠGŽ 10.5.2025 Šamorín 
- preplatenie CP</t>
  </si>
  <si>
    <t>Miroslava Šmičková</t>
  </si>
  <si>
    <t>SLSP0760013</t>
  </si>
  <si>
    <t>86656</t>
  </si>
  <si>
    <t>Úhrada FP č. 25DFŠ00282, Colloquium 2.-4.4.2025 Baku Azerbaijan - Koštialová registračný p,_x005F_x000D_
Invoice Nr.86656                   
GpV: Colloquium 2.-4.4.2025 
Baku Azerbaijan - Koštialová 
registration fee, transfert</t>
  </si>
  <si>
    <t>SLSP0760008</t>
  </si>
  <si>
    <t>250035</t>
  </si>
  <si>
    <t>Úhrada FP č. 25DFŠ00277, Kvalifikácia a MSR v MG 2.-4.5.2025 Nitra - preprava materiálu,_x005F_x000D_
MG: Kvalifikácia a MSR v MG
2.-4.5.2025 Nitra - preprava 
materiálu</t>
  </si>
  <si>
    <t>43944485</t>
  </si>
  <si>
    <t>Sťahovanie BLESK, s.r.o.</t>
  </si>
  <si>
    <t>SLSP0760010</t>
  </si>
  <si>
    <t>Úhrada FP č. 25DFŠ00279, MSR v MG Program A 3.-4.5.2025 Nitra - rozhodovanie,_x005F_x000D_
MG: MSR v MG Program 
A 3.-4.5.2025 Nitra - rozhodovanie</t>
  </si>
  <si>
    <t>SLSP0760003</t>
  </si>
  <si>
    <t>00825</t>
  </si>
  <si>
    <t>Úhrada FP č. 25DFŠ00276, MSR v MG Program A 3.-4.5.2025 Nitra - rozhodovanie,_x005F_x000D_
MG: MSR v MG Program A 
3.-4.5.2025 Nitra - rozhodovanie</t>
  </si>
  <si>
    <t>46052453</t>
  </si>
  <si>
    <t>Mgr. Monika Vargová</t>
  </si>
  <si>
    <t>SLSP0760002</t>
  </si>
  <si>
    <t>20250003</t>
  </si>
  <si>
    <t>Úhrada FP č. 25DFŠ00275, 1.kolo Slovenského pohára v ŠA 10.5.2025 Prievidza - rozhodovanie,_x005F_x000D_
SA: 1.kolo Slovenského pohára 
v ŠA 10.5.2025 Prievidza 
- rozhodovanie</t>
  </si>
  <si>
    <t>SLSP0760011</t>
  </si>
  <si>
    <t>250100114</t>
  </si>
  <si>
    <t>Úhrada FP č. 25DFŠ00280, Reprezentačné sústredenie  ŠGM 13.-17.5.2025 Prievidza - ubytovan,_x005F_x000D_
SGM: Reprezentačné sústredenie  
ŠGM 13.-17.5.2025 Prievidza 
- ubytovanie s plnou penziou</t>
  </si>
  <si>
    <t>SLSP0760012</t>
  </si>
  <si>
    <t>250100112</t>
  </si>
  <si>
    <t>Úhrada FP č. 25DFŠ00281, Reprezentačné sústredenie  ŠGŽ 13.-17.5.2025 Prievidza - ubytovan,_x005F_x000D_
SGZ: Reprezentačné sústredenie  
ŠGZ 13.-17.5.2025 Prievidza 
- ubytovanie s plnou penziou</t>
  </si>
  <si>
    <t>SLSP0760005</t>
  </si>
  <si>
    <t>2500278</t>
  </si>
  <si>
    <t>Úhrada OZ č. 25OZŠ00278, MSR v MG Program A 3.-4.5.2025 Nitra, rozhodovanie - preplatenie ,_x005F_x000D_
MG: MSR v MG Program A 
3.-4.5.2025 Nitra, rozhodovanie 
- preplatenie CP</t>
  </si>
  <si>
    <t>Vargová Monika</t>
  </si>
  <si>
    <t>SLSP0760014</t>
  </si>
  <si>
    <t>Úhrada OZ č. 25OZŠ00646, FIG Parkour World Cup Amsterdam 15.-18.5.2025 - štartovné,_x005F_x000D_
Restitution 2x entree fee World Cup Amsterdam.</t>
  </si>
  <si>
    <t>SLSP0760004</t>
  </si>
  <si>
    <t>2500277</t>
  </si>
  <si>
    <t>Úhrada OZ č. 25OZŠ00277, VV 14.5.2025 - preplatenie CP,_x005F_x000D_
Se: VV 14.5.2025 - preplatenie CP</t>
  </si>
  <si>
    <t>SLSP0760006</t>
  </si>
  <si>
    <t>2500279</t>
  </si>
  <si>
    <t>Úhrada OZ č. 25OZŠ00279, 1.kolo Slovenského pohára ŠGŽ 17.5.2025 Banská Bystrica, rozhodov,_x005F_x000D_
SGZ: 1.kolo Slovenského pohára 
ŠGŽ 17.5.2025 Banská Bystrica 
- preplatenie CP</t>
  </si>
  <si>
    <t>Černáková Michaela</t>
  </si>
  <si>
    <t>SLSP0760007</t>
  </si>
  <si>
    <t>2500280</t>
  </si>
  <si>
    <t>Úhrada OZ č. 25OZŠ00280, International contest/tournament 9.-10.5.2025 Prievidza - preplat,_x005F_x000D_
SGZ: International contest
/tournament 9.-10.5.2025 
Prievidza - preplatenie CP</t>
  </si>
  <si>
    <t>SLSP0770004</t>
  </si>
  <si>
    <t>Úhrada PZ č. 25DPŠ0016, Prijatá zálohová faktúra World Gym for Life 2025 21-27.7.2025 - 2/,_x005F_x000D_
GpV: World Gym for Life 2025 
21-27.7.2025 - 2/2 ucast.karty, 
ubytovanie, strava, doprava, 
startovne balik</t>
  </si>
  <si>
    <t>SLSP0770001</t>
  </si>
  <si>
    <t>00048</t>
  </si>
  <si>
    <t>Úhrada FP č. 25DFŠ00283, FIG World Championships 20.-24.8.2025 Rio de Janeiro BRA - ubytov,_x005F_x000D_
SVK INV-00048 RG WCH 2025 BRA     M G:FIG World Championships 20.-24.8. 2025 Rio de Janeiro BRA - ubytovani e</t>
  </si>
  <si>
    <t>Confederacao Brasileira de Ginastica</t>
  </si>
  <si>
    <t>SLSP0770003</t>
  </si>
  <si>
    <t>Úhrada OZ č. 24DPH0004, Odvod DPH 4/2025,_x005F_x000D_
DPH 04/2025</t>
  </si>
  <si>
    <t>SLSP0780020</t>
  </si>
  <si>
    <t>2025195</t>
  </si>
  <si>
    <t>Úhrada FP č. 25DFŠ00287, Information Meeting 5th European Gym for Life Challenge 13.-15.6.,_x005F_x000D_
GpV: Information Meeting European 
Gym for Life Challenge  
13.-15.6.2025 Pistoia ITA - letenky
Ruscinova S., Kostialova L.</t>
  </si>
  <si>
    <t>SLSP0780004</t>
  </si>
  <si>
    <t>2025050001</t>
  </si>
  <si>
    <t>Úhrada FP č. 25DFŠ00291, Školenie rozhodcov GpV 29.-30.3.2025 Handlová - prenájom miestnos,_x005F_x000D_
GpV: Školenie rozhodcov GpV 
29.-30.3.2025 Handlová - prenájom 
miestnosti a telocvične</t>
  </si>
  <si>
    <t>42276691</t>
  </si>
  <si>
    <t>Klub športovej gymnastiky Handlová</t>
  </si>
  <si>
    <t>SLSP0780001</t>
  </si>
  <si>
    <t>172025</t>
  </si>
  <si>
    <t>Úhrada FP č. 25DFŠ00288, Gdynia Rhythmic Stars 16.-18.5.2025 Gdynia PL - preprava osôb,_x005F_x000D_
MG: Gdynia Rhythmic Stars 
16.-18.5.2025 Gdynia PL 
- preprava osôb</t>
  </si>
  <si>
    <t>SLSP0780019</t>
  </si>
  <si>
    <t>20250501</t>
  </si>
  <si>
    <t>Úhrada FP č. 25DFŠ00286, Kvalifikácia a MSR v MG 2.-4.5.2025 Nitra - rozhodovanie,_x005F_x000D_
MG: Kvalifikácia a MSR v 
MG 2.-4.5.2025 Nitra - rozhodovanie</t>
  </si>
  <si>
    <t>53390288</t>
  </si>
  <si>
    <t>MVDr. Tamara Olejárová</t>
  </si>
  <si>
    <t>SLSP0780002</t>
  </si>
  <si>
    <t>1000068525</t>
  </si>
  <si>
    <t>Úhrada FP č. 25DFŠ00289, Kvalifikácia na MSR v MG program C 24.5.2025 Malinovo - poháre,_x005F_x000D_
MG: Kvalifikácia na MSR v MG 
program C 24.5.2025 Malinovo 
- poháre</t>
  </si>
  <si>
    <t>35774282</t>
  </si>
  <si>
    <t>Victory sport, spol. s r.o.</t>
  </si>
  <si>
    <t>SLSP0780017</t>
  </si>
  <si>
    <t>2025050009</t>
  </si>
  <si>
    <t>Úhrada FP č. 25DFŠ00284, Fyzioterapia ŠGM 04/2025,_x005F_x000D_
SGM: Fyzioterapia ŠGM 04/2025</t>
  </si>
  <si>
    <t>SLSP0780018</t>
  </si>
  <si>
    <t>20256</t>
  </si>
  <si>
    <t>Úhrada FP č. 25DFŠ00285, Reprezentačné sústredenie  ŠGM 13.-17.5.2025 Prievidza - regenera,_x005F_x000D_
SGM: Reprezentačné sústredenie  
ŠGM 13.-17.5.2025 Prievidza 
- regeneračné služby</t>
  </si>
  <si>
    <t>46342389</t>
  </si>
  <si>
    <t>Dávid Bezuška</t>
  </si>
  <si>
    <t>SLSP0780006</t>
  </si>
  <si>
    <t>2500282</t>
  </si>
  <si>
    <t>Úhrada OZ č. 25OZŠ00282, Gdynia Rhythmic Stars 16.-18.5.2025 Gdynia PL - preplatenie CP,_x005F_x000D_
MG: Gdynia Rhythmic Stars 
16.-18.5.2025 Gdynia PL 
- preplatenie CP</t>
  </si>
  <si>
    <t>SLSP0780016</t>
  </si>
  <si>
    <t>2500258</t>
  </si>
  <si>
    <t>Úhrada OZ č. 25OZŠ00258, MSR v MG Program A 3.-4.5.2025 Nitra, rozhodovanie - príkazná zml,_x005F_x000D_
MG: MSR v MG Program A 
3.-4.5.2025 Nitra, rozhodovanie 
- príkazná zmluva</t>
  </si>
  <si>
    <t>Havel Kryštof</t>
  </si>
  <si>
    <t>SLSP0780009</t>
  </si>
  <si>
    <t>2500285</t>
  </si>
  <si>
    <t>Úhrada OZ č. 25OZŠ00285, Zraz VTM 17.5.2025 Prešov - preplatenie CP,_x005F_x000D_
MG: Zraz VTM 17.5.2025 Prešov 
- preplatenie CP</t>
  </si>
  <si>
    <t>SLSP0780007</t>
  </si>
  <si>
    <t>2500283</t>
  </si>
  <si>
    <t>Úhrada OZ č. 25OZŠ00283, Pracovné stretnutie 18.5.2025 Praha - preplatenie CP,_x005F_x000D_
Se: Pracovné stretnutie 18.5.2025 
Praha - preplatenie CP</t>
  </si>
  <si>
    <t>SLSP0780012</t>
  </si>
  <si>
    <t>6804053947</t>
  </si>
  <si>
    <t>Úhrada OZ č. 25OZŠ00288, European Mens and Womens Artistic Gymnastics Championships 26-31.,_x005F_x000D_
SGM: European Championships 
26-31.5.2025 Leipzig, GER 
- poistenie Nemcovic, Kasala</t>
  </si>
  <si>
    <t>SLSP0780015</t>
  </si>
  <si>
    <t>6804054044</t>
  </si>
  <si>
    <t>Úhrada OZ č. 25OZŠ00290, European Mens and Womens Artistic Gymnastics Championships 26-31.,_x005F_x000D_
SGM: European Championships 
26-31.5.2025 Leipzig, GER 
- poistenie Piasecky, Petrila</t>
  </si>
  <si>
    <t>SLSP0780005</t>
  </si>
  <si>
    <t>2500281</t>
  </si>
  <si>
    <t>Úhrada OZ č. 25OZŠ00281, 1.kolo Slovenského pohára ŠGŽ 17.5.2025 Banská Bystrica, rozhodov,_x005F_x000D_
SGZ: 1.kolo Slovenského pohára ŠGŽ 
17.5.2025 Banská Bystrica 
- preplatenie CP</t>
  </si>
  <si>
    <t>SLSP0780011</t>
  </si>
  <si>
    <t>6804053871</t>
  </si>
  <si>
    <t>Úhrada OZ č. 25OZŠ00287, European Mens and Womens Artistic Gymnastics Championships 26-31.,_x005F_x000D_
SGZ: European Championships 
26-31.5.2025 Leipzig, GER 
- poistenie Balcová, Mokošová</t>
  </si>
  <si>
    <t>SLSP0780013</t>
  </si>
  <si>
    <t>6804054010</t>
  </si>
  <si>
    <t>Úhrada OZ č. 25OZŠ00289, European Mens and Womens Artistic Gymnastics Championships 26-31.,_x005F_x000D_
SGZ: European Championships 
26-31.5.2025 Leipzig, GER 
- poistenie Zvalova</t>
  </si>
  <si>
    <t>SLSP0780010</t>
  </si>
  <si>
    <t>2500286</t>
  </si>
  <si>
    <t>Úhrada OZ č. 25OZŠ00286, International contest/tournament 9.-10.5.2025 Prievidza - preplat,_x005F_x000D_
SGZ: International contest
/tournament 9.-10.5.2025 Prievidza 
- preplatenie CP</t>
  </si>
  <si>
    <t>Galátová Zuzana</t>
  </si>
  <si>
    <t>SLSP0780008</t>
  </si>
  <si>
    <t>2500284</t>
  </si>
  <si>
    <t>Úhrada OZ č. 25OZŠ00284, International contest/tournament 9.-10.5.2025 Prievidza - preplat,_x005F_x000D_
SGZ: International contest
/tournament 9.-10.5.2025 Prievidza 
- preplatenie CP</t>
  </si>
  <si>
    <t>SLSP0780014</t>
  </si>
  <si>
    <t>6804054051</t>
  </si>
  <si>
    <t>Úhrada OZ č. 25OZŠ00291, European Mens and Womens Artistic Gymnastics Championships 26-31.,_x005F_x000D_
SGZ/SGM: European Championships 
26-31.5.2025 Leipzig, GER 
- poistenie Galatova, Cizmar</t>
  </si>
  <si>
    <t>SLSP0790001</t>
  </si>
  <si>
    <t>2500292</t>
  </si>
  <si>
    <t>Úhrada OZ č. 25OZŠ00292, 1.kolo Slovenský pohár ŠGM 12.4.2025 Prievidza, rozhodovanie - pr,_x005F_x000D_
SGM: 1.kolo Slovenský pohár ŠGM 
12.4.2025 Prievidza, rozhodovanie 
- príkazná zmluva</t>
  </si>
  <si>
    <t>Bohňa Tibor</t>
  </si>
  <si>
    <t>SLSP0790006</t>
  </si>
  <si>
    <t>2500296</t>
  </si>
  <si>
    <t>Úhrada OZ č. 25OZŠ00297, 1.kolo Slovenský pohár ŠGM 12.4.2025 Prievidza, rozhodovanie - pr,_x005F_x000D_
SGM: 1.kolo Slovenský pohár ŠGM 
12.4.2025 Prievidza, rozhodovanie 
- príkazná zmluva</t>
  </si>
  <si>
    <t>Hideg Andrea</t>
  </si>
  <si>
    <t>SLSP0790002</t>
  </si>
  <si>
    <t>2500293</t>
  </si>
  <si>
    <t>Úhrada OZ č. 25OZŠ00293, 1.kolo Slovenský pohár ŠGM 12.4.2025 Prievidza, rozhodovanie - pr,_x005F_x000D_
SGM: 1.kolo Slovenský pohár ŠGM 
12.4.2025 Prievidza, rozhodovanie 
- príkazná zmluva</t>
  </si>
  <si>
    <t>SLSP0790003</t>
  </si>
  <si>
    <t>2500294</t>
  </si>
  <si>
    <t>Úhrada OZ č. 25OZŠ00294, 1.kolo Slovenský pohár ŠGM 12.4.2025 Prievidza, rozhodovanie - pr,_x005F_x000D_
SGM: 1.kolo Slovenský pohár ŠGM 
12.4.2025 Prievidza, rozhodovanie 
- príkazná zmluva</t>
  </si>
  <si>
    <t>Lazorík Miroslav</t>
  </si>
  <si>
    <t>SLSP0790004</t>
  </si>
  <si>
    <t>2500295</t>
  </si>
  <si>
    <t>Úhrada OZ č. 25OZŠ00295, 1.kolo Slovenský pohár ŠGM 12.4.2025 Prievidza, rozhodovanie - pr,_x005F_x000D_
SGM: 1.kolo Slovenský pohár ŠGM 
12.4.2025 Prievidza, rozhodovanie 
- príkazná zmluva</t>
  </si>
  <si>
    <t>Magda Peter</t>
  </si>
  <si>
    <t>SLSP0790005</t>
  </si>
  <si>
    <t>Úhrada OZ č. 25OZŠ00296, 1.kolo Slovenský pohár ŠGM 12.4.2025 Prievidza, rozhodovanie - pr,_x005F_x000D_
SGM: 1.kolo Slovenský pohár ŠGM 
12.4.2025 Prievidza, rozhodovanie 
- príkazná zmluva</t>
  </si>
  <si>
    <t>Povýšil Martin</t>
  </si>
  <si>
    <t>SLSP0790007</t>
  </si>
  <si>
    <t>2500298</t>
  </si>
  <si>
    <t>Úhrada OZ č. 25OZŠ00298, 2.kolo Slovenský pohár 18.5.2025 Banská Bystrica, rozhodovanie - ,_x005F_x000D_
SGM: 2.kolo Slovenský pohár 18.5.
2025 Banská Bystrica, rozhodovanie 
- príkazná zmluva</t>
  </si>
  <si>
    <t>SLSP0790012</t>
  </si>
  <si>
    <t>2500303</t>
  </si>
  <si>
    <t>Úhrada OZ č. 25OZŠ00303, 2.kolo Slovenský pohár 18.5.2025 Banská Bystrica, rozhodovanie - ,_x005F_x000D_
SGM: 2.kolo Slovenský pohár 18.5.
2025 Banská Bystrica, rozhodovanie 
- príkazná zmluva</t>
  </si>
  <si>
    <t>SLSP0790008</t>
  </si>
  <si>
    <t>2500299</t>
  </si>
  <si>
    <t>Úhrada OZ č. 25OZŠ00299, 2.kolo Slovenský pohár 18.5.2025 Banská Bystrica, rozhodovanie - ,_x005F_x000D_
SGM: 2.kolo Slovenský pohár 18.5.
2025 Banská Bystrica, rozhodovanie 
- príkazná zmluva</t>
  </si>
  <si>
    <t>SLSP0790009</t>
  </si>
  <si>
    <t>2500300</t>
  </si>
  <si>
    <t>Úhrada OZ č. 25OZŠ00300, 2.kolo Slovenský pohár 18.5.2025 Banská Bystrica, rozhodovanie - ,_x005F_x000D_
SGM: 2.kolo Slovenský pohár 18.5.
2025 Banská Bystrica, rozhodovanie 
- príkazná zmluva</t>
  </si>
  <si>
    <t>SLSP0790010</t>
  </si>
  <si>
    <t>2500301</t>
  </si>
  <si>
    <t>Úhrada OZ č. 25OZŠ00301, 2.kolo Slovenský pohár 18.5.2025 Banská Bystrica, rozhodovanie - ,_x005F_x000D_
SGM: 2.kolo Slovenský pohár 18.5.
2025 Banská Bystrica, rozhodovanie 
- príkazná zmluva</t>
  </si>
  <si>
    <t>SLSP0790011</t>
  </si>
  <si>
    <t>2500302</t>
  </si>
  <si>
    <t>Úhrada OZ č. 25OZŠ00302, 2.kolo Slovenský pohár 18.5.2025 Banská Bystrica, rozhodovanie - ,_x005F_x000D_
SGM: 2.kolo Slovenský pohár 18.5.
2025 Banská Bystrica, rozhodovanie 
- príkazná zmluva</t>
  </si>
  <si>
    <t>SLSP0790015</t>
  </si>
  <si>
    <t>2500306</t>
  </si>
  <si>
    <t>Úhrada OZ č. 25OZŠ00306, International contest/tournament 9.-10.5.2025 Prievidza, rozhodov,_x005F_x000D_
SGZ: International contest/
tournament 9.-10.5.2025 Prievidza, 
rozhodovanie - príkazná zmluva</t>
  </si>
  <si>
    <t>Gazdíková Jarmila</t>
  </si>
  <si>
    <t>SLSP0790016</t>
  </si>
  <si>
    <t>2500307</t>
  </si>
  <si>
    <t>Úhrada OZ č. 25OZŠ00307, International contest/tournament 9.-10.5.2025 Prievidza, rozhodov,_x005F_x000D_
SGZ: International contest/
tournament 9.-10.5.2025 Prievidza, 
rozhodovanie - príkazná zmluva</t>
  </si>
  <si>
    <t>Koštialová Nina</t>
  </si>
  <si>
    <t>SLSP0790014</t>
  </si>
  <si>
    <t>2500305</t>
  </si>
  <si>
    <t>Úhrada OZ č. 25OZŠ00305, International contest/tournament 9.-10.5.2025 Prievidza, rozhodov,_x005F_x000D_
SGZ: International contest/
tournament 9.-10.5.2025 Prievidza, 
rozhodovanie - príkazná zmluva</t>
  </si>
  <si>
    <t>SLSP0790013</t>
  </si>
  <si>
    <t>2500304</t>
  </si>
  <si>
    <t>Úhrada OZ č. 25OZŠ00304, International contest/tournament 9.-10.5.2025 Prievidza, rozhodov,_x005F_x000D_
SGZ: International contest/
tournament 9.-10.5.2025 Prievidza, 
rozhodovanie - príkazná zmluva</t>
  </si>
  <si>
    <t>Purdeková Zuzana</t>
  </si>
  <si>
    <t>SLSP0800008</t>
  </si>
  <si>
    <t>2025203</t>
  </si>
  <si>
    <t>Úhrada FP č. 25DFŠ00295, European Rhythmic Gymnastics Championships 4.-8.6.2025 Tallinn ES,_x005F_x000D_
MG: European Rhythmic Gymnastics 
Championships 4.-8.6.2025 
Tallinn EST - letenky</t>
  </si>
  <si>
    <t>SLSP0800007</t>
  </si>
  <si>
    <t>2025199</t>
  </si>
  <si>
    <t>Úhrada FP č. 25DFŠ00294, Junior World Championships 18.-22.6.2025 Sofia BUL - letenky,_x005F_x000D_
MG: Junior World Championships
18.-22.6.2025 Sofia BUL - letenky</t>
  </si>
  <si>
    <t>SLSP0800005</t>
  </si>
  <si>
    <t>2025145</t>
  </si>
  <si>
    <t>Úhrada FP č. 25DFŠ00292, MSR A, B, C, prípravky v MG - trofeje,_x005F_x000D_
MG: MSR A, B, C, prípravky 
v MG - trofeje</t>
  </si>
  <si>
    <t>SLSP0800006</t>
  </si>
  <si>
    <t>2025045</t>
  </si>
  <si>
    <t>Úhrada FP č. 25DFŠ00293, 1.kolo SP 12.4.2025 Prievidza a 2.kolo SP 18.5.2025 B.B. - rozhod,_x005F_x000D_
SGM: 1.kolo SP 12.4.2025 Prievidza 
a 2.kolo SP 18.5.2025 B.B. 
- rozhodovanie Homola, Lech, 
delegát Marčák</t>
  </si>
  <si>
    <t>35536446</t>
  </si>
  <si>
    <t>Gymnastik Košice</t>
  </si>
  <si>
    <t>SLSP0800002</t>
  </si>
  <si>
    <t>2500309</t>
  </si>
  <si>
    <t>Úhrada OZ č. 25OZŠ00309, Pracovné stretnutie v sklade gymnastického náradia 22.5.2025 Sene,_x005F_x000D_
Se: Pracovné stretnutie v sklade 
gymnastického náradia 22.5.2025 
Senec - preplatenie CP</t>
  </si>
  <si>
    <t>SLSP0800003</t>
  </si>
  <si>
    <t>2500310</t>
  </si>
  <si>
    <t>Úhrada OZ č. 25OZŠ00310, 2.kolo Slovenský pohár 18.5.2025 Banská Bystrica, delegát - prepl,_x005F_x000D_
SGM: 2.kolo Slovenský pohár 
18.5.2025 Banská Bystrica, delegát 
- preplatenie CP</t>
  </si>
  <si>
    <t>Marčák Eduard</t>
  </si>
  <si>
    <t>SLSP0800004</t>
  </si>
  <si>
    <t>2500311</t>
  </si>
  <si>
    <t>Úhrada OZ č. 25OZŠ00311, Reprezentačné sústredenie ŠGM 13.-17.5.2025 Prievidza - preplaten,_x005F_x000D_
SGM: Reprezentačné sústredenie 
ŠGM 14.-17.3.2025 Prievidza 
- preplatenie dokladov PHM</t>
  </si>
  <si>
    <t>17337020</t>
  </si>
  <si>
    <t>Stredná športová škola  Ostredková Bratislava</t>
  </si>
  <si>
    <t>SLSP0810001</t>
  </si>
  <si>
    <t>2500128</t>
  </si>
  <si>
    <t>Úhrada OZ č. 25OZŠ00647, MTM Narodni dom Ljubljana 11.-13.4.2025 - ubytovanie,_x005F_x000D_
00 REFUND</t>
  </si>
  <si>
    <t>SLSP0810003</t>
  </si>
  <si>
    <t>2500319</t>
  </si>
  <si>
    <t>Úhrada OZ č. 25OZŠ00319, Gdynia Rhythmic Stars 16.-18.5.2025 Gdynia PL - preplatenie CP,_x005F_x000D_
MG: Gdynia Rhythmic Stars 
16.-18.5.2025 Gdynia PL 
- preplatenie CP</t>
  </si>
  <si>
    <t>Kollár Sanija</t>
  </si>
  <si>
    <t>SLSP0810006</t>
  </si>
  <si>
    <t>2500339</t>
  </si>
  <si>
    <t>Úhrada OZ č. 25OZŠ00339, 1.kolo Slovenského pohára ŠGŽ 10.5.2025 Šamorín, rozhodovanie - p,_x005F_x000D_
SGZ: 1.kolo Slovenského pohára 
ŠGŽ 10.5.2025 Šamorín, 
rozhodovanie - príkazná zmluva</t>
  </si>
  <si>
    <t>SLSP0810005</t>
  </si>
  <si>
    <t>2500337</t>
  </si>
  <si>
    <t>Úhrada OZ č. 25OZŠ00337, 1.kolo Slovenského pohára ŠGŽ 10.5.2025 Šamorín, rozhodovanie - p,_x005F_x000D_
SGZ: 1.kolo Slovenského pohára 
ŠGŽ 10.5.2025 Šamorín, 
rozhodovanie - príkazná zmluva</t>
  </si>
  <si>
    <t>Lehotská Dobroslava</t>
  </si>
  <si>
    <t>SLSP0810002</t>
  </si>
  <si>
    <t>2500315</t>
  </si>
  <si>
    <t>Úhrada OZ č. 25OZŠ00315, 1.kolo Slovenského pohára ŠGŽ 17.5.2025 Banská Bystrica, rozhodov,_x005F_x000D_
SGZ: 1.kolo Slovenského pohára 
ŠGŽ 17.5.2025 Banská Bystrica, 
rozhodovanie - preplatenie CP</t>
  </si>
  <si>
    <t>SLSP0810007</t>
  </si>
  <si>
    <t>2500349</t>
  </si>
  <si>
    <t>Úhrada OZ č. 25OZŠ00349, 1.kolo Slovenského pohára ŠGŽ 17.5.2025 Banská Bystrica, rozhodov,_x005F_x000D_
SGZ: 1.kolo Slovenského pohára 
ŠGŽ 17.5.2025 Banská Bystrica, 
rozhodovanie - príkazná zmluva</t>
  </si>
  <si>
    <t>SLSP0810008</t>
  </si>
  <si>
    <t>2500356</t>
  </si>
  <si>
    <t>Úhrada OZ č. 25OZŠ00356, 1.kolo Slovenského pohára ŠGŽ 17.5.2025 Banská Bystrica, rozhodov,_x005F_x000D_
SGZ: 1.kolo Slovenského pohára 
ŠGŽ 17.5.2025 Banská Bystrica, 
rozhodovanie - príkazná zmluva</t>
  </si>
  <si>
    <t>SLSP0810004</t>
  </si>
  <si>
    <t>2500332</t>
  </si>
  <si>
    <t>Úhrada OZ č. 25OZŠ00332, International contest/tournament 9.-10.5.2025 Prievidza, rozhodov,_x005F_x000D_
SGZ: International contest/
tournament 9.-10.5.2025 Prievidza, 
rozhodovanie - príkazná zmluva</t>
  </si>
  <si>
    <t>Ďurinová Nina</t>
  </si>
  <si>
    <t>SLSP0820047</t>
  </si>
  <si>
    <t>202505</t>
  </si>
  <si>
    <t>Úhrada FP č. 25DFŠ00297, Kvalifikácia programu B v MG 2.-4.5.2025 Nitra - rozhodovanie,_x005F_x000D_
MG: Kvalifikácia programu B v 
MG 2.-4.5.2025 Nitra - rozhodovanie</t>
  </si>
  <si>
    <t>51136511</t>
  </si>
  <si>
    <t>Anna Nesterova</t>
  </si>
  <si>
    <t>SLSP0820050</t>
  </si>
  <si>
    <t>259011</t>
  </si>
  <si>
    <t>Úhrada FP č. 25DFŠ00299, Slovak Parkour Open 7.-8.6.2025 Bratislava - prenájom vonkajších ,_x005F_x000D_
PK: Slovak Parkour Open 7.-8.6.2025
Bratislava - prenájom vonkajších 
priestorov Eurovea</t>
  </si>
  <si>
    <t>45737215</t>
  </si>
  <si>
    <t>Združenie správy námestia</t>
  </si>
  <si>
    <t>SLSP0820051</t>
  </si>
  <si>
    <t>2500377</t>
  </si>
  <si>
    <t>Úhrada FP č. 25DFŠ00300, European Rhythmic Gymnastics Championships 4.-8.6.2025 Tallinn ES,_x005F_x000D_
RG ECh Tallin 2025 Accommodation   
MG: European Rhythmic Gymnastics 
Championships 4.-8.6.2025 Tallinn 
 EST- doplatok ubytovanie</t>
  </si>
  <si>
    <t>SLSP0820049</t>
  </si>
  <si>
    <t>20250124</t>
  </si>
  <si>
    <t>Úhrada FP č. 25DFŠ00298, Preprava náradia ŠGM,_x005F_x000D_
SGM: Preprava náradia ŠGM</t>
  </si>
  <si>
    <t>SLSP0820046</t>
  </si>
  <si>
    <t>072025</t>
  </si>
  <si>
    <t>Úhrada FP č. 25DFŠ00296, International contest/tournament 9.-10.5.2025 Prievidza a 1.kolo ,_x005F_x000D_
SGZ: International contest/
tournament 9.-10.5.2025 Prievidza 
a 1.kolo SP 17.5.2025 Banská
Bystrica, rozhodovanie</t>
  </si>
  <si>
    <t>Strmenská Dagmara</t>
  </si>
  <si>
    <t>SLSP0820005</t>
  </si>
  <si>
    <t>2500317</t>
  </si>
  <si>
    <t>Úhrada OZ č. 25OZŠ00317, Gdynia Rhythmic Stars 16.-18.5.2025 Gdynia PL - preplatenie CP,_x005F_x000D_
MG: Gdynia Rhythmic Stars 
16.-18.5.2025 Gdynia PL 
- preplatenie CP</t>
  </si>
  <si>
    <t>SLSP0820004</t>
  </si>
  <si>
    <t>2500316</t>
  </si>
  <si>
    <t>Úhrada OZ č. 25OZŠ00316, Gdynia Rhythmic Stars 16.-18.5.2025 Gdynia PL - preplatenie CP,_x005F_x000D_
MG: Gdynia Rhythmic Stars 
16.-18.5.2025 Gdynia PL 
- preplatenie CP</t>
  </si>
  <si>
    <t>SLSP0820006</t>
  </si>
  <si>
    <t>2500318</t>
  </si>
  <si>
    <t>Úhrada OZ č. 25OZŠ00318, Gdynia Rhythmic Stars 16.-18.5.2025 Gdynia PL - preplatenie CP,_x005F_x000D_
MG: Gdynia Rhythmic Stars 
16.-18.5.2025 Gdynia PL 
- preplatenie CP</t>
  </si>
  <si>
    <t>SLSP0820002</t>
  </si>
  <si>
    <t>2500313</t>
  </si>
  <si>
    <t>Úhrada OZ č. 25OZŠ00313, MTM Narodni dom Ljubljana 11.-13.4.2025 - preplatenie CP,_x005F_x000D_
MG: MTM Narodni dom Ljubljana 
11.-13.4.2025 - preplatenie CP</t>
  </si>
  <si>
    <t>SLSP0820003</t>
  </si>
  <si>
    <t>2500314</t>
  </si>
  <si>
    <t>Úhrada OZ č. 25OZŠ00314, Tréningy JSS apríl 2025 Nitra - preplatenie CP,_x005F_x000D_
MG: Tréningy JSS apríl 2025 
Nitra - preplatenie CP</t>
  </si>
  <si>
    <t>SLSP0820048</t>
  </si>
  <si>
    <t>2500363</t>
  </si>
  <si>
    <t>Úhrada OZ č. 25OZŠ00363, Zraz VTM 17.5.2025 Prešov - preplatenie CP,_x005F_x000D_
MG: Zraz VTM 17.5.2025 Prešov 
- preplatenie CP</t>
  </si>
  <si>
    <t>Brunčiaková Petra</t>
  </si>
  <si>
    <t>SLSP0820007</t>
  </si>
  <si>
    <t>2500320</t>
  </si>
  <si>
    <t>Úhrada OZ č. 25OZŠ00320, 1.kolo Slovenský pohár ŠGM 12.4.2025 Prievidza, rozhodovanie - pr,_x005F_x000D_
SGM: 1.kolo Slovenský pohár 
ŠGM 12.4.2025 Prievidza,
rozhodovanie - príkazná zmluva</t>
  </si>
  <si>
    <t>Bohňa Milan</t>
  </si>
  <si>
    <t>SLSP0820008</t>
  </si>
  <si>
    <t>2500321</t>
  </si>
  <si>
    <t>Úhrada OZ č. 25OZŠ00321, 1.kolo Slovenský pohár ŠGM 12.4.2025 Prievidza, rozhodovanie - pr,_x005F_x000D_
SGM: 1.kolo Slovenský pohár 
ŠGM 12.4.2025 Prievidza, 
rozhodovanie - príkazná zmluva</t>
  </si>
  <si>
    <t>Bučková Lenka</t>
  </si>
  <si>
    <t>SLSP0820009</t>
  </si>
  <si>
    <t>2500322</t>
  </si>
  <si>
    <t>Úhrada OZ č. 25OZŠ00322, 2.kolo Slovenský pohár ŠGM 18.5.2025 Banská Bystrica, rozhodovani,_x005F_x000D_
SGM: 2.kolo Slovenský pohár SGM
18.5.2025 Banská Bystrica, 
rozhodovanie - príkazná zmluva</t>
  </si>
  <si>
    <t>SLSP0820010</t>
  </si>
  <si>
    <t>2500323</t>
  </si>
  <si>
    <t>Úhrada OZ č. 25OZŠ00323, 2.kolo Slovenský pohár ŠGM 18.5.2025 Banská Bystrica, rozhodovani,_x005F_x000D_
SGM: 2.kolo Slovenský pohár ŠGM 
18.5.2025 Banská Bystrica, 
rozhodovanie - príkazná zmluva</t>
  </si>
  <si>
    <t>SLSP0820001</t>
  </si>
  <si>
    <t>2500312</t>
  </si>
  <si>
    <t>Úhrada OZ č. 25OZŠ00312, Reprezentačné sústredenie ŠGM 13.-17.5.2025 Prievidza - rehabilit,_x005F_x000D_
SGM: Reprezentačné sústredenie ŠGM 
13.-17.5.2025 Prievidza - 
rehabilitačné vyšetrenie 
Oliver Kasala</t>
  </si>
  <si>
    <t>51245752</t>
  </si>
  <si>
    <t>Mgr. Katarína Protschková</t>
  </si>
  <si>
    <t>SLSP0820054</t>
  </si>
  <si>
    <t>2500366</t>
  </si>
  <si>
    <t>Úhrada OZ č. 25OZŠ00366, European Mens and Womens Artistic Gymnastics Championships 26-31.,_x005F_x000D_
SGM/SGZ: European Mens and 
Womens Artistic Gymnastics 
Championships 26-31.5.2025 
Leipzig, GER - preplatenie CP</t>
  </si>
  <si>
    <t>SLSP0820029</t>
  </si>
  <si>
    <t>2500345</t>
  </si>
  <si>
    <t>Úhrada OZ č. 25OZŠ00345, 1.kolo Slovenského pohára ŠGŽ 10.5.2025 Šamorín, delegát - príkaz,_x005F_x000D_
SGZ: 1.kolo Slovenského pohára 
ŠGŽ 10.5.2025 Šamorín, 
delegat - príkazná zmluva</t>
  </si>
  <si>
    <t>Radusin Srdan</t>
  </si>
  <si>
    <t>SLSP0820025</t>
  </si>
  <si>
    <t>2500341</t>
  </si>
  <si>
    <t>Úhrada OZ č. 25OZŠ00341, 1.kolo Slovenského pohára ŠGŽ 10.5.2025 Šamorín, rozhodovanie - p,_x005F_x000D_
SGZ: 1.kolo Slovenského pohára 
ŠGŽ 10.5.2025 Šamorín, 
rozhodovanie - príkazná zmluva</t>
  </si>
  <si>
    <t>Bárányová Natália</t>
  </si>
  <si>
    <t>SLSP0820020</t>
  </si>
  <si>
    <t>2500334</t>
  </si>
  <si>
    <t>Úhrada OZ č. 25OZŠ00334, 1.kolo Slovenského pohára ŠGŽ 10.5.2025 Šamorín, rozhodovanie - p,_x005F_x000D_
SGZ: 1.kolo Slovenského pohára 
ŠGŽ 10.5.2025 Šamorín, 
rozhodovanie - príkazná zmluva</t>
  </si>
  <si>
    <t>Bendíková Ľubomíra</t>
  </si>
  <si>
    <t>SLSP0820022</t>
  </si>
  <si>
    <t>2500336</t>
  </si>
  <si>
    <t>Úhrada OZ č. 25OZŠ00336, 1.kolo Slovenského pohára ŠGŽ 10.5.2025 Šamorín, rozhodovanie - p,_x005F_x000D_
SGZ: 1.kolo Slovenského pohára 
ŠGŽ 10.5.2025 Šamorín, 
rozhodovanie - príkazná zmluva</t>
  </si>
  <si>
    <t>Herényiová Katarína</t>
  </si>
  <si>
    <t>SLSP0820028</t>
  </si>
  <si>
    <t>2500344</t>
  </si>
  <si>
    <t>Úhrada OZ č. 25OZŠ00344, 1.kolo Slovenského pohára ŠGŽ 10.5.2025 Šamorín, rozhodovanie - p,_x005F_x000D_
SGZ: 1.kolo Slovenského pohára 
ŠGŽ 10.5.2025 Šamorín, 
rozhodovanie - príkazná zmluva</t>
  </si>
  <si>
    <t>SLSP0820021</t>
  </si>
  <si>
    <t>2500335</t>
  </si>
  <si>
    <t>Úhrada OZ č. 25OZŠ00335, 1.kolo Slovenského pohára ŠGŽ 10.5.2025 Šamorín, rozhodovanie - p,_x005F_x000D_
SGZ: 1.kolo Slovenského pohára 
ŠGŽ 10.5.2025 Šamorín, 
rozhodovanie - príkazná zmluva</t>
  </si>
  <si>
    <t>Korpa Róbert</t>
  </si>
  <si>
    <t>SLSP0820019</t>
  </si>
  <si>
    <t>2500333</t>
  </si>
  <si>
    <t>Úhrada OZ č. 25OZŠ00333, 1.kolo Slovenského pohára ŠGŽ 10.5.2025 Šamorín, rozhodovanie - p,_x005F_x000D_
SGZ: 1.kolo Slovenského pohára 
ŠGŽ 10.5.2025 Šamorín, 
rozhodovanie - príkazná zmluva</t>
  </si>
  <si>
    <t>Korpová Dominika</t>
  </si>
  <si>
    <t>SLSP0820027</t>
  </si>
  <si>
    <t>2500343</t>
  </si>
  <si>
    <t>Úhrada OZ č. 25OZŠ00343, 1.kolo Slovenského pohára ŠGŽ 10.5.2025 Šamorín, rozhodovanie - p,_x005F_x000D_
SGZ: 1.kolo Slovenského pohára 
ŠGŽ 10.5.2025 Šamorín, 
rozhodovanie - príkazná zmluva</t>
  </si>
  <si>
    <t>Kováčová Ivana</t>
  </si>
  <si>
    <t>SLSP0820024</t>
  </si>
  <si>
    <t>2500340</t>
  </si>
  <si>
    <t>Úhrada OZ č. 25OZŠ00340, 1.kolo Slovenského pohára ŠGŽ 10.5.2025 Šamorín, rozhodovanie - p,_x005F_x000D_
SGZ: 1.kolo Slovenského pohára 
ŠGŽ 10.5.2025 Šamorín, 
rozhodovanie - príkazná zmluva</t>
  </si>
  <si>
    <t>SLSP0820023</t>
  </si>
  <si>
    <t>2500338</t>
  </si>
  <si>
    <t>Úhrada OZ č. 25OZŠ00338, 1.kolo Slovenského pohára ŠGŽ 10.5.2025 Šamorín, rozhodovanie - p,_x005F_x000D_
SGZ: 1.kolo Slovenského pohára 
ŠGŽ 10.5.2025 Šamorín, 
rozhodovanie - príkazná zmluva</t>
  </si>
  <si>
    <t>Novotná Nella</t>
  </si>
  <si>
    <t>SLSP0820026</t>
  </si>
  <si>
    <t>2500342</t>
  </si>
  <si>
    <t>Úhrada OZ č. 25OZŠ00342, 1.kolo Slovenského pohára ŠGŽ 10.5.2025 Šamorín, rozhodovanie - p,_x005F_x000D_
SGZ: 1.kolo Slovenského pohára 
ŠGŽ 10.5.2025 Šamorín, 
rozhodovanie - príkazná zmluva</t>
  </si>
  <si>
    <t>Turilova Mariia</t>
  </si>
  <si>
    <t>SLSP0820038</t>
  </si>
  <si>
    <t>2500355</t>
  </si>
  <si>
    <t>Úhrada OZ č. 25OZŠ00355, 1.kolo Slovenského pohára ŠGŽ 17.5.2025 Banská Bystrica, rozhodov,_x005F_x000D_
SGZ: 1.kolo Slovenského pohára 
ŠGŽ 17.5.2025 Banská Bystrica, 
rozhodovanie - príkazná zmluva</t>
  </si>
  <si>
    <t>Babb Alena</t>
  </si>
  <si>
    <t>SLSP0820040</t>
  </si>
  <si>
    <t>2500358</t>
  </si>
  <si>
    <t>Úhrada OZ č. 25OZŠ00358, 1.kolo Slovenského pohára ŠGŽ 17.5.2025 Banská Bystrica, rozhodov,_x005F_x000D_
SGZ: 1.kolo Slovenského pohára 
ŠGŽ 17.5.2025 Banská Bystrica, 
rozhodovanie - príkazná zmluva</t>
  </si>
  <si>
    <t>Bohňová Amália</t>
  </si>
  <si>
    <t>SLSP0820032</t>
  </si>
  <si>
    <t>2500348</t>
  </si>
  <si>
    <t>Úhrada OZ č. 25OZŠ00348, 1.kolo Slovenského pohára ŠGŽ 17.5.2025 Banská Bystrica, rozhodov,_x005F_x000D_
SGZ: 1.kolo Slovenského pohára 
ŠGŽ 17.5.2025 Banská Bystrica, 
rozhodovanie - príkazná zmluva</t>
  </si>
  <si>
    <t>SLSP0820031</t>
  </si>
  <si>
    <t>2500347</t>
  </si>
  <si>
    <t>Úhrada OZ č. 25OZŠ00347, 1.kolo Slovenského pohára ŠGŽ 17.5.2025 Banská Bystrica, rozhodov,_x005F_x000D_
SGZ: 1.kolo Slovenského pohára 
ŠGŽ 17.5.2025 Banská Bystrica, 
rozhodovanie - príkazná zmluva</t>
  </si>
  <si>
    <t>SLSP0820042</t>
  </si>
  <si>
    <t>2500360</t>
  </si>
  <si>
    <t>Úhrada OZ č. 25OZŠ00360, 1.kolo Slovenského pohára ŠGŽ 17.5.2025 Banská Bystrica, rozhodov,_x005F_x000D_
SGZ: 1.kolo Slovenského pohára 
ŠGŽ 17.5.2025 Banská Bystrica, 
rozhodovanie - príkazná zmluva</t>
  </si>
  <si>
    <t>Gazdíková Adela</t>
  </si>
  <si>
    <t>SLSP0820044</t>
  </si>
  <si>
    <t>2500362</t>
  </si>
  <si>
    <t>Úhrada OZ č. 25OZŠ00362, 1.kolo Slovenského pohára ŠGŽ 17.5.2025 Banská Bystrica, rozhodov,_x005F_x000D_
SGZ: 1.kolo Slovenského pohára 
ŠGŽ 17.5.2025 Banská Bystrica, 
rozhodovanie - príkazná zmluva</t>
  </si>
  <si>
    <t>SLSP0820039</t>
  </si>
  <si>
    <t>2500357</t>
  </si>
  <si>
    <t>Úhrada OZ č. 25OZŠ00357, 1.kolo Slovenského pohára ŠGŽ 17.5.2025 Banská Bystrica, rozhodov,_x005F_x000D_
SGZ: 1.kolo Slovenského pohára 
ŠGŽ 17.5.2025 Banská Bystrica, 
rozhodovanie - príkazná zmluva</t>
  </si>
  <si>
    <t>SLSP0820035</t>
  </si>
  <si>
    <t>2500352</t>
  </si>
  <si>
    <t>Úhrada OZ č. 25OZŠ00352, 1.kolo Slovenského pohára ŠGŽ 17.5.2025 Banská Bystrica, rozhodov,_x005F_x000D_
SGZ: 1.kolo Slovenského pohára 
ŠGŽ 17.5.2025 Banská Bystrica, 
rozhodovanie - príkazná zmluva</t>
  </si>
  <si>
    <t>SLSP0820034</t>
  </si>
  <si>
    <t>2500351</t>
  </si>
  <si>
    <t>Úhrada OZ č. 25OZŠ00351, 1.kolo Slovenského pohára ŠGŽ 17.5.2025 Banská Bystrica, rozhodov,_x005F_x000D_
SGZ: 1.kolo Slovenského pohára 
ŠGŽ 17.5.2025 Banská Bystrica, 
rozhodovanie - príkazná zmluva</t>
  </si>
  <si>
    <t>SLSP0820030</t>
  </si>
  <si>
    <t>2500346</t>
  </si>
  <si>
    <t>Úhrada OZ č. 25OZŠ00346, 1.kolo Slovenského pohára ŠGŽ 17.5.2025 Banská Bystrica, rozhodov,_x005F_x000D_
SGZ: 1.kolo Slovenského pohára 
ŠGŽ 17.5.2025 Banská Bystrica, 
rozhodovanie - príkazná zmluva</t>
  </si>
  <si>
    <t>SLSP0820037</t>
  </si>
  <si>
    <t>2500354</t>
  </si>
  <si>
    <t>Úhrada OZ č. 25OZŠ00354, 1.kolo Slovenského pohára ŠGŽ 17.5.2025 Banská Bystrica, rozhodov,_x005F_x000D_
SGZ: 1.kolo Slovenského pohára 
ŠGŽ 17.5.2025 Banská Bystrica, 
rozhodovanie - príkazná zmluva</t>
  </si>
  <si>
    <t>Luptáková Jana</t>
  </si>
  <si>
    <t>SLSP0820033</t>
  </si>
  <si>
    <t>2500350</t>
  </si>
  <si>
    <t>Úhrada OZ č. 25OZŠ00350, 1.kolo Slovenského pohára ŠGŽ 17.5.2025 Banská Bystrica, rozhodov,_x005F_x000D_
SGZ: 1.kolo Slovenského pohára 
ŠGŽ 17.5.2025 Banská Bystrica, 
rozhodovanie - príkazná zmluva</t>
  </si>
  <si>
    <t>Rybárová Katarína</t>
  </si>
  <si>
    <t>SLSP0820036</t>
  </si>
  <si>
    <t>2500353</t>
  </si>
  <si>
    <t>Úhrada OZ č. 25OZŠ00353, 1.kolo Slovenského pohára ŠGŽ 17.5.2025 Banská Bystrica, rozhodov,_x005F_x000D_
SGZ: 1.kolo Slovenského pohára 
ŠGŽ 17.5.2025 Banská Bystrica, 
rozhodovanie - príkazná zmluva</t>
  </si>
  <si>
    <t>Sidor Alexandra</t>
  </si>
  <si>
    <t>SLSP0820043</t>
  </si>
  <si>
    <t>2500361</t>
  </si>
  <si>
    <t>Úhrada OZ č. 25OZŠ00361, 1.kolo Slovenského pohára ŠGŽ 17.5.2025 Banská Bystrica, rozhodov,_x005F_x000D_
SGZ: 1.kolo Slovenského pohára 
ŠGŽ 17.5.2025 Banská Bystrica, 
rozhodovanie - príkazná zmluva</t>
  </si>
  <si>
    <t>Šálková Diana</t>
  </si>
  <si>
    <t>SLSP0820041</t>
  </si>
  <si>
    <t>2500359</t>
  </si>
  <si>
    <t>Úhrada OZ č. 25OZŠ00359, 1.kolo Slovenského pohára ŠGŽ 17.5.2025 Banská Bystrica, rozhodov,_x005F_x000D_
SGZ: 1.kolo Slovenského pohára 
ŠGŽ 17.5.2025 Banská Bystrica, 
rozhodovanie - príkazná zmluva</t>
  </si>
  <si>
    <t>Štefanovičová Nikola</t>
  </si>
  <si>
    <t>SLSP0820014</t>
  </si>
  <si>
    <t>2500327</t>
  </si>
  <si>
    <t>Úhrada OZ č. 25OZŠ00327, International contest/tournament 9.-10.5.2025 Prievidza, rozhodov,_x005F_x000D_
SGZ: International contest/
tournament 9.-10.5.2025 Prievidza, 
rozhodovanie - príkazná zmluva</t>
  </si>
  <si>
    <t>SLSP0820015</t>
  </si>
  <si>
    <t>2500328</t>
  </si>
  <si>
    <t>Úhrada OZ č. 25OZŠ00328, International contest/tournament 9.-10.5.2025 Prievidza, rozhodov,_x005F_x000D_
SGZ: International contest/
tournament 9.-10.5.2025 Prievidza, 
rozhodovanie - príkazná zmluva</t>
  </si>
  <si>
    <t>Fašangová Gabriela</t>
  </si>
  <si>
    <t>SLSP0820011</t>
  </si>
  <si>
    <t>2500324</t>
  </si>
  <si>
    <t>Úhrada OZ č. 25OZŠ00324, International contest/tournament 9.-10.5.2025 Prievidza, rozhodov,_x005F_x000D_
SGZ: International contest/
tournament 9.-10.5.2025 Prievidza, 
rozhodovanie - príkazná zmluva</t>
  </si>
  <si>
    <t>SLSP0820016</t>
  </si>
  <si>
    <t>2500329</t>
  </si>
  <si>
    <t>Úhrada OZ č. 25OZŠ00329, International contest/tournament 9.-10.5.2025 Prievidza, rozhodov,_x005F_x000D_
SGZ: International contest/
tournament 9.-10.5.2025 Prievidza, 
rozhodovanie - príkazná zmluva</t>
  </si>
  <si>
    <t>Javorčeková Lucia</t>
  </si>
  <si>
    <t>SLSP0820013</t>
  </si>
  <si>
    <t>2500326</t>
  </si>
  <si>
    <t>Úhrada OZ č. 25OZŠ00326, International contest/tournament 9.-10.5.2025 Prievidza, rozhodov,_x005F_x000D_
SGZ: International contest/
tournament 9.-10.5.2025 Prievidza, 
rozhodovanie - príkazná zmluva</t>
  </si>
  <si>
    <t>Kalamárová Radoslava</t>
  </si>
  <si>
    <t>SLSP0820012</t>
  </si>
  <si>
    <t>2500325</t>
  </si>
  <si>
    <t>Úhrada OZ č. 25OZŠ00325, International contest/tournament 9.-10.5.2025 Prievidza, rozhodov,_x005F_x000D_
SGZ: International contest/
tournament 9.-10.5.2025 Prievidza, 
rozhodovanie - príkazná zmluva</t>
  </si>
  <si>
    <t>SLSP0820017</t>
  </si>
  <si>
    <t>2500330</t>
  </si>
  <si>
    <t>Úhrada OZ č. 25OZŠ00330, International contest/tournament 9.-10.5.2025 Prievidza, rozhodov,_x005F_x000D_
SGZ: International contest/
tournament 9.-10.5.2025 Prievidza, 
rozhodovanie - príkazná zmluva</t>
  </si>
  <si>
    <t>Sekerešová Natália</t>
  </si>
  <si>
    <t>SLSP0820018</t>
  </si>
  <si>
    <t>2500331</t>
  </si>
  <si>
    <t>Úhrada OZ č. 25OZŠ00331, International contest/tournament 9.-10.5.2025 Prievidza, rozhodov,_x005F_x000D_
SGZ: International contest/
tournament 9.-10.5.2025 Prievidza, 
rozhodovanie - príkazná zmluva</t>
  </si>
  <si>
    <t>SLSP0830012</t>
  </si>
  <si>
    <t>5202502</t>
  </si>
  <si>
    <t>Úhrada FP č. 25DFŠ00304, Kvalifikácia a MSR v MG 2.-4.5.2025 Nitra - prenájom športovej ha,_x005F_x000D_
MG: Kvalifikácia a MSR v MG 
2.-4.5.2025 Nitra - prenájom 
športovej haly</t>
  </si>
  <si>
    <t>SLSP0830011</t>
  </si>
  <si>
    <t>2025189</t>
  </si>
  <si>
    <t>Úhrada FP č. 25DFŠ00303, Slovak Parkour Open 7.-8.6.2025 Bratislava - trofeje,_x005F_x000D_
PK: Slovak Parkour Open 
7.-8.6.2025 Bratislava - trofeje</t>
  </si>
  <si>
    <t>SLSP0830010</t>
  </si>
  <si>
    <t>2500384</t>
  </si>
  <si>
    <t>Úhrada FP č. 25DFŠ00302, European Rhythmic Gymnastics Championships 4.-8.6.2025 Tallinn ES,_x005F_x000D_
RG ECh Tallin 2025 Additional train
ings      MG: European RG Champ. 
4.-8.6.2025 Tallinn EST 
- doplňujúci tréning</t>
  </si>
  <si>
    <t>SLSP0830009</t>
  </si>
  <si>
    <t>182025</t>
  </si>
  <si>
    <t>Úhrada FP č. 25DFŠ00301, European Mens and Womens Artistic Gymnastics Championships 26-31.,_x005F_x000D_
SGM/SGZ: European Mens and 
Womens Artistic Gymnastics Champ.
26-31.5.2025 Leipzig, GER 
- doprava</t>
  </si>
  <si>
    <t>SLSP0830013</t>
  </si>
  <si>
    <t>2025098</t>
  </si>
  <si>
    <t>Úhrada FP č. 25DFŠ00307, Slovak Parkour Open 7.-8.6.2025 Bratislava - samolepiace štartovn,PACKETA SLOVAKIA S R-BRATISLAVA_x005F_x000D_
Platba kartou</t>
  </si>
  <si>
    <t>47036486</t>
  </si>
  <si>
    <t>Gama print, s.r.o.</t>
  </si>
  <si>
    <t>SLSP0830003</t>
  </si>
  <si>
    <t>6804076328</t>
  </si>
  <si>
    <t>Úhrada OZ č. 25OZŠ00369, European Rhythmic Gymnastics Championships 4.-8.6.2025 Tallinn ES,_x005F_x000D_
MG: European RG Championships
4.-8.6.2025 Tallinn EST 
- poistenie Motolíková I.</t>
  </si>
  <si>
    <t>SLSP0830002</t>
  </si>
  <si>
    <t>6804076245</t>
  </si>
  <si>
    <t>Úhrada OZ č. 25OZŠ00368, European Rhythmic Gymnastics Championships 4.-8.6.2025 Tallinn ES,_x005F_x000D_
MG: European RG Championships 
4.-8.6.2025 Tallinn EST 
- poistenie Benkovitsová,  
Bujňačeková, Šaranová</t>
  </si>
  <si>
    <t>SLSP0830004</t>
  </si>
  <si>
    <t>6804076286</t>
  </si>
  <si>
    <t>Úhrada OZ č. 25OZŠ00370, European Rhythmic Gymnastics Championships 4.-8.6.2025 Tallinn ES,_x005F_x000D_
MG: European RG Championships 
4.-8.6.2025 Tallinn EST 
- poistenie Kollár, Motolíková T., 
Šagová</t>
  </si>
  <si>
    <t>SLSP0830005</t>
  </si>
  <si>
    <t>6804076336</t>
  </si>
  <si>
    <t>Úhrada OZ č. 25OZŠ00371, European Rhythmic Gymnastics Championships 4.-8.6.2025 Tallinn ES,_x005F_x000D_
MG: European RG Championships 
4.-8.6.2025 Tallinn EST 
- poistenie Selecká D.</t>
  </si>
  <si>
    <t>SLSP0830001</t>
  </si>
  <si>
    <t>6804076237</t>
  </si>
  <si>
    <t>Úhrada OZ č. 25OZŠ00367, European Rhythmic Gymnastics Championships 4.-8.6.2025 Tallinn ES,_x005F_x000D_
MG: European RG Championships 
4.-8.6.2025 Tallinn EST - 
poistenie Ivanová,Mináriková,Biháry
ová,Vrábelová,Cillingová,Žiaková</t>
  </si>
  <si>
    <t>SLSP0830006</t>
  </si>
  <si>
    <t>2500372</t>
  </si>
  <si>
    <t>Úhrada OZ č. 25OZŠ00372, European Mens and Womens Artistic Gymnastics Championships 26-31.,_x005F_x000D_
SGM/SGZ: European Mens and 
Womens Artistic Gymnastics Champ.
26-31.5.2025 Leipzig, GER 
- preplatenie dokladov parkovanie</t>
  </si>
  <si>
    <t>SLSP0830007</t>
  </si>
  <si>
    <t>2500373</t>
  </si>
  <si>
    <t>Úhrada OZ č. 25OZŠ00373, European Mens and Womens Artistic Gymnastics Championships 26-31.,_x005F_x000D_
SGM/SGZ: European Mens and 
Womens Artistic Gymnastics Champ.
26-31.5.2025 Leipzig, GER 
- preplatenie dokladov PHM</t>
  </si>
  <si>
    <t>SLSP0840007</t>
  </si>
  <si>
    <t>20250023</t>
  </si>
  <si>
    <t>Úhrada FP č. 25DFŠ00306, Kvalifikácia a MSR v MG 2.-4.5.2025 Nitra - rozhodovanie,_x005F_x000D_
MG: Kvalifikácia a MSR v MG 
2.-4.5.2025 Nitra - rozhodovanie</t>
  </si>
  <si>
    <t>52715493</t>
  </si>
  <si>
    <t>Eleonora Kekercheni</t>
  </si>
  <si>
    <t>SLSP0840008</t>
  </si>
  <si>
    <t>1502501212</t>
  </si>
  <si>
    <t>Úhrada FP č. 25DFŠ00308, Slovak Parkour Open 7.-8.6.2025 Bratislava - pozvánky s obálkami,_x005F_x000D_
PK: Slovak Parkour Open
7.-8.6.2025 Bratislava 
- pozvánky s obálkami</t>
  </si>
  <si>
    <t>SLSP0840009</t>
  </si>
  <si>
    <t>Úhrada FP č. 25DFŠ00309, Výkon činnosti športového odborníka 05/2025,_x005F_x000D_
SGZ: Výkon činnosti športového 
odborníka 05/2025</t>
  </si>
  <si>
    <t>SLSP0840001</t>
  </si>
  <si>
    <t>962025</t>
  </si>
  <si>
    <t>Úhrada FP č. 25DFŠ00311, World Championships 19.-25.10.2025 Jakarta INA - 1/2 ubytovanie,_x005F_x000D_
SVK_2025 ART WCH Jakarta SGZ: World Championships 19.-25.10. 2025 Jakarta INA - 1/2 acommodation</t>
  </si>
  <si>
    <t>Indonesia Gymnastics Federation</t>
  </si>
  <si>
    <t>SLSP0840004</t>
  </si>
  <si>
    <t>2500375</t>
  </si>
  <si>
    <t>Úhrada OZ č. 25OZŠ00375, 1.kolo Slovenského pohára ŠGŽ 10.5.2025 Šamorín, rozhodovanie - p,_x005F_x000D_
SGZ: 1.kolo Slovenského pohára ŠGŽ 
10.5.2025 Šamorín, rozhodovanie 
- príkazná zmluva</t>
  </si>
  <si>
    <t>Pavlíčková Katarína</t>
  </si>
  <si>
    <t>SLSP0840006</t>
  </si>
  <si>
    <t>2500378</t>
  </si>
  <si>
    <t>Úhrada OZ č. 25OZŠ00378, 1.kolo Slovenského pohára ŠGŽ 10.5.2025 Šamorín, rozhodovanie - p,_x005F_x000D_
SGZ: 1.kolo Slovenského pohára ŠGŽ 
10.5.2025 Šamorín, rozhodovanie 
- príkazná zmluva</t>
  </si>
  <si>
    <t>Petríková Lea</t>
  </si>
  <si>
    <t>SLSP0840005</t>
  </si>
  <si>
    <t>2500376</t>
  </si>
  <si>
    <t>Úhrada OZ č. 25OZŠ00376, 1.kolo Slovenského pohára ŠGŽ 17.5.2025 Banská Bystrica, rozhodov,_x005F_x000D_
SGZ: 1.kolo Slovenského pohára ŠGŽ 
17.5.2025 Banská Bystrica, 
rozhodovanie - príkazná zmluva</t>
  </si>
  <si>
    <t>SLSP0860011</t>
  </si>
  <si>
    <t>2025047</t>
  </si>
  <si>
    <t>Úhrada FP č. 25DFŠ00318, Kvalifikácia prípraviek v MG program A, B, C 25.5.2025 Malinovo -,_x005F_x000D_
MG: Kvalifikácia prípraviek v MG 
program A, B, C 25.5.2025 Malinovo 
- prenájom športovej haly</t>
  </si>
  <si>
    <t>42252750</t>
  </si>
  <si>
    <t>ŠK JUVENTA Bratislava</t>
  </si>
  <si>
    <t>SLSP0860010</t>
  </si>
  <si>
    <t>2025046</t>
  </si>
  <si>
    <t>Úhrada FP č. 25DFŠ00317, Kvalifikácia v MG program C 24.5.2025 Malinovo - prenájom športov,_x005F_x000D_
MG: Kvalifikácia v MG program C 
24.5.2025 Malinovo - prenájom 
športovej haly</t>
  </si>
  <si>
    <t>SLSP0860018</t>
  </si>
  <si>
    <t>20250024</t>
  </si>
  <si>
    <t>Úhrada FP č. 25DFŠ00325, Slovak Parkour Open 7.-8.6.2025 Bratislava - grafické práce ,_x005F_x000D_
PK: Slovak Parkour Open 
7.-8.6.2025 Bratislava 
- grafické práce</t>
  </si>
  <si>
    <t>SLSP0860019</t>
  </si>
  <si>
    <t>36125</t>
  </si>
  <si>
    <t>Úhrada FP č. 25DFŠ00326, Sústredenie RD v ŠA 8.-9.5.2025 Bratislava - prenájom telocvične,_x005F_x000D_
SA: Sústredenie RD v ŠA  
8.-9.5.2025Bratislava 
- prenájom telocvične</t>
  </si>
  <si>
    <t>SLSP0860013</t>
  </si>
  <si>
    <t>Úhrada FP č. 25DFŠ00320, Výkon činnosti športového odborníka 05/2025,_x005F_x000D_
SA: Výkon činnosti športového 
odborníka 05/2025</t>
  </si>
  <si>
    <t>SLSP0860016</t>
  </si>
  <si>
    <t>50250313</t>
  </si>
  <si>
    <t>Úhrada FP č. 25DFŠ00323, Prenájom nebytových priestorov 07/2025,_x005F_x000D_
Se: Prenájom nebytových priestorov 
07/2025</t>
  </si>
  <si>
    <t>SLSP0860017</t>
  </si>
  <si>
    <t>50250314</t>
  </si>
  <si>
    <t>Úhrada FP č. 25DFŠ00324, Služby, energie a prevádzkové náklady spoj.s užívaním priestorov ,_x005F_x000D_
Se: Služby, energie a prevádzkové 
náklady spoj.s užívaním priestorov 
07/2025</t>
  </si>
  <si>
    <t>SLSP0860005</t>
  </si>
  <si>
    <t>Úhrada FP č. 25DFŠ00312, 1.kolo Slovenského pohára ŠGM 12.4.2025 Prievidza - rozhodovanie,_x005F_x000D_
SGM: 1.kolo Slovenského pohára 
ŠGM 12.4.2025 Prievidza, 
rozhodovanie</t>
  </si>
  <si>
    <t>SLSP0860006</t>
  </si>
  <si>
    <t>20250010</t>
  </si>
  <si>
    <t>Úhrada FP č. 25DFŠ00313, 2.kolo Slovenský pohár 18.5.2025 Banská Bystrica - rozhodovanie,_x005F_x000D_
SGM: 2.kolo Slovenský pohár 
ŠGM 18.5.2025 Banská Bystrica 
- rozhodovanie</t>
  </si>
  <si>
    <t>SLSP0860007</t>
  </si>
  <si>
    <t>20250011</t>
  </si>
  <si>
    <t>Úhrada FP č. 25DFŠ00314, Výkon činnosti športového odborníka 05/2025,_x005F_x000D_
SGM: Výkon činnosti športového 
odborníka 05/2025</t>
  </si>
  <si>
    <t>SLSP0860008</t>
  </si>
  <si>
    <t>082025</t>
  </si>
  <si>
    <t>Úhrada FP č. 25DFŠ00315, European Mens and Womens Artistic Gymnastics Championships 26-31.,_x005F_x000D_
SGM/SGZ: European Mens and 
Womens Championships 26-31.5.2025 
Leipzig, GER - fyzio</t>
  </si>
  <si>
    <t>40403335</t>
  </si>
  <si>
    <t>Rastislav Petrila</t>
  </si>
  <si>
    <t>SLSP0860003</t>
  </si>
  <si>
    <t>2500380</t>
  </si>
  <si>
    <t>Úhrada OZ č. 25OZŠ00380, Kvalifikácia program C 24.5. a kvalifikácia prípravky program A,B,_x005F_x000D_
MG: Kvalifikácia program C 
24.5. a kvalifikácia prípravky 
program A,B,C 25.5.2025 Malinovo 
- preplatenie CP</t>
  </si>
  <si>
    <t>SLSP0860002</t>
  </si>
  <si>
    <t>2500379</t>
  </si>
  <si>
    <t>Úhrada OZ č. 25OZŠ00379, European Mens and Womens Artistic Gymnastics Championships 26-31.,_x005F_x000D_
SGM: European Mens 
Championships 26-31.5.2025 
Leipzig, GER - preplatenie CP</t>
  </si>
  <si>
    <t>SLSP0860001</t>
  </si>
  <si>
    <t>Úhrada OZ č. 25OZŠ00377, International Junior Budapest Cup 23.-25.5.2025 Budapest HUN - pr,_x005F_x000D_
SGM: International Junior Budapest 
Cup 23.-25.5.2025 Budapest HUN 
- preplatenie CP</t>
  </si>
  <si>
    <t>SLSP0860004</t>
  </si>
  <si>
    <t>2500381</t>
  </si>
  <si>
    <t>Úhrada OZ č. 25OZŠ00381, European Mens and Womens Artistic Gymnastics Championships 26-31.,_x005F_x000D_
SGZ: European Womens 
Championships 26-31.5.2025 Leipzig 
GER- preplatenie CP</t>
  </si>
  <si>
    <t>SLSP0870021</t>
  </si>
  <si>
    <t>20250012</t>
  </si>
  <si>
    <t>Úhrada FP č. 25DFŠ00327, Výkon činnosti športového odborníka 05/2025,_x005F_x000D_
SA: Výkon činnosti športového 
odborníka 05/2025</t>
  </si>
  <si>
    <t>SLSP0870024</t>
  </si>
  <si>
    <t>86558</t>
  </si>
  <si>
    <t>Úhrada FP č. 25DFŠ00330, FIG licencie ,_x005F_x000D_
SGM, SGZ, SA, PK: FIG licencie 03-
04/2025 Nemcovic, Banovicova, 
Ucnova, Sandorova, Siskova,  
Svecova, Gazik</t>
  </si>
  <si>
    <t>SLSP0870023</t>
  </si>
  <si>
    <t>Úhrada FP č. 25DFŠ00329, Fyzioterapia ŠGM 05/2025,_x005F_x000D_
SGM: Fyzioterapia ŠGM 05/2025</t>
  </si>
  <si>
    <t>SLSP0870018</t>
  </si>
  <si>
    <t>2500397</t>
  </si>
  <si>
    <t>Úhrada OZ č. 25OZŠ00397, Kvalifikácia na MSR v MG program C 24.5.2025 Malinovo, rozhodovan,_x005F_x000D_
MG: Kvalifikácia na MSR v MG
program C 24.5.2025 Malinovo, 
rozhodovanie - príkazná zmluva</t>
  </si>
  <si>
    <t>Olvecká Ingrid</t>
  </si>
  <si>
    <t>SLSP0870004</t>
  </si>
  <si>
    <t>2500383</t>
  </si>
  <si>
    <t>Úhrada OZ č. 25OZŠ00383, Kvalifikácia na MSR v MG program C 24.5.2025 Malinovo, rozhodovan,_x005F_x000D_
MG: Kvalifikácia na MSR v MG 
program C 24.5.2025 Malinovo,
 rozhodovanie - príkazná zmluva</t>
  </si>
  <si>
    <t xml:space="preserve">Mladá Erika </t>
  </si>
  <si>
    <t>SLSP0870020</t>
  </si>
  <si>
    <t>2500399</t>
  </si>
  <si>
    <t>Úhrada OZ č. 25OZŠ00399, Kvalifikácia na MSR v MG program C 24.5.2025 Malinovo, delegát - ,_x005F_x000D_
MG: Kvalifikácia na MSR v MG 
program C 24.5.2025 Malinovo, 
rozhodovanie - príkazná zmluva</t>
  </si>
  <si>
    <t>SLSP0870007</t>
  </si>
  <si>
    <t>2500386</t>
  </si>
  <si>
    <t>Úhrada OZ č. 25OZŠ00386, Kvalifikácia na MSR v MG program C 24.5.2025 Malinovo, rozhodovan,_x005F_x000D_
MG: Kvalifikácia na MSR v MG 
program C 24.5.2025 Malinovo, 
rozhodovanie - príkazná zmluva</t>
  </si>
  <si>
    <t>Basárová Viera</t>
  </si>
  <si>
    <t>SLSP0870011</t>
  </si>
  <si>
    <t>2500390</t>
  </si>
  <si>
    <t>Úhrada OZ č. 25OZŠ00390, Kvalifikácia na MSR v MG program C 24.5.2025 Malinovo, rozhodovan,_x005F_x000D_
MG: Kvalifikácia na MSR v MG 
program C 24.5.2025 Malinovo, 
rozhodovanie - príkazná zmluva</t>
  </si>
  <si>
    <t>Bonislavská Karolína</t>
  </si>
  <si>
    <t>SLSP0870005</t>
  </si>
  <si>
    <t>Úhrada OZ č. 25OZŠ00384, Kvalifikácia na MSR v MG program C 24.5.2025 Malinovo, rozhodovan,_x005F_x000D_
MG: Kvalifikácia na MSR v MG 
program C 24.5.2025 Malinovo, 
rozhodovanie - príkazná zmluva</t>
  </si>
  <si>
    <t>SLSP0870014</t>
  </si>
  <si>
    <t>2500393</t>
  </si>
  <si>
    <t>Úhrada OZ č. 25OZŠ00393, Kvalifikácia na MSR v MG program C 24.5.2025 Malinovo, rozhodovan,_x005F_x000D_
MG: Kvalifikácia na MSR v MG 
program C 24.5.2025 Malinovo, 
rozhodovanie - príkazná zmluva</t>
  </si>
  <si>
    <t>Kalina Timea</t>
  </si>
  <si>
    <t>SLSP0870010</t>
  </si>
  <si>
    <t>2500389</t>
  </si>
  <si>
    <t>Úhrada OZ č. 25OZŠ00389, Kvalifikácia na MSR v MG program C 24.5.2025 Malinovo, rozhodovan,_x005F_x000D_
MG: Kvalifikácia na MSR v MG 
program C 24.5.2025 Malinovo, 
rozhodovanie - príkazná zmluva</t>
  </si>
  <si>
    <t>SLSP0870013</t>
  </si>
  <si>
    <t>2500392</t>
  </si>
  <si>
    <t>Úhrada OZ č. 25OZŠ00392, Kvalifikácia na MSR v MG program C 24.5.2025 Malinovo, rozhodovan,_x005F_x000D_
MG: Kvalifikácia na MSR v MG 
program C 24.5.2025 Malinovo, 
rozhodovanie - príkazná zmluva</t>
  </si>
  <si>
    <t>Kostanyan Olena</t>
  </si>
  <si>
    <t>SLSP0870019</t>
  </si>
  <si>
    <t>2500398</t>
  </si>
  <si>
    <t>Úhrada OZ č. 25OZŠ00398, Kvalifikácia na MSR v MG program C 24.5.2025 Malinovo, rozhodovan,_x005F_x000D_
MG: Kvalifikácia na MSR v MG 
program C 24.5.2025 Malinovo, 
rozhodovanie - príkazná zmluva</t>
  </si>
  <si>
    <t>Mičencová Alexandra</t>
  </si>
  <si>
    <t>SLSP0870016</t>
  </si>
  <si>
    <t>2500395</t>
  </si>
  <si>
    <t>Úhrada OZ č. 25OZŠ00395, Kvalifikácia na MSR v MG program C 24.5.2025 Malinovo, rozhodovan,_x005F_x000D_
MG: Kvalifikácia na MSR v MG 
program C 24.5.2025 Malinovo, 
rozhodovanie - príkazná zmluva</t>
  </si>
  <si>
    <t>SLSP0870015</t>
  </si>
  <si>
    <t>2500394</t>
  </si>
  <si>
    <t>Úhrada OZ č. 25OZŠ00394, Kvalifikácia na MSR v MG program C 24.5.2025 Malinovo, rozhodovan,_x005F_x000D_
MG: Kvalifikácia na MSR v MG 
program C 24.5.2025 Malinovo, 
rozhodovanie - príkazná zmluva</t>
  </si>
  <si>
    <t>Paliková Viktória</t>
  </si>
  <si>
    <t>SLSP0870008</t>
  </si>
  <si>
    <t>2500387</t>
  </si>
  <si>
    <t>Úhrada OZ č. 25OZŠ00387, Kvalifikácia na MSR v MG program C 24.5.2025 Malinovo, rozhodovan,_x005F_x000D_
MG: Kvalifikácia na MSR v MG 
program C 24.5.2025 Malinovo, 
rozhodovanie - príkazná zmluva</t>
  </si>
  <si>
    <t>SLSP0870017</t>
  </si>
  <si>
    <t>2500396</t>
  </si>
  <si>
    <t>Úhrada OZ č. 25OZŠ00396, Kvalifikácia na MSR v MG program C 24.5.2025 Malinovo, rozhodovan,_x005F_x000D_
MG: Kvalifikácia na MSR v MG 
program C 24.5.2025 Malinovo, 
rozhodovanie - príkazná zmluva</t>
  </si>
  <si>
    <t>SLSP0870006</t>
  </si>
  <si>
    <t>2500385</t>
  </si>
  <si>
    <t>Úhrada OZ č. 25OZŠ00385, Kvalifikácia na MSR v MG program C 24.5.2025 Malinovo, rozhodovan,_x005F_x000D_
MG: Kvalifikácia na MSR v MG 
program C 24.5.2025 Malinovo, 
rozhodovanie - príkazná zmluva</t>
  </si>
  <si>
    <t>SLSP0870012</t>
  </si>
  <si>
    <t>250039</t>
  </si>
  <si>
    <t>Úhrada OZ č. 25OZŠ00391, Kvalifikácia na MSR v MG program C 24.5.2025 Malinovo, rozhodovan,_x005F_x000D_
MG: Kvalifikácia na MSR v MG 
program C 24.5.2025 Malinovo, 
rozhodovanie - príkazná zmluva</t>
  </si>
  <si>
    <t>SLSP0870009</t>
  </si>
  <si>
    <t>2500388</t>
  </si>
  <si>
    <t>Úhrada OZ č. 25OZŠ00388, Kvalifikácia na MSR v MG program C 24.5.2025 Malinovo, rozhodovan,_x005F_x000D_
MG: Kvalifikácia na MSR v MG 
program C 24.5.2025 Malinovo, 
rozhodovanie - príkazná zmluva</t>
  </si>
  <si>
    <t>Thinschmidtová Daniela</t>
  </si>
  <si>
    <t>SLSP0870003</t>
  </si>
  <si>
    <t>2500382</t>
  </si>
  <si>
    <t>Úhrada OZ č. 25OZŠ00382, European Mens and Womens Artistic Gymnastics Championships 26-31.,_x005F_x000D_
SGZ: European Mens and Womens  
Championships 26-31.5.2025 
Leipzig, GER - preplatenie CP</t>
  </si>
  <si>
    <t>SLSP0880002</t>
  </si>
  <si>
    <t>239250037</t>
  </si>
  <si>
    <t>Úhrada PZ č. 25DPŠ0018, Slovak Parkour Open 7.-8.6.2025 Bratislava - prenájom vysokozdvižn,_x005F_x000D_
PK: Slovak Parkour Open 7.-8.6.
2025 Bratislava - prenájom 
vysokozdvižného vozíka</t>
  </si>
  <si>
    <t>47582278</t>
  </si>
  <si>
    <t>HYSTER Slovakia s.r.o.</t>
  </si>
  <si>
    <t>SLSP0880005</t>
  </si>
  <si>
    <t>20250134</t>
  </si>
  <si>
    <t>Úhrada FP č. 25DFŠ00332, Aerobiková podlaha - skladovacie služby 04, 05, 06/2025,_x005F_x000D_
SA: Aerobiková podlaha 
- skladovacie služby 04, 05, 
06/2025</t>
  </si>
  <si>
    <t>SLSP0880006</t>
  </si>
  <si>
    <t>25712151</t>
  </si>
  <si>
    <t>Úhrada FP č. 25DFŠ00333, Administrácia siete 05/2025,_x005F_x000D_
Se: Administrácia siete 05/2025</t>
  </si>
  <si>
    <t>SLSP0880004</t>
  </si>
  <si>
    <t>20250135</t>
  </si>
  <si>
    <t>Úhrada FP č. 25DFŠ00331, Skladovacie služby 04, 05, 06/2025,_x005F_x000D_
Se: Skladovacie služby 04, 05, 
06/2025</t>
  </si>
  <si>
    <t>SLSP0880013</t>
  </si>
  <si>
    <t>Úhrada FP č. 25DFŠ00340, Reprezentačné sústredenie  ŠGM 13.-17.5.2025 Prievidza - prenájom,_x005F_x000D_
SGM: Reprezentačné sústredenie  
ŠGM 13.-17.5.2025 Prievidza 
- prenájom telocvične</t>
  </si>
  <si>
    <t>56304404</t>
  </si>
  <si>
    <t>Gymnastická akadémia Prievidza</t>
  </si>
  <si>
    <t>SLSP0880010</t>
  </si>
  <si>
    <t>2025007</t>
  </si>
  <si>
    <t>Úhrada FP č. 25DFŠ00337, International contest/tournament 9.-10.5.2025 Prievidza - prenájo,_x005F_x000D_
SGZ: International contest/
tournament 9.-10.5.2025 Prievidza 
- prenájom gymnastickej haly</t>
  </si>
  <si>
    <t>SLSP0880011</t>
  </si>
  <si>
    <t>2025006</t>
  </si>
  <si>
    <t>Úhrada FP č. 25DFŠ00338, Reprezentačné sústredenie ŠGŽ 5.-10.5.2025 Prievidza - prenájom t,_x005F_x000D_
SGZ: Reprezentačné sústredenie ŠGŽ
 5.-10.5.2025 Prievidza - prenájom 
telocvične</t>
  </si>
  <si>
    <t>SLSP0880001</t>
  </si>
  <si>
    <t>2500400</t>
  </si>
  <si>
    <t>Úhrada OZ č. 25OZŠ00400, FIG Parkour World Cup Amsterdam 15.-18.5.2025 - preplatenie dokla,_x005F_x000D_
PK: FIG Parkour World Cup 
Amsterdam 15.-18.5.2025 
- preplatenie dokladov, letenka</t>
  </si>
  <si>
    <t>SLSP0890028</t>
  </si>
  <si>
    <t>20250601</t>
  </si>
  <si>
    <t>Úhrada FP č. 25DFŠ00344, Kvalifikácia na MSR v MG prípravky A,B,C  25.5.2025 Malinovo - ro,_x005F_x000D_
MG: Kvalifikácia na MSR v MG 
prípravky A,B,C  25.5.2025 
Malinovo - rozhodovanie</t>
  </si>
  <si>
    <t>SLSP0890026</t>
  </si>
  <si>
    <t>20250403</t>
  </si>
  <si>
    <t>Úhrada FP č. 25DFŠ00342, Kvalifikácia programu C a kvalifikácia pripravky  24.-25.5.2025 M,_x005F_x000D_
MG: Kvalifikácia programu C 
a kvalifikácia pripravky  24.-25.5.
2025 Malinovo - rozhodovanie</t>
  </si>
  <si>
    <t>SLSP0890034</t>
  </si>
  <si>
    <t>20250025</t>
  </si>
  <si>
    <t>Úhrada FP č. 25DFŠ00350, Slovak Parkour Open 7.-8.6.2025 Bratislava - bannery,_x005F_x000D_
PK: Slovak Parkour Open 7.-8.6.
2025 Bratislava - bannery</t>
  </si>
  <si>
    <t>SLSP0890027</t>
  </si>
  <si>
    <t>20250026</t>
  </si>
  <si>
    <t>Úhrada FP č. 25DFŠ00343, Slovak Parkour Open 7.-8.6.2025 Bratislava - branding eventu a pr,_x005F_x000D_
PK: Slovak Parkour Open 7.-8.6.
2025 Bratislava - branding eventu 
a príprava podkladov</t>
  </si>
  <si>
    <t>SLSP0890025</t>
  </si>
  <si>
    <t>2025050</t>
  </si>
  <si>
    <t>Úhrada FP č. 25DFŠ00341, Sústredenie PK 3.-4.5.2025 Žilina - ubytovanie, športová hala,_x005F_x000D_
PK: Sústredenie PK 3.-4.5.2025 
Žilina - ubytovanie, športová hala</t>
  </si>
  <si>
    <t>52862623</t>
  </si>
  <si>
    <t>Argi Academy</t>
  </si>
  <si>
    <t>SLSP0890033</t>
  </si>
  <si>
    <t>25005005</t>
  </si>
  <si>
    <t>Úhrada FP č. 25DFŠ00349, Hot-line a Hosting 05/2025,_x005F_x000D_
Se: Hot-line a Hosting 05/2025</t>
  </si>
  <si>
    <t>SLSP0890023</t>
  </si>
  <si>
    <t>2500423</t>
  </si>
  <si>
    <t>Úhrada OZ č. 25OZŠ00423, Kvalifikácia na MSR v MG prípravky A,B,C 25.5.2025 Malinovo, rozh,_x005F_x000D_
MG: Kvalifikácia na MSR v MG
prípravky A,B,C 25.5.2025 
Malinovo, rozhodovanie 
- príkazná zmluva</t>
  </si>
  <si>
    <t>SLSP0890017</t>
  </si>
  <si>
    <t>2500417</t>
  </si>
  <si>
    <t>Úhrada OZ č. 25OZŠ00417, Kvalifikácia na MSR v MG prípravky A,B,C 25.5.2025 Malinovo, rozh,_x005F_x000D_
MG: Kvalifikácia na MSR v MG
prípravky A,B,C 25.5.2025 
Malinovo, rozhodovanie 
- príkazná zmluva</t>
  </si>
  <si>
    <t>Kováčová Ella</t>
  </si>
  <si>
    <t>SLSP0890024</t>
  </si>
  <si>
    <t>2500424</t>
  </si>
  <si>
    <t>Úhrada OZ č. 25OZŠ00424, Kvalifikácia na MSR v MG prípravky A,B,C 25.5.2025 Malinovo, dele,_x005F_x000D_
MG: Kvalifikácia na MSR v MG 
prípravky A,B,C 25.5.2025 
Malinovo, delegát 
- príkazná zmluva</t>
  </si>
  <si>
    <t>SLSP0890015</t>
  </si>
  <si>
    <t>2500415</t>
  </si>
  <si>
    <t>Úhrada OZ č. 25OZŠ00415, Kvalifikácia na MSR v MG prípravky A,B,C 25.5.2025 Malinovo, rozh,_x005F_x000D_
MG: Kvalifikácia na MSR v MG 
prípravky A,B,C 25.5.2025 
Malinovo, rozhodovanie
 - príkazná zmluva</t>
  </si>
  <si>
    <t>SLSP0890007</t>
  </si>
  <si>
    <t>2500407</t>
  </si>
  <si>
    <t>Úhrada OZ č. 25OZŠ00407, Kvalifikácia na MSR v MG prípravky A,B,C 25.5.2025 Malinovo, rozh,_x005F_x000D_
MG: Kvalifikácia na MSR v MG 
prípravky A,B,C 25.5.2025 
Malinovo, rozhodovanie 
- príkazná zmluva</t>
  </si>
  <si>
    <t>SLSP0890010</t>
  </si>
  <si>
    <t>2500410</t>
  </si>
  <si>
    <t>Úhrada OZ č. 25OZŠ00410, Kvalifikácia na MSR v MG prípravky A,B,C 25.5.2025 Malinovo, rozh,_x005F_x000D_
MG: Kvalifikácia na MSR v MG 
prípravky A,B,C 25.5.2025 
Malinovo, rozhodovanie 
- príkazná zmluva</t>
  </si>
  <si>
    <t>SLSP0890012</t>
  </si>
  <si>
    <t>2500412</t>
  </si>
  <si>
    <t>Úhrada OZ č. 25OZŠ00412, Kvalifikácia na MSR v MG prípravky A,B,C 25.5.2025 Malinovo, rozh,_x005F_x000D_
MG: Kvalifikácia na MSR v MG 
prípravky A,B,C 25.5.2025 
Malinovo, rozhodovanie 
- príkazná zmluva</t>
  </si>
  <si>
    <t>Janovjáková Tatiana</t>
  </si>
  <si>
    <t>SLSP0890019</t>
  </si>
  <si>
    <t>2500419</t>
  </si>
  <si>
    <t>Úhrada OZ č. 25OZŠ00419, Kvalifikácia na MSR v MG prípravky A,B,C 25.5.2025 Malinovo, rozh,_x005F_x000D_
MG: Kvalifikácia na MSR v MG 
prípravky A,B,C 25.5.2025 
Malinovo, rozhodovanie 
- príkazná zmluva</t>
  </si>
  <si>
    <t>SLSP0890016</t>
  </si>
  <si>
    <t>2500416</t>
  </si>
  <si>
    <t>Úhrada OZ č. 25OZŠ00416, Kvalifikácia na MSR v MG prípravky A,B,C 25.5.2025 Malinovo, rozh,_x005F_x000D_
MG: Kvalifikácia na MSR v MG 
prípravky A,B,C 25.5.2025 
Malinovo, rozhodovanie 
- príkazná zmluva</t>
  </si>
  <si>
    <t>Kryvda Viktoriia</t>
  </si>
  <si>
    <t>SLSP0890014</t>
  </si>
  <si>
    <t>2500414</t>
  </si>
  <si>
    <t>Úhrada OZ č. 25OZŠ00414, Kvalifikácia na MSR v MG prípravky A,B,C 25.5.2025 Malinovo, rozh,_x005F_x000D_
MG: Kvalifikácia na MSR v MG 
prípravky A,B,C 25.5.2025 
Malinovo, rozhodovanie 
- príkazná zmluva</t>
  </si>
  <si>
    <t>Kuzovenkova Yelyzaveta</t>
  </si>
  <si>
    <t>SLSP0890013</t>
  </si>
  <si>
    <t>2500413</t>
  </si>
  <si>
    <t>Úhrada OZ č. 25OZŠ00413, Kvalifikácia na MSR v MG prípravky A,B,C 25.5.2025 Malinovo, rozh,_x005F_x000D_
MG: Kvalifikácia na MSR v MG 
prípravky A,B,C 25.5.2025 
Malinovo, rozhodovanie 
- príkazná zmluva</t>
  </si>
  <si>
    <t>SLSP0890006</t>
  </si>
  <si>
    <t>2500406</t>
  </si>
  <si>
    <t>Úhrada OZ č. 25OZŠ00406, Kvalifikácia na MSR v MG prípravky A,B,C 25.5.2025 Malinovo, rozh,_x005F_x000D_
MG: Kvalifikácia na MSR v MG 
prípravky A,B,C 25.5.2025 
Malinovo, rozhodovanie 
- príkazná zmluva</t>
  </si>
  <si>
    <t>SLSP0890011</t>
  </si>
  <si>
    <t>2500411</t>
  </si>
  <si>
    <t>Úhrada OZ č. 25OZŠ00411, Kvalifikácia na MSR v MG prípravky A,B,C 25.5.2025 Malinovo, rozh,_x005F_x000D_
MG: Kvalifikácia na MSR v MG 
prípravky A,B,C 25.5.2025 
Malinovo, rozhodovanie 
- príkazná zmluva</t>
  </si>
  <si>
    <t>SLSP0890021</t>
  </si>
  <si>
    <t>2500421</t>
  </si>
  <si>
    <t>Úhrada OZ č. 25OZŠ00421, Kvalifikácia na MSR v MG prípravky A,B,C 25.5.2025 Malinovo, rozh,_x005F_x000D_
MG: Kvalifikácia na MSR v MG 
prípravky A,B,C 25.5.2025 
Malinovo, rozhodovanie 
- príkazná zmluva</t>
  </si>
  <si>
    <t>SLSP0890022</t>
  </si>
  <si>
    <t>2500422</t>
  </si>
  <si>
    <t>Úhrada OZ č. 25OZŠ00422, Kvalifikácia na MSR v MG prípravky A,B,C 25.5.2025 Malinovo, rozh,_x005F_x000D_
MG: Kvalifikácia na MSR v MG 
prípravky A,B,C 25.5.2025 
Malinovo, rozhodovanie 
- príkazná zmluva</t>
  </si>
  <si>
    <t>Oravcová Timea</t>
  </si>
  <si>
    <t>SLSP0890008</t>
  </si>
  <si>
    <t>2500408</t>
  </si>
  <si>
    <t>Úhrada OZ č. 25OZŠ00408, Kvalifikácia na MSR v MG prípravky A,B,C 25.5.2025 Malinovo, rozh,_x005F_x000D_
MG: Kvalifikácia na MSR v MG 
prípravky A,B,C 25.5.2025 
Malinovo, rozhodovanie 
- príkazná zmluva</t>
  </si>
  <si>
    <t>SLSP0890018</t>
  </si>
  <si>
    <t>2500418</t>
  </si>
  <si>
    <t>Úhrada OZ č. 25OZŠ00418, Kvalifikácia na MSR v MG prípravky A,B,C 25.5.2025 Malinovo, rozh,_x005F_x000D_
MG: Kvalifikácia na MSR v MG 
prípravky A,B,C 25.5.2025 
Malinovo, rozhodovanie 
- príkazná zmluva</t>
  </si>
  <si>
    <t>SLSP0890020</t>
  </si>
  <si>
    <t>2500420</t>
  </si>
  <si>
    <t>Úhrada OZ č. 25OZŠ00420, Kvalifikácia na MSR v MG prípravky A,B,C 25.5.2025 Malinovo, rozh,_x005F_x000D_
MG: Kvalifikácia na MSR v MG 
prípravky A,B,C 25.5.2025 
Malinovo, rozhodovanie 
- príkazná zmluva</t>
  </si>
  <si>
    <t>SLSP0890009</t>
  </si>
  <si>
    <t>2500409</t>
  </si>
  <si>
    <t>Úhrada OZ č. 25OZŠ00409, Kvalifikácia na MSR v MG prípravky A,B,C 25.5.2025 Malinovo, rozh,_x005F_x000D_
MG: Kvalifikácia na MSR v MG 
prípravky A,B,C 25.5.2025 
Malinovo, rozhodovanie 
- príkazná zmluva</t>
  </si>
  <si>
    <t>SLSP0890005</t>
  </si>
  <si>
    <t>2500405</t>
  </si>
  <si>
    <t>Úhrada OZ č. 25OZŠ00405, Kvalifikácia na MSR v MG program C 24.5.2025 Malinovo, rozhodovan,_x005F_x000D_
MG: Kvalifikácia na MSR v MG 
program C 24.5.2025 Malinovo,
 rozhodovanie - príkazná zmluva</t>
  </si>
  <si>
    <t>SLSP0890003</t>
  </si>
  <si>
    <t>2500403</t>
  </si>
  <si>
    <t>Úhrada OZ č. 25OZŠ00403, Zraz VTM 1.6.2025 Prešov - preplatenie CP,_x005F_x000D_
MG: Zraz VTM 1.6.2025 Prešov 
- preplatenie CP</t>
  </si>
  <si>
    <t>SLSP0890002</t>
  </si>
  <si>
    <t>2500402</t>
  </si>
  <si>
    <t>Úhrada OZ č. 25OZŠ00402, FIG Parkour World Cup Amsterdam 15.-18.5.2025 - preplatenie CP,_x005F_x000D_
PK: FIG Parkour World Cup 
Amsterdam 15.-18.5.2025
- preplatenie CP</t>
  </si>
  <si>
    <t>SLSP0890001</t>
  </si>
  <si>
    <t>2500401</t>
  </si>
  <si>
    <t>Úhrada OZ č. 25OZŠ00401, European Mens and Womens Artistic Gymnastics Championships 26-31.,_x005F_x000D_
SGZ: European Womens 
Championships 26-31.5.2025 
Leipzig, GER - preplatenie CP</t>
  </si>
  <si>
    <t>SLSP0890037</t>
  </si>
  <si>
    <t>2500428</t>
  </si>
  <si>
    <t>Úhrada OZ č. 25OZŠ00428, Vlajky,2 U,S.R.O.-BRATISLAVA_x005F_x000D_
Platba kartou</t>
  </si>
  <si>
    <t>17315786</t>
  </si>
  <si>
    <t>2U spol. s r.o.</t>
  </si>
  <si>
    <t>SLSP0900003</t>
  </si>
  <si>
    <t>2505</t>
  </si>
  <si>
    <t>Úhrada OZ č. 25MZD00132, Mzdy 2025/05  os. č. 044-IPV,_x005F_x000D_
osobny ucet</t>
  </si>
  <si>
    <t>SLSP0900015</t>
  </si>
  <si>
    <t>Úhrada OZ č. 25MZD00134, Mzdy 2025/05 os. č. 047,_x005F_x000D_
osobny ucet</t>
  </si>
  <si>
    <t>SLSP0900008</t>
  </si>
  <si>
    <t>Úhrada OZ č. 25MZD00135, Mzdy 2025/05 os. č. 048-IPV,_x005F_x000D_
osobny ucet</t>
  </si>
  <si>
    <t>SLSP0900021</t>
  </si>
  <si>
    <t>Úhrada OZ č. 25MZD00149, Mzdy 2025/05 os. č. 049,_x005F_x000D_
osobny ucet</t>
  </si>
  <si>
    <t>SLSP0900009</t>
  </si>
  <si>
    <t>Úhrada OZ č. 25MZD00136, Mzdy 2025/05 os. č. 049-IPV,_x005F_x000D_
osobny ucet</t>
  </si>
  <si>
    <t>SLSP0900020</t>
  </si>
  <si>
    <t>Úhrada OZ č. 25MZD00137, Mzdy 2025/05 os. č. 050-IPV,_x005F_x000D_
osobny ucet</t>
  </si>
  <si>
    <t>os. č. 050-IPV</t>
  </si>
  <si>
    <t>SLSP0900005</t>
  </si>
  <si>
    <t>Úhrada OZ č. 25MZD00150, Mzdy 2025/05 os. č. 051,_x005F_x000D_
osobny ucet</t>
  </si>
  <si>
    <t>SLSP0900025</t>
  </si>
  <si>
    <t>Úhrada OZ č. 25MZD00128, Sociálna poistovna 05/2025,_x005F_x000D_
Nemocenske a socialne poistenie</t>
  </si>
  <si>
    <t>SLSP0900024</t>
  </si>
  <si>
    <t>Úhrada OZ č. 25MZD00125, Dôvera 05/2025,_x005F_x000D_
Zdravotne poistenie ZP Dovera</t>
  </si>
  <si>
    <t>SLSP0900023</t>
  </si>
  <si>
    <t>Úhrada OZ č. 25MZD00127, VSZP 05/2025,_x005F_x000D_
Zdravotne poistenie VsZP</t>
  </si>
  <si>
    <t>SLSP0900026</t>
  </si>
  <si>
    <t>Úhrada OZ č. 25MZD00126, Dan zo mzdy 05/2025,_x005F_x000D_
Dan zo ZC-preddavok</t>
  </si>
  <si>
    <t>SLSP0900029</t>
  </si>
  <si>
    <t>2500430</t>
  </si>
  <si>
    <t>Úhrada OZ č. 25OZŠ00430, Slovak Parkour Open 7.-8.6.2025 Bratislava - preplatenie dokladov,_x005F_x000D_
PK: Slovak Parkour Open 7.-8.6.
2025 Bratislava - preplatenie
dokladov PHM</t>
  </si>
  <si>
    <t>SLSP0900028</t>
  </si>
  <si>
    <t>2500429</t>
  </si>
  <si>
    <t>Úhrada OZ č. 25OZŠ00429, Slovak Parkour Open 7.-8.6.2025 Bratislava - preplatenie dokladov,_x005F_x000D_
PK: Slovak Parkour Open 7.-8.6.
2025 Bratislava - preplatenie 
dokladov</t>
  </si>
  <si>
    <t>SLSP0910010</t>
  </si>
  <si>
    <t>232025</t>
  </si>
  <si>
    <t>Úhrada FP č. 25DFŠ00365, European Rhythmic Gymnastics Championships 4.-8.6.2025 Tallinn ES,_x005F_x000D_
MG: European Rhythmic Gymnastics 
Championships 4.-8.6.2025 Tallinn 
EST - preprava</t>
  </si>
  <si>
    <t>SLSP0910004</t>
  </si>
  <si>
    <t>Úhrada FP č. 25DFŠ00359, Kvalifikácia na MSR v MG prípravky A,B,C  25.5.2025 Malinovo - ro,_x005F_x000D_
MG: Kvalifikácia na MSR v MG 
prípravky A,B,C  25.5.2025 Malinovo
- rozhodovanie</t>
  </si>
  <si>
    <t>SLSP0910009</t>
  </si>
  <si>
    <t>Úhrada FP č. 25DFŠ00364, Kvalifikácia programu B v MG 2.-4.5.2025 Nitra - preprava materiá,_x005F_x000D_
MG: Kvalifikácia programu B v MG 
2.-4.5.2025 Nitra - preprava 
materiálu 30.4.2025</t>
  </si>
  <si>
    <t>SLSP0910002</t>
  </si>
  <si>
    <t>Úhrada FP č. 25DFŠ00357, Vedenie tréningovej prípravy RD MG 05/2025,_x005F_x000D_
MG: Vedenie tréningovej prípravy 
RD MG 05/2025</t>
  </si>
  <si>
    <t>SLSP0910016</t>
  </si>
  <si>
    <t>2025027</t>
  </si>
  <si>
    <t>Úhrada FP č. 25DFŠ00370, Oblečenie  a potlač pre reprezentáciu PK,_x005F_x000D_
PK: Oblečenie  a potlač pre 
reprezentáciu Parkour</t>
  </si>
  <si>
    <t>14137658</t>
  </si>
  <si>
    <t>Michal Hallon</t>
  </si>
  <si>
    <t>SLSP0910008</t>
  </si>
  <si>
    <t>203250651</t>
  </si>
  <si>
    <t>Úhrada FP č. 25DFŠ00363, Slovak Parkour Open 7.-8.6.2025 Bratislava - prenájom vysokozdviž,_x005F_x000D_
PK: Slovak Parkour Open 7.-8.6.
2025 Bratislava - prenájom 
vysokozdvižného vozíka 9.6.2025</t>
  </si>
  <si>
    <t>SLSP0910007</t>
  </si>
  <si>
    <t>25074</t>
  </si>
  <si>
    <t>Úhrada FP č. 25DFŠ00362, Slovak Parkour Open 7.-8.6.2025 Bratislava - prenájom paliet,_x005F_x000D_
PK: Slovak Parkour Open 7.-8.6.
2025 Bratislava - prenájom paliet</t>
  </si>
  <si>
    <t>53536860</t>
  </si>
  <si>
    <t>Meles, s. r. o.</t>
  </si>
  <si>
    <t>SLSP0910006</t>
  </si>
  <si>
    <t>Úhrada FP č. 25DFŠ00361, Slovak Parkour Open 7.-8.6.2025 Bratislava - prenájom stanu,_x005F_x000D_
PK: Slovak Parkour Open 7.-8.6.
2025 Bratislava - prenájom stanu</t>
  </si>
  <si>
    <t>47177331</t>
  </si>
  <si>
    <t>Big - agency Slovakia s. r. o.</t>
  </si>
  <si>
    <t>SLSP0910011</t>
  </si>
  <si>
    <t>3250002911</t>
  </si>
  <si>
    <t>Úhrada FP č. 25DFŠ00366, Sústredenie RD ŠA 6.-8.6.2025 - prenájom pohybového štúdia,_x005F_x000D_
SA: Sústredenie RD ŠA 6.-8.6.2025 
- prenájom pohybového štúdia</t>
  </si>
  <si>
    <t>SLSP0910005</t>
  </si>
  <si>
    <t>202514</t>
  </si>
  <si>
    <t>Úhrada FP č. 25DFŠ00360, Výkon činnosti športového odborníka 05/2025,_x005F_x000D_
SGM: Výkon činnosti športového 
odborníka 05/2025</t>
  </si>
  <si>
    <t>SLSP0910012</t>
  </si>
  <si>
    <t>2025230</t>
  </si>
  <si>
    <t>Úhrada FP č. 25DFŠ00368, Letné univerzitné hry Rýn - Ruhr 2025 19.-25.7.2025 - letenky,_x005F_x000D_
SGM/SGZ: Letné univerzitné hry Rýn 
- Ruhr 2025 19.-25.7.2025 - letenky
Nemčovič, Kasala, Huzii, Surmanova</t>
  </si>
  <si>
    <t>SLSP0910015</t>
  </si>
  <si>
    <t>2500448</t>
  </si>
  <si>
    <t>Úhrada OZ č. 25OZŠ00448, Preplatenie dokladov - lieky,_x005F_x000D_
PK: Preplatenie dokladov - lieky</t>
  </si>
  <si>
    <t>Malaga Esteban</t>
  </si>
  <si>
    <t>SLSP0910001</t>
  </si>
  <si>
    <t>2500447</t>
  </si>
  <si>
    <t>Úhrada OZ č. 25OZŠ00447, Slovak Parkour Open 7.-8.6.2025 Bratislava - preplatenie dokladov,_x005F_x000D_
PK: Slovak Parkour Open 7.-8.6.
2025 Bratislava  
- preplatenie dokladov</t>
  </si>
  <si>
    <t>SLSP0910014</t>
  </si>
  <si>
    <t>2500449</t>
  </si>
  <si>
    <t>Úhrada OZ č. 25OZŠ00449, Sústredenie RD ŠA 6.-8.6.2025 - preplatenie dokladov, ubytovanie,_x005F_x000D_
SA: Sústredenie RD ŠA 6.-8.6.2025 
- preplatenie dokladov, ubytovanie</t>
  </si>
  <si>
    <t>SLSP0920001</t>
  </si>
  <si>
    <t>56943070</t>
  </si>
  <si>
    <t>Úhrada OZ č. 25OZŠ00450, Junior World Championships 18.-22.6.2025 Sofia BUL - poistenie,_x005F_x000D_
MG: Junior World Championships 
18.-22.6.2025 Sofia BUL - poistenie</t>
  </si>
  <si>
    <t>SLSP0920002</t>
  </si>
  <si>
    <t>56943067</t>
  </si>
  <si>
    <t>Úhrada OZ č. 25OZŠ00451, Junior World Championships 18.-22.6.2025 Sofia BUL - poistenie,_x005F_x000D_
MG: Junior World Championships 
18.-22.6.2025 Sofia BUL - poistenie</t>
  </si>
  <si>
    <t>SLSP0920003</t>
  </si>
  <si>
    <t>56943075</t>
  </si>
  <si>
    <t>Úhrada OZ č. 25OZŠ00452, Junior World Championships 18.-22.6.2025 Sofia BUL - poistenie,_x005F_x000D_
MG: Junior World Championships 
18.-22.6.2025 Sofia BUL - poistenie</t>
  </si>
  <si>
    <t>SLSP0930002</t>
  </si>
  <si>
    <t>250234</t>
  </si>
  <si>
    <t>Úhrada FP č. 25DFŠ00379, Kvalifikácia B a MSR v MG Program A 2.-4.5.2025 Nitra - tlač dipl,_x005F_x000D_
MG: Kvalifikácia B a MSR v MG 
Program A 2.-4.5.2025 Nitra 
- tlač diplomov</t>
  </si>
  <si>
    <t>17616093</t>
  </si>
  <si>
    <t>Jaroslav Oprala GARMONDNITRA-vydavateľstvo,tlačiareň,kníhviazačstvo</t>
  </si>
  <si>
    <t>SLSP0940002</t>
  </si>
  <si>
    <t>2025019</t>
  </si>
  <si>
    <t>Úhrada FP č. 25DFŠ00380, Slovak Parkour Open 7.-8.6.2025 Bratislava - technické zabezpečen,_x005F_x000D_
PK: Slovak Parkour Open 
7.-8.6.2025 Bratislava 
- technické zabezpečenie</t>
  </si>
  <si>
    <t>SLSP0950001</t>
  </si>
  <si>
    <t>Úhrada PZ č. 25DPŠ0020, MSR v ŠGŽ 21.6.2025 Prievidza - preprava náradia ,_x005F_x000D_
SGZ: MSR v ŠGŽ 21.6.2025 Prievidza 
- preprava náradia</t>
  </si>
  <si>
    <t>51162482</t>
  </si>
  <si>
    <t>KIABA - Spedition &amp; Transporte s.r.o.</t>
  </si>
  <si>
    <t>SLSP0950003</t>
  </si>
  <si>
    <t>20250111</t>
  </si>
  <si>
    <t>Úhrada FP č. 25DFŠ00367, Kvalifikácia a MSR v MG 2.-4.5.2025 Nitra - ksis licencia,_x005F_x000D_
MG: Kvalifikácia a MSR v MG 
2.-4.5.2025 Nitra - ksis licencia</t>
  </si>
  <si>
    <t>SLSP0950007</t>
  </si>
  <si>
    <t>Úhrada FP č. 25DFŠ00378, MSR v MG prípravky Program A,B,C 8.6.2025 Prievidza - rozhodovani,_x005F_x000D_
MG: MSR v MG prípravky Program 
A,B,C 8.6.2025 Prievidza 
- rozhodovanie</t>
  </si>
  <si>
    <t>SLSP0950006</t>
  </si>
  <si>
    <t>Úhrada FP č. 25DFŠ00375, MSR v MG prípravky Program A,B,C 8.6.2025 Prievidza - rozhodovani,_x005F_x000D_
MG: MSR v MG prípravky Program 
A,B,C 8.6.2025 Prievidza 
- rozhodovanie</t>
  </si>
  <si>
    <t>SLSP0950004</t>
  </si>
  <si>
    <t>250013</t>
  </si>
  <si>
    <t>Úhrada FP č. 25DFŠ00373, VTM východ - prenájom telocvične 12.4., 17.4. a 1.6.2025,_x005F_x000D_
MG: VTM východ - prenájom 
telocvične 12.4., 17.4. a 1.6.2025</t>
  </si>
  <si>
    <t>37941135</t>
  </si>
  <si>
    <t>Občianske združenie CHARM</t>
  </si>
  <si>
    <t>SLSP0950005</t>
  </si>
  <si>
    <t>Úhrada FP č. 25DFŠ00374, Sústredenie RD ŠA 6.-8.6.2025 - trénerská činnosť,_x005F_x000D_
SA: Sústredenie RD ŠA 6.-8.6.2025 
- trénerská činnosť</t>
  </si>
  <si>
    <t>53867963</t>
  </si>
  <si>
    <t>Bc. Ľudovít Adamčík</t>
  </si>
  <si>
    <t>SLSP0950008</t>
  </si>
  <si>
    <t>12025</t>
  </si>
  <si>
    <t>Úhrada FP č. 25DFŠ00381, 2.kolo Slovenský pohár 18.5.2025 Banská Bystrica - rozhodovanie,_x005F_x000D_
SGM: 2.kolo Slovenský pohár 
18.5.2025 Banská Bystrica 
- rozhodovanie</t>
  </si>
  <si>
    <t>37072901</t>
  </si>
  <si>
    <t>Mgr.Juraj Kremnický</t>
  </si>
  <si>
    <t>SLSP0950010</t>
  </si>
  <si>
    <t>20258</t>
  </si>
  <si>
    <t>Úhrada FP č. 25DFŠ00383, Reprezentačné sústredenie  ŠGM 11.-14.6.2025 Prievidza - regenera,_x005F_x000D_
SGM: Reprezentačné sústredenie   
ŠGM11.-14.6.2025 Prievidza 
- regeneračné služby</t>
  </si>
  <si>
    <t>SLSP0950011</t>
  </si>
  <si>
    <t>1100052025</t>
  </si>
  <si>
    <t>Úhrada OZ č. 24DPH0005, Odvod DPH 5/2025,_x005F_x000D_
DPH 05/2025</t>
  </si>
  <si>
    <t>SLSP0950002</t>
  </si>
  <si>
    <t>2500488</t>
  </si>
  <si>
    <t>Úhrada OZ č. 25OZŠ00488, Reprezentačné sústredenie ŠGM 11.-14.6.2025 Prievidza - preplaten,_x005F_x000D_
SGM: Reprezentačné sústredenie 
ŠGM 11.-14.6.2025 Prievidza 
- preplatenie dokladov PHM</t>
  </si>
  <si>
    <t>SLSP0960010</t>
  </si>
  <si>
    <t>251100007</t>
  </si>
  <si>
    <t>Úhrada FP č. 25DFŠ00391, Slovak Parkour Open 7.-8.6.2025 Bratislava - organizačné zabezpeč,_x005F_x000D_
PK: Slovak Parkour Open 
7.-8.6.2025 Bratislava 
- organizačné zabezpečenie</t>
  </si>
  <si>
    <t>74778188</t>
  </si>
  <si>
    <t>Mgr. Martin Honzek</t>
  </si>
  <si>
    <t>SLSP0960004</t>
  </si>
  <si>
    <t>6002501091</t>
  </si>
  <si>
    <t>Úhrada FP č. 25DFŠ00385, Slovak Parkour Open 7.-8.6.2025 Bratislava - preprava prekážok ČR,_x005F_x000D_
PK: Slovak Parkour Open 
7.-8.6.2025 Bratislava 
- preprava prekážok ČR-SR I.</t>
  </si>
  <si>
    <t>25219073</t>
  </si>
  <si>
    <t>ROLINE INTERNATIONALE SPEDITION s.r.o.</t>
  </si>
  <si>
    <t>SLSP0960006</t>
  </si>
  <si>
    <t>6002501073</t>
  </si>
  <si>
    <t>Úhrada FP č. 25DFŠ00387, Slovak Parkour Open 7.-8.6.2025 Bratislava - preprava prekážok ČR,_x005F_x000D_
PK: Slovak Parkour Open 
7.-8.6.2025 Bratislava - preprava 
prekážok ČR-SR II.</t>
  </si>
  <si>
    <t>SLSP0960007</t>
  </si>
  <si>
    <t>6002501090</t>
  </si>
  <si>
    <t>Úhrada FP č. 25DFŠ00388, Slovak Parkour Open 7.-8.6.2025 Bratislava - preprava prekážok SR,_x005F_x000D_
PK: Slovak Parkour Open 
7.-8.6.2025 Bratislava - preprava 
prekážok SR-ČR I.</t>
  </si>
  <si>
    <t>SLSP0960008</t>
  </si>
  <si>
    <t>6002501089</t>
  </si>
  <si>
    <t>Úhrada FP č. 25DFŠ00389, Slovak Parkour Open 7.-8.6.2025 Bratislava - preprava prekážok SR,_x005F_x000D_
PK: Slovak Parkour Open 
7.-8.6.2025 Bratislava - preprava 
prekážok SR-ČR II.</t>
  </si>
  <si>
    <t>SLSP0960011</t>
  </si>
  <si>
    <t>20250013</t>
  </si>
  <si>
    <t>Úhrada FP č. 25DFŠ00392, Slovak Parkour Open 7.-8.6.2025 Bratislava - návrh a stavba dráhy,_x005F_x000D_
PK: Slovak Parkour Open 7.-8.6.
2025 Bratislava - návrh a stavba 
dráhy, rozhodovanie, doprava</t>
  </si>
  <si>
    <t>07887922</t>
  </si>
  <si>
    <t>Martin Chromeček</t>
  </si>
  <si>
    <t>SLSP0960009</t>
  </si>
  <si>
    <t>Úhrada FP č. 25DFŠ00390, Slovak Parkour Open 7.-8.6.2025 Bratislava - vypracovanie bezpečn,_x005F_x000D_
PK: Slovak Parkour Open 7.-8.6.
2025 Bratislava - vypracovanie 
bezpečnostného projektu</t>
  </si>
  <si>
    <t>SLSP0960001</t>
  </si>
  <si>
    <t>2500492</t>
  </si>
  <si>
    <t>Úhrada OZ č. 25OZŠ00492, VV 18.6.2025 - preplatenie dokladov káva,_x005F_x000D_
Se: VV 18.6.2025 - preplatenie 
dokladov káva</t>
  </si>
  <si>
    <t>SLSP0960002</t>
  </si>
  <si>
    <t>2500493</t>
  </si>
  <si>
    <t>Úhrada OZ č. 25OZŠ00493, VV 18.6.2025 - preplatenie dokladov občerstvenie,_x005F_x000D_
Se: VV 18.6.2025 - preplatenie 
dokladov občerstvenie</t>
  </si>
  <si>
    <t>SLSP0970003</t>
  </si>
  <si>
    <t>86813</t>
  </si>
  <si>
    <t>Úhrada FP č. 25DFŠ00394, FIG World Championships 20.-24.8.2025 Rio de Janeiro BRA - štarto,_x005F_x000D_
Invoice Nr.86813                   
MG: FIG World Championships 
20.-24.8.2025 Rio de Janeiro BRA 
- entry fee</t>
  </si>
  <si>
    <t>SLSP0970005</t>
  </si>
  <si>
    <t>2025245</t>
  </si>
  <si>
    <t>Úhrada FP č. 25DFŠ00395, FIG Rhytmic Gymnastics World Cup 18.-20.6.2025 Milan ITA - letenk,_x005F_x000D_
MG: FIG Rhytmic Gymnastics World 
Cup 18.-20.6.2025 Milan ITA 
- letenky</t>
  </si>
  <si>
    <t>SLSP0970007</t>
  </si>
  <si>
    <t>2025002</t>
  </si>
  <si>
    <t>Úhrada FP č. 25DFŠ00396, MSR v MG Program A 3.-4.5.2025 Nitra - zabezpečenie zdravotníckeh,_x005F_x000D_
MG: MSR v MG Program A 
3.-4.5.2025 Nitra - zabezpečenie 
zdravotníckeho dozoru</t>
  </si>
  <si>
    <t>56749091</t>
  </si>
  <si>
    <t>GRÁC EMERGENCY MEDICAL SERVICES - GEMS s. r. o.</t>
  </si>
  <si>
    <t>SLSP0970002</t>
  </si>
  <si>
    <t>2251114813</t>
  </si>
  <si>
    <t>Úhrada FP č. 25DFŠ00393, Slovak Parkour Open 7.-8.6.2025 - licencia na verejné použitie hu,_x005F_x000D_
PK: Slovak Parkour Open 
7.-8.6.2025 - licencia na verejné 
použitie hudobných diel</t>
  </si>
  <si>
    <t>00178454</t>
  </si>
  <si>
    <t>Slovenský ochranný zväz autorský pre práva k hudobným dielam</t>
  </si>
  <si>
    <t>SLSP0970004</t>
  </si>
  <si>
    <t>2500494</t>
  </si>
  <si>
    <t>Úhrada OZ č. 25OZŠ00494, FIG Rhytmic Gymnastics World Cup 18.-20.6.2025 Milan ITA - doplat,_x005F_x000D_
RG WORLD CUP - MILANO              
MG: FIG Rhyt.Gymnastics World Cup
 18.-20.6.2025 Milan ITA - doplatok
 ubytovanie Kollar, Selecka D.</t>
  </si>
  <si>
    <t>SLSP0970006</t>
  </si>
  <si>
    <t>2500495</t>
  </si>
  <si>
    <t>Úhrada OZ č. 25OZŠ00495, Medzinárodné Majstrovstvá  ŠGŽ 21.6.2025 Prievidza - preplatenie ,_x005F_x000D_
SGZ: Medzinárodné Majstrovstvá  
ŠGŽ 21.6.2025 Prievidza 
- preplatenie CP</t>
  </si>
  <si>
    <t>SLSP0980001</t>
  </si>
  <si>
    <t>20250130</t>
  </si>
  <si>
    <t>Úhrada FP č. 25DFŠ00377, Slovak Parkour Open 7.-8.6.2025 Bratislava - prenájom stanu,_x005F_x000D_
PK: Slovak Parkour Open 
7.-8.6.2025 Bratislava 
- prenájom stanu</t>
  </si>
  <si>
    <t>48033529</t>
  </si>
  <si>
    <t>Mobi Servis, s. r. o.</t>
  </si>
  <si>
    <t>SLSP0990031</t>
  </si>
  <si>
    <t>242025</t>
  </si>
  <si>
    <t>Úhrada FP č. 25DFŠ00398, Junior World Championships 18.-22.6.2025 Sofia BUL - preprava,_x005F_x000D_
MG: Junior World Championships 1
8.-22.6.2025 Sofia BUL - preprava</t>
  </si>
  <si>
    <t>SLSP0990002</t>
  </si>
  <si>
    <t>Úhrada FP č. 25DFŠ00372, Juniorská spoločná skladba - tréningová príprava RV 05/2025,_x005F_x000D_
MG: Juniorská spoločná skladba
- tréningová príprava RV 05/2025</t>
  </si>
  <si>
    <t>SLSP0990030</t>
  </si>
  <si>
    <t>Úhrada FP č. 25DFŠ00397, European Mens and Womens Artistic Gymnastics Championships 26-31.,_x005F_x000D_
SGM: European Mens and Womens 
Artistic Gymnastics Championships 
26-31.5.2025 Leipzig, GER 
- asistent reprezentačného trénera</t>
  </si>
  <si>
    <t>51086883</t>
  </si>
  <si>
    <t>Samuel Piasecký</t>
  </si>
  <si>
    <t>SLSP0990008</t>
  </si>
  <si>
    <t>2500459</t>
  </si>
  <si>
    <t>Úhrada OZ č. 25OZŠ00459, MSR v MG prípraviek Program A,B,C 8.6.2025 Prievidza, rozhodovani,_x005F_x000D_
MG: MSR v MG prípraviek Program 
A,B,C 8.6.2025 Prievidza, 
rozhodovanie - preplatenie CP</t>
  </si>
  <si>
    <t>SLSP0990007</t>
  </si>
  <si>
    <t>2500458</t>
  </si>
  <si>
    <t>Úhrada OZ č. 25OZŠ00458, MSR v MG prípraviek Program A,B,C 8.6.2025 Prievidza, rozhodovani,_x005F_x000D_
MG: MSR v MG prípraviek Program 
A,B,C 8.6.2025 Prievidza, 
rozhodovanie - preplatenie CP</t>
  </si>
  <si>
    <t>SLSP0990015</t>
  </si>
  <si>
    <t>2500460</t>
  </si>
  <si>
    <t>Úhrada OZ č. 25OZŠ00460, MSR v MG prípravky Program A,B,C 8.6.2025 Prievidza, rozhodovanie,_x005F_x000D_
MG: MSR v MG prípravky Program
A,B,C 8.6.2025 Prievidza, 
rozhodovanie - príkazná zmluva</t>
  </si>
  <si>
    <t>SLSP0990022</t>
  </si>
  <si>
    <t>2500467</t>
  </si>
  <si>
    <t>Úhrada OZ č. 25OZŠ00467, MSR v MG prípravky Program A,B,C 8.6.2025 Prievidza, rozhodovanie,_x005F_x000D_
MG: MSR v MG prípravky Program 
A,B,C 8.6.2025 Prievidza,
 rozhodovanie - príkazná zmluva</t>
  </si>
  <si>
    <t>Lapytska Olena</t>
  </si>
  <si>
    <t>SLSP0990028</t>
  </si>
  <si>
    <t>2500473</t>
  </si>
  <si>
    <t>Úhrada OZ č. 25OZŠ00473, MSR v MG prípravky Program A,B,C 8.6.2025 Prievidza, delegát - pr,_x005F_x000D_
MG: MSR v MG prípravky Program 
A,B,C 8.6.2025 Prievidza, 
delegát - príkazná zmluva</t>
  </si>
  <si>
    <t>SLSP0990019</t>
  </si>
  <si>
    <t>2500464</t>
  </si>
  <si>
    <t>Úhrada OZ č. 25OZŠ00464, MSR v MG prípravky Program A,B,C 8.6.2025 Prievidza, rozhodovanie,_x005F_x000D_
MG: MSR v MG prípravky Program 
A,B,C 8.6.2025 Prievidza, 
rozhodovanie - príkazná zmluva</t>
  </si>
  <si>
    <t>SLSP0990020</t>
  </si>
  <si>
    <t>2500465</t>
  </si>
  <si>
    <t>Úhrada OZ č. 25OZŠ00465, MSR v MG prípravky Program A,B,C 8.6.2025 Prievidza, rozhodovanie,_x005F_x000D_
MG: MSR v MG prípravky Program 
A,B,C 8.6.2025 Prievidza, 
rozhodovanie - príkazná zmluva</t>
  </si>
  <si>
    <t>SLSP0990021</t>
  </si>
  <si>
    <t>2500466</t>
  </si>
  <si>
    <t>Úhrada OZ č. 25OZŠ00466, MSR v MG prípravky Program A,B,C 8.6.2025 Prievidza, rozhodovanie,_x005F_x000D_
MG: MSR v MG prípravky Program 
A,B,C 8.6.2025 Prievidza, 
rozhodovanie - príkazná zmluva</t>
  </si>
  <si>
    <t>SLSP0990018</t>
  </si>
  <si>
    <t>2500463</t>
  </si>
  <si>
    <t>Úhrada OZ č. 25OZŠ00463, MSR v MG prípravky Program A,B,C 8.6.2025 Prievidza, rozhodovanie,_x005F_x000D_
MG: MSR v MG prípravky Program 
A,B,C 8.6.2025 Prievidza, 
rozhodovanie - príkazná zmluva</t>
  </si>
  <si>
    <t>SLSP0990017</t>
  </si>
  <si>
    <t>2500462</t>
  </si>
  <si>
    <t>Úhrada OZ č. 25OZŠ00462, MSR v MG prípravky Program A,B,C 8.6.2025 Prievidza, rozhodovanie,_x005F_x000D_
MG: MSR v MG prípravky Program 
A,B,C 8.6.2025 Prievidza, 
rozhodovanie - príkazná zmluva</t>
  </si>
  <si>
    <t>SLSP0990024</t>
  </si>
  <si>
    <t>2500469</t>
  </si>
  <si>
    <t>Úhrada OZ č. 25OZŠ00469, MSR v MG prípravky Program A,B,C 8.6.2025 Prievidza, rozhodovanie,_x005F_x000D_
MG: MSR v MG prípravky Program 
A,B,C 8.6.2025 Prievidza, 
rozhodovanie - príkazná zmluva</t>
  </si>
  <si>
    <t>SLSP0990016</t>
  </si>
  <si>
    <t>2500461</t>
  </si>
  <si>
    <t>Úhrada OZ č. 25OZŠ00461, MSR v MG prípravky Program A,B,C 8.6.2025 Prievidza, rozhodovanie,_x005F_x000D_
MG: MSR v MG prípravky Program 
A,B,C 8.6.2025 Prievidza, 
rozhodovanie - príkazná zmluva</t>
  </si>
  <si>
    <t>SLSP0990026</t>
  </si>
  <si>
    <t>2500471</t>
  </si>
  <si>
    <t>Úhrada OZ č. 25OZŠ00471, MSR v MG prípravky Program A,B,C 8.6.2025 Prievidza, rozhodovanie,_x005F_x000D_
MG: MSR v MG prípravky Program 
A,B,C 8.6.2025 Prievidza, 
rozhodovanie - príkazná zmluva</t>
  </si>
  <si>
    <t>SLSP0990025</t>
  </si>
  <si>
    <t>2500470</t>
  </si>
  <si>
    <t>Úhrada OZ č. 25OZŠ00470, MSR v MG prípravky Program A,B,C 8.6.2025 Prievidza, rozhodovanie,_x005F_x000D_
MG: MSR v MG prípravky Program 
A,B,C 8.6.2025 Prievidza, 
rozhodovanie - príkazná zmluva</t>
  </si>
  <si>
    <t>SLSP0990027</t>
  </si>
  <si>
    <t>2500472</t>
  </si>
  <si>
    <t>Úhrada OZ č. 25OZŠ00472, MSR v MG prípravky Program A,B,C 8.6.2025 Prievidza, rozhodovanie,_x005F_x000D_
MG: MSR v MG prípravky Program 
A,B,C 8.6.2025 Prievidza, 
rozhodovanie - príkazná zmluva</t>
  </si>
  <si>
    <t>SLSP0990023</t>
  </si>
  <si>
    <t>2500468</t>
  </si>
  <si>
    <t>Úhrada OZ č. 25OZŠ00468, MSR v MG prípravky Program A,B,C 8.6.2025 Prievidza, rozhodovanie,_x005F_x000D_
MG: MSR v MG prípravky Program 
A,B,C 8.6.2025 Prievidza, 
rozhodovanie - príkazná zmluva</t>
  </si>
  <si>
    <t>SLSP0990003</t>
  </si>
  <si>
    <t>2500454</t>
  </si>
  <si>
    <t>Úhrada OZ č. 25OZŠ00454, Zraz VTM 1.6.2025 Prešov - preplatenie CP,_x005F_x000D_
MG: Zraz VTM 1.6.2025 Prešov 
- preplatenie CP</t>
  </si>
  <si>
    <t>SLSP0990011</t>
  </si>
  <si>
    <t>2500491</t>
  </si>
  <si>
    <t>Úhrada OZ č. 25OZŠ00491, FIG Parkour World Cup Amsterdam 15.-18.5.2025 - preplatenie CP,_x005F_x000D_
PK: FIG Parkour World Cup 
Amsterdam 15.-18.5.2025 
- preplatenie CP</t>
  </si>
  <si>
    <t>SLSP0990010</t>
  </si>
  <si>
    <t>2500490</t>
  </si>
  <si>
    <t>Úhrada OZ č. 25OZŠ00490, FIG Parkour World Cup Amsterdam 15.-18.5.2025 - preplatenie CP,_x005F_x000D_
PK: FIG Parkour World Cup 
Amsterdam 15.-18.5.2025 
- preplatenie CP</t>
  </si>
  <si>
    <t>Pálka Stanislav</t>
  </si>
  <si>
    <t>SLSP0990029</t>
  </si>
  <si>
    <t>2500502</t>
  </si>
  <si>
    <t>Úhrada OZ č. 25OZŠ00502, Slovak Parkour Open 7.-8.6.2025 Bratislava - preplatenie CP,_x005F_x000D_
PK: Slovak Parkour Open 
7.-8.6.2025 Bratislava 
- preplatenie CP</t>
  </si>
  <si>
    <t>SLSP0990001</t>
  </si>
  <si>
    <t>2500503</t>
  </si>
  <si>
    <t>Úhrada OZ č. 25OZŠ00503, Slovak Parkour Open 7.-8.6.2025 Bratislava - preplatenie CP,_x005F_x000D_
PK: Slovak Parkour Open  
7.-8.6.2025Bratislava 
- preplatenie CP</t>
  </si>
  <si>
    <t>SLSP0990012</t>
  </si>
  <si>
    <t>2500497</t>
  </si>
  <si>
    <t>Úhrada OZ č. 25OZŠ00497, European Mens and Womens Artistic Gymnastics Championships 26-31.,_x005F_x000D_
SGM: European Mens and Womens
Artistic Gymnastics Championships 
26-31.5.2025 Leipzig, GER 
- preplatenie CP</t>
  </si>
  <si>
    <t>SLSP0990013</t>
  </si>
  <si>
    <t>2500498</t>
  </si>
  <si>
    <t>Úhrada OZ č. 25OZŠ00498, European Mens and Womens Artistic Gymnastics Championships 26-31.,_x005F_x000D_
SGM: European Mens and Womens 
Artistic Gymnastics Championships 
26-31.5.2025 Leipzig, GER 
- preplatenie CP</t>
  </si>
  <si>
    <t>SLSP0990004</t>
  </si>
  <si>
    <t>2500455</t>
  </si>
  <si>
    <t>Úhrada OZ č. 25OZŠ00455, 1.kolo Slovenského pohára ŠGŽ 17.5.2025 Banská Bystrica, rozhodov,_x005F_x000D_
SGZ: 1.kolo Slovenského pohára ŠGŽ
 17.5.2025 Banska Bystrica,  
rozhodovanie- preplatenie CP</t>
  </si>
  <si>
    <t>SLSP0990006</t>
  </si>
  <si>
    <t>2500457</t>
  </si>
  <si>
    <t>Úhrada OZ č. 25OZŠ00457, European Mens and Womens Artistic Gymnastics Championships 26-31.,_x005F_x000D_
SGZ: European Mens and Womens 
Artistic Gymnastics Championships 
26-31.5.2025 Leipzig, GER 
- preplatenie CP DE</t>
  </si>
  <si>
    <t>SLSP0990005</t>
  </si>
  <si>
    <t>2500456</t>
  </si>
  <si>
    <t>Úhrada OZ č. 25OZŠ00456, European Mens and Womens Artistic Gymnastics Championships 26-31.,_x005F_x000D_
SGZ: European Mens and Womens  
Artistic Gymnastics Championships 
26-31.5.2025 Leipzig, GER 
- preplatenie CP SK</t>
  </si>
  <si>
    <t>SLSP0990009</t>
  </si>
  <si>
    <t>2500487</t>
  </si>
  <si>
    <t>Úhrada OZ č. 25OZŠ00487, Pracovné stretnutie k rozpočtu 29.5.2025 Bratislava - preplatenie,_x005F_x000D_
SGZ: Pracovné stretnutie k  
rozpočtu29.5.2025 Bratislava 
- preplatenie CP</t>
  </si>
  <si>
    <t>SLSP0990014</t>
  </si>
  <si>
    <t>2500500</t>
  </si>
  <si>
    <t>Úhrada OZ č. 25OZŠ00500, Preplatenie nákladov za lekársku prehliadku,_x005F_x000D_
SGZ: Preplatenie nákladov za 
lekársku prehliadku</t>
  </si>
  <si>
    <t>Surmanová Sára</t>
  </si>
  <si>
    <t>SLSP1000006</t>
  </si>
  <si>
    <t>2025252</t>
  </si>
  <si>
    <t>Úhrada FP č. 25DFŠ00404, Acrobatic Gymnastics Judging seminar 21.-24.8.2025 Kranevo BUL - ,_x005F_x000D_
AKRO: Acrobatic Gymnastics Judging 
seminar 21.-24.8.2025 Kranevo BUL 
- letenka Szabóová, Mati</t>
  </si>
  <si>
    <t>SLSP1000002</t>
  </si>
  <si>
    <t>Úhrada FP č. 25DFŠ00400, Školský šport 3.6.2025 Banská Bystrica - ceny,_x005F_x000D_
GpV: Školský šport 3.6.2025 
Banská Bystrica - ceny</t>
  </si>
  <si>
    <t>SLSP1000005</t>
  </si>
  <si>
    <t>2025253</t>
  </si>
  <si>
    <t>Úhrada FP č. 25DFŠ00403, World Gym for Life 2025 21-27.7.2025 Lisabon PORT - letenka Košti,_x005F_x000D_
GpV: World Gym for Life 2025 
21-27.7.2025 Lisabon PORT 
- letenka Koštialová</t>
  </si>
  <si>
    <t>SLSP1000003</t>
  </si>
  <si>
    <t>20250117</t>
  </si>
  <si>
    <t>Úhrada FP č. 25DFŠ00401, Kontrolné preteky MG 9.3.2025 Brno - preprava osôb,_x005F_x000D_
MG: Kontrolné preteky MG 
9.3.2025 Brno - preprava osôb</t>
  </si>
  <si>
    <t>50964038</t>
  </si>
  <si>
    <t>P.A.M.M., s.r.o.</t>
  </si>
  <si>
    <t>SLSP1000004</t>
  </si>
  <si>
    <t>20250143</t>
  </si>
  <si>
    <t>Úhrada FP č. 25DFŠ00402, Slovak Aerobic Open 10.-12.4.2025 Bratislava - preprava osôb,_x005F_x000D_
SA: Slovak Aerobic Open 10.-12.4.
2025 Bratislava - preprava osôb</t>
  </si>
  <si>
    <t>SLSP1000007</t>
  </si>
  <si>
    <t>10250248</t>
  </si>
  <si>
    <t>Úhrada FP č. 25DFŠ00405, Prenájom športových zariadení - 18.06.2025 VV zasadačka,_x005F_x000D_
Se: Prenájom športových zariadení 
- 18.06.2025 VV zasadačka</t>
  </si>
  <si>
    <t>SLSP1010002</t>
  </si>
  <si>
    <t>2025254</t>
  </si>
  <si>
    <t>Úhrada FP č. 25DFŠ00409, Letné univerzitné hry Rýn - Ruhr 2025 19.-25.7.2025 - letenka Lia,_x005F_x000D_
SGZ: Letné univerzitné hry 
Rýn - Ruhr 2025 19.-25.7.2025 
- letenka Liannoi</t>
  </si>
  <si>
    <t>SLSP1010001</t>
  </si>
  <si>
    <t>2500512</t>
  </si>
  <si>
    <t>Úhrada OZ č. 25OZŠ00512, Slovak Parkour Open 7.-8.6.2025 Bratislava, nočný strážnik - prík,_x005F_x000D_
PK: Slovak Parkour Open 7.-8.6.
2025 Bratislava, nočný strážnik 
- príkazná zmluva</t>
  </si>
  <si>
    <t>Malankevič Jozef</t>
  </si>
  <si>
    <t>SLSP1010003</t>
  </si>
  <si>
    <t>2500515</t>
  </si>
  <si>
    <t>Úhrada OZ č. 25OZŠ00515, Letné univerzitné hry Rýn - Ruhr 2025 19.-25.7.2025 - ubytovanie ,BKG*HOTEL AT BOOKING.C-(888)850-3958_x005F_x000D_
Platba kartou</t>
  </si>
  <si>
    <t>a - gymnastika - bežné transfery</t>
  </si>
  <si>
    <t>SLSP0180001</t>
  </si>
  <si>
    <t>Úhrada OZ č. 25MZD00019, Mzdy 2025/01 os. č. 032,_x005F_x000D_
osobny ucet</t>
  </si>
  <si>
    <t>Mgr. Krasnozhonov Andrii</t>
  </si>
  <si>
    <t>SLSP0180003</t>
  </si>
  <si>
    <t>Úhrada OZ č. 25MZD00024, Mzdy 2025/01 os. č. 019,_x005F_x000D_
osobny ucet</t>
  </si>
  <si>
    <t>Ostrihoňová Zuzana</t>
  </si>
  <si>
    <t>SLSP0180005</t>
  </si>
  <si>
    <t>Úhrada OZ č. 25MZD00018, Mzdy 2025/01 os. č. 020,_x005F_x000D_
osobny ucet</t>
  </si>
  <si>
    <t>SLSP0180007</t>
  </si>
  <si>
    <t>Úhrada OZ č. 25MZD00025, Mzdy 2025/01 os. č. 025,_x005F_x000D_
osobny ucet</t>
  </si>
  <si>
    <t>Korenačková Jana</t>
  </si>
  <si>
    <t>SLSP0180023</t>
  </si>
  <si>
    <t>Úhrada OZ č. 25MZD00020, Mzdy 2025/01 os. č. 005,_x005F_x000D_
osobny ucet</t>
  </si>
  <si>
    <t>Mgr. Korpová Adriana</t>
  </si>
  <si>
    <t>SLSP0180035</t>
  </si>
  <si>
    <t>Úhrada OZ č. 25MZD00021, Mzdy 2025/01 os. č. 007,_x005F_x000D_
osobny ucet</t>
  </si>
  <si>
    <t>Mgr. Krekáňová Katarína</t>
  </si>
  <si>
    <t>SLSP0180045</t>
  </si>
  <si>
    <t>Úhrada OZ č. 25MZD00016, Mzdy 2025/01 os. č. 009,_x005F_x000D_
osobny ucet</t>
  </si>
  <si>
    <t>Mgr. Krištof Peter</t>
  </si>
  <si>
    <t>SLSP0180047</t>
  </si>
  <si>
    <t>Úhrada OZ č. 25MZD00022, Mzdy 2025/01 os. č. 008,_x005F_x000D_
osobny ucet</t>
  </si>
  <si>
    <t>Mgr. Bullová Anna</t>
  </si>
  <si>
    <t>SLSP0180049</t>
  </si>
  <si>
    <t>Úhrada OZ č. 25MZD00017, Mzdy 2025/01 os. č. 015,_x005F_x000D_
osobny ucet</t>
  </si>
  <si>
    <t>Šimoňák Pavol</t>
  </si>
  <si>
    <t>SLSP0180051</t>
  </si>
  <si>
    <t>Úhrada OZ č. 25MZD00023, Mzdy 2025/01 os. č. 018,_x005F_x000D_
osobny ucet</t>
  </si>
  <si>
    <t>Kútik Stanislav</t>
  </si>
  <si>
    <t>SLSP0370019</t>
  </si>
  <si>
    <t>Úhrada OZ č. 25MZD00051, Mzdy 2025/02 os. č. 005,_x005F_x000D_
osobny ucet</t>
  </si>
  <si>
    <t>os. č. 005</t>
  </si>
  <si>
    <t>SLSP0370020</t>
  </si>
  <si>
    <t>Úhrada OZ č. 25MZD00052, Mzdy 2025/02 os. č. 007,_x005F_x000D_
osobny ucet</t>
  </si>
  <si>
    <t>os. č. 007</t>
  </si>
  <si>
    <t>SLSP0370021</t>
  </si>
  <si>
    <t>Úhrada OZ č. 25MZD00053, Mzdy 2025/02 os. č. 008,_x005F_x000D_
osobny ucet</t>
  </si>
  <si>
    <t>os. č. 008</t>
  </si>
  <si>
    <t>SLSP0370022</t>
  </si>
  <si>
    <t>Úhrada OZ č. 25MZD00047, Mzdy 2025/02 os. č. 009,_x005F_x000D_
osobny ucet</t>
  </si>
  <si>
    <t>os. č. 009</t>
  </si>
  <si>
    <t>SLSP0370023</t>
  </si>
  <si>
    <t>Úhrada OZ č. 25MZD00048, Mzdy 2025/02 os. č. 015,_x005F_x000D_
osobny ucet</t>
  </si>
  <si>
    <t>os. č. 015</t>
  </si>
  <si>
    <t>SLSP0370027</t>
  </si>
  <si>
    <t>Úhrada OZ č. 25MZD00054, Mzdy 2025/02 os. č. 018,_x005F_x000D_
osobny ucet</t>
  </si>
  <si>
    <t>os. č. 018</t>
  </si>
  <si>
    <t>SLSP0370026</t>
  </si>
  <si>
    <t>Úhrada OZ č. 25MZD00055, Mzdy 2025/02 os. č. 019,_x005F_x000D_
osobny ucet</t>
  </si>
  <si>
    <t>os. č. 019</t>
  </si>
  <si>
    <t>SLSP0370025</t>
  </si>
  <si>
    <t>Úhrada OZ č. 25MZD00049, Mzdy 2025/02 os. č. 020,_x005F_x000D_
osobny ucet</t>
  </si>
  <si>
    <t>os. č. 020</t>
  </si>
  <si>
    <t>SLSP0370011</t>
  </si>
  <si>
    <t>Úhrada OZ č. 25MZD00056, Mzdy 2025/02 os. č. 025,_x005F_x000D_
osobny ucet</t>
  </si>
  <si>
    <t>os. č. 025</t>
  </si>
  <si>
    <t>SLSP0370024</t>
  </si>
  <si>
    <t>Úhrada OZ č. 25MZD00050, Mzdy 2025/02 os. č. 032,_x005F_x000D_
osobny ucet</t>
  </si>
  <si>
    <t>os. č. 032</t>
  </si>
  <si>
    <t>SLSP0370028</t>
  </si>
  <si>
    <t>Úhrada OZ č. 25MZD00034, UNION 02/2025,_x005F_x000D_
Zdravotne poistenie ZP Union</t>
  </si>
  <si>
    <t>SLSP0430003</t>
  </si>
  <si>
    <t>2025083</t>
  </si>
  <si>
    <t>Úhrada FP č. 25DFŠ00132, Federálny gymnastický festival 20.-22.6.2025 Lausanne SUI - leten,_x005F_x000D_
Se: Federálny gymnastický festival 
20.-22.6.2025 Lausanne SUI
 - letenky</t>
  </si>
  <si>
    <t>SLSP0540011</t>
  </si>
  <si>
    <t>20250015</t>
  </si>
  <si>
    <t>Úhrada FP č. 25DFŠ00189, Grafické práce pre SGF,_x005F_x000D_
Se: Grafické práce pre SGF</t>
  </si>
  <si>
    <t>SLSP0550023</t>
  </si>
  <si>
    <t>Úhrada OZ č. 25MZD00083, Mzdy 2025/03 os. č. 005,_x005F_x000D_
osobny ucet</t>
  </si>
  <si>
    <t>SLSP0550005</t>
  </si>
  <si>
    <t>Úhrada OZ č. 25MZD00084, Mzdy 2025/03 os. č. 007,_x005F_x000D_
osobny ucet</t>
  </si>
  <si>
    <t>SLSP0550021</t>
  </si>
  <si>
    <t>Úhrada OZ č. 25MZD00085, Mzdy 2025/03 os. č. 008,_x005F_x000D_
osobny ucet</t>
  </si>
  <si>
    <t>SLSP0550018</t>
  </si>
  <si>
    <t>Úhrada OZ č. 25MZD00079, Mzdy 2025/03 os. č. 009,_x005F_x000D_
osobny ucet</t>
  </si>
  <si>
    <t>SLSP0550016</t>
  </si>
  <si>
    <t>Úhrada OZ č. 25MZD00080, Mzdy 2025/03 os. č. 015,_x005F_x000D_
osobny ucet</t>
  </si>
  <si>
    <t>SLSP0550004</t>
  </si>
  <si>
    <t>Úhrada OZ č. 25MZD00086, Mzdy 2025/03 os. č. 018,_x005F_x000D_
osobny ucet</t>
  </si>
  <si>
    <t>SLSP0550020</t>
  </si>
  <si>
    <t>Úhrada OZ č. 25MZD00087, Mzdy 2025/03 os. č. 019,_x005F_x000D_
osobny ucet</t>
  </si>
  <si>
    <t>SLSP0550019</t>
  </si>
  <si>
    <t>Úhrada OZ č. 25MZD00081, Mzdy 2025/03 os. č. 020,_x005F_x000D_
osobny ucet</t>
  </si>
  <si>
    <t>SLSP0550022</t>
  </si>
  <si>
    <t>Úhrada OZ č. 25MZD00082, Mzdy 2025/03 os. č. 032,_x005F_x000D_
osobny ucet</t>
  </si>
  <si>
    <t>SLSP0550025</t>
  </si>
  <si>
    <t>Úhrada OZ č. 25MZD00063, UNION 03/2025,_x005F_x000D_
Zdravotne poistenie ZP Union</t>
  </si>
  <si>
    <t>SLSP0700016</t>
  </si>
  <si>
    <t>Úhrada OZ č. 25MZD00113, Mzdy 2025/04 os. č. 005,_x005F_x000D_
osobny ucet</t>
  </si>
  <si>
    <t>SLSP0700014</t>
  </si>
  <si>
    <t>Úhrada OZ č. 25MZD00114, Mzdy 2025/04 os. č. 007,_x005F_x000D_
osobny ucet</t>
  </si>
  <si>
    <t>SLSP0700005</t>
  </si>
  <si>
    <t>Úhrada OZ č. 25MZD00115, Mzdy 2025/04 os. č. 008,_x005F_x000D_
osobny ucet</t>
  </si>
  <si>
    <t>SLSP0700006</t>
  </si>
  <si>
    <t>Úhrada OZ č. 25MZD00109, Mzdy 2025/04 os. č. 009,_x005F_x000D_
osobny ucet</t>
  </si>
  <si>
    <t>SLSP0700011</t>
  </si>
  <si>
    <t>Úhrada OZ č. 25MZD00118, Mzdy 2025/04 os. č. 011,_x005F_x000D_
osobny ucet</t>
  </si>
  <si>
    <t>os. č. 011</t>
  </si>
  <si>
    <t>SLSP0700007</t>
  </si>
  <si>
    <t>Úhrada OZ č. 25MZD00110, Mzdy 2025/04 os. č. 015,_x005F_x000D_
osobny ucet</t>
  </si>
  <si>
    <t>SLSP0700009</t>
  </si>
  <si>
    <t>Úhrada OZ č. 25MZD00116, Mzdy 2025/04 os. č. 018,_x005F_x000D_
osobny ucet</t>
  </si>
  <si>
    <t>SLSP0700010</t>
  </si>
  <si>
    <t>Úhrada OZ č. 25MZD00117, Mzdy 2025/04 os. č. 019,_x005F_x000D_
osobny ucet</t>
  </si>
  <si>
    <t>SLSP0700015</t>
  </si>
  <si>
    <t>Úhrada OZ č. 25MZD00111, Mzdy 2025/04 os. č. 020,_x005F_x000D_
osobny ucet</t>
  </si>
  <si>
    <t>SLSP0700013</t>
  </si>
  <si>
    <t>Úhrada OZ č. 25MZD00119, Mzdy 2025/04 os. č. 025,_x005F_x000D_
osobny ucet</t>
  </si>
  <si>
    <t>SLSP0700012</t>
  </si>
  <si>
    <t>Úhrada OZ č. 25MZD00112, Mzdy 2025/04 os. č. 032,_x005F_x000D_
osobny ucet</t>
  </si>
  <si>
    <t>SLSP0700027</t>
  </si>
  <si>
    <t>Úhrada OZ č. 25MZD00093, UNION 04/2025,_x005F_x000D_
Zdravotne poistenie ZP Union</t>
  </si>
  <si>
    <t>SLSP0900016</t>
  </si>
  <si>
    <t>Úhrada OZ č. 25MZD00143, Mzdy 2025/05 os. č. 005,_x005F_x000D_
osobny ucet</t>
  </si>
  <si>
    <t>SLSP0900017</t>
  </si>
  <si>
    <t>Úhrada OZ č. 25MZD00144, Mzdy 2025/05 os. č. 007,_x005F_x000D_
osobny ucet</t>
  </si>
  <si>
    <t>SLSP0900010</t>
  </si>
  <si>
    <t>Úhrada OZ č. 25MZD00145, Mzdy 2025/05 os. č. 008,_x005F_x000D_
osobny ucet</t>
  </si>
  <si>
    <t>SLSP0900018</t>
  </si>
  <si>
    <t>Úhrada OZ č. 25MZD00139, Mzdy 2025/05 os. č. 009,_x005F_x000D_
osobny ucet</t>
  </si>
  <si>
    <t>SLSP0900011</t>
  </si>
  <si>
    <t>Úhrada OZ č. 25MZD00146, Mzdy 2025/05 os. č. 011,_x005F_x000D_
osobny ucet</t>
  </si>
  <si>
    <t>SLSP0900001</t>
  </si>
  <si>
    <t>Úhrada OZ č. 25MZD00140, Mzdy 2025/05 os. č. 015,_x005F_x000D_
osobny ucet</t>
  </si>
  <si>
    <t>SLSP0900013</t>
  </si>
  <si>
    <t>Úhrada OZ č. 25MZD00147, Mzdy 2025/05 os. č. 018,_x005F_x000D_
osobny ucet</t>
  </si>
  <si>
    <t>SLSP0900014</t>
  </si>
  <si>
    <t>Úhrada OZ č. 25MZD00148, Mzdy 2025/05 os. č. 019,_x005F_x000D_
osobny ucet</t>
  </si>
  <si>
    <t>SLSP0900012</t>
  </si>
  <si>
    <t>Úhrada OZ č. 25MZD00141, Mzdy 2025/05 os. č. 020,_x005F_x000D_
osobny ucet</t>
  </si>
  <si>
    <t>SLSP0900002</t>
  </si>
  <si>
    <t>Úhrada OZ č. 25MZD00142, Mzdy 2025/05 os. č. 032,_x005F_x000D_
osobny ucet</t>
  </si>
  <si>
    <t>SLSP0900022</t>
  </si>
  <si>
    <t>Úhrada OZ č. 25MZD00124, UNION 05/2025,_x005F_x000D_
Zdravotne poistenie ZP Union</t>
  </si>
  <si>
    <t>SLSP0960005</t>
  </si>
  <si>
    <t>20250018</t>
  </si>
  <si>
    <t>Úhrada FP č. 25DFŠ00386, Festival pohybových skladieb 15.-16.3.2025 Trnava - grafické vyho,_x005F_x000D_
GpV: Festival pohybových skladieb 
15.-16.3.2025 Trnava - grafické 
vyhotovenia diplomov a tlač</t>
  </si>
  <si>
    <t>35875780</t>
  </si>
  <si>
    <t>Artwell Creative, s.r.o.</t>
  </si>
  <si>
    <t>SLSP0010002</t>
  </si>
  <si>
    <t>bankové poplatky,bankové poplatky</t>
  </si>
  <si>
    <t>Slovenská sporiteľňa, a.s.</t>
  </si>
  <si>
    <t>SLSP0010004</t>
  </si>
  <si>
    <t>SLSP0010006</t>
  </si>
  <si>
    <t>SLSP0010008</t>
  </si>
  <si>
    <t>SLSP0010010</t>
  </si>
  <si>
    <t>SLSP0010012</t>
  </si>
  <si>
    <t>SLSP0010014</t>
  </si>
  <si>
    <t>SLSP0010016</t>
  </si>
  <si>
    <t>SLSP0010018</t>
  </si>
  <si>
    <t>SLSP0010020</t>
  </si>
  <si>
    <t>SLSP0010022</t>
  </si>
  <si>
    <t>SLSP0010024</t>
  </si>
  <si>
    <t>SLSP0010026</t>
  </si>
  <si>
    <t>SLSP0010028</t>
  </si>
  <si>
    <t>SLSP0010030</t>
  </si>
  <si>
    <t>SLSP0010032</t>
  </si>
  <si>
    <t>SLSP0010034</t>
  </si>
  <si>
    <t>SLSP0010036</t>
  </si>
  <si>
    <t>SLSP0010038</t>
  </si>
  <si>
    <t>SLSP0010040</t>
  </si>
  <si>
    <t>SLSP0010042</t>
  </si>
  <si>
    <t>SLSP0010044</t>
  </si>
  <si>
    <t>SLSP0010046</t>
  </si>
  <si>
    <t>SLSP0010048</t>
  </si>
  <si>
    <t>SLSP0010050</t>
  </si>
  <si>
    <t>SLSP0010052</t>
  </si>
  <si>
    <t>SLSP0010054</t>
  </si>
  <si>
    <t>SLSP0010056</t>
  </si>
  <si>
    <t>SLSP0010058</t>
  </si>
  <si>
    <t>SLSP0020002</t>
  </si>
  <si>
    <t>SLSP0020004</t>
  </si>
  <si>
    <t>SLSP0030023</t>
  </si>
  <si>
    <t>Úhrada OZ č. 25OZŠ00004, Preplatenie dokladov - batérie do klávesnice a myši k PC,_x005F_x000D_
Se: Preplatenie dokladov -   
batérie do klávesnice a myši k PC</t>
  </si>
  <si>
    <t>Veizerová Andrea</t>
  </si>
  <si>
    <t>SLSP0030002</t>
  </si>
  <si>
    <t>SLSP0030004</t>
  </si>
  <si>
    <t>SLSP0030006</t>
  </si>
  <si>
    <t>SLSP0030008</t>
  </si>
  <si>
    <t>SLSP0030010</t>
  </si>
  <si>
    <t>SLSP0030012</t>
  </si>
  <si>
    <t>SLSP0030014</t>
  </si>
  <si>
    <t>SLSP0030016</t>
  </si>
  <si>
    <t>SLSP0030018</t>
  </si>
  <si>
    <t>SLSP0030020</t>
  </si>
  <si>
    <t>SLSP0030022</t>
  </si>
  <si>
    <t>SLSP0030024</t>
  </si>
  <si>
    <t>SLSP0030026</t>
  </si>
  <si>
    <t>SLSP0030028</t>
  </si>
  <si>
    <t>SLSP0030030</t>
  </si>
  <si>
    <t>SLSP0030032</t>
  </si>
  <si>
    <t>SLSP0030034</t>
  </si>
  <si>
    <t>SLSP0030036</t>
  </si>
  <si>
    <t>SLSP0040002</t>
  </si>
  <si>
    <t>SLSP0050002</t>
  </si>
  <si>
    <t>SLSP0050004</t>
  </si>
  <si>
    <t>SLSP0050006</t>
  </si>
  <si>
    <t>SLSP0050008</t>
  </si>
  <si>
    <t>SLSP0050010</t>
  </si>
  <si>
    <t>SLSP0050012</t>
  </si>
  <si>
    <t>SLSP0060004</t>
  </si>
  <si>
    <t>SLSP0060002</t>
  </si>
  <si>
    <t>SLSP0070002</t>
  </si>
  <si>
    <t>SLSP0070004</t>
  </si>
  <si>
    <t>SLSP0070006</t>
  </si>
  <si>
    <t>SLSP0070008</t>
  </si>
  <si>
    <t>SLSP0070010</t>
  </si>
  <si>
    <t>SLSP0070012</t>
  </si>
  <si>
    <t>SLSP0070014</t>
  </si>
  <si>
    <t>SLSP0070016</t>
  </si>
  <si>
    <t>SLSP0070018</t>
  </si>
  <si>
    <t>SLSP0070020</t>
  </si>
  <si>
    <t>SLSP0070022</t>
  </si>
  <si>
    <t>SLSP0080002</t>
  </si>
  <si>
    <t>SLSP0080004</t>
  </si>
  <si>
    <t>SLSP0080006</t>
  </si>
  <si>
    <t>SLSP0080008</t>
  </si>
  <si>
    <t>SLSP0080010</t>
  </si>
  <si>
    <t>SLSP0080012</t>
  </si>
  <si>
    <t>SLSP0080014</t>
  </si>
  <si>
    <t>SLSP0090002</t>
  </si>
  <si>
    <t>SLSP0090004</t>
  </si>
  <si>
    <t>SLSP0090006</t>
  </si>
  <si>
    <t>SLSP0090008</t>
  </si>
  <si>
    <t>SLSP0090010</t>
  </si>
  <si>
    <t>SLSP0090012</t>
  </si>
  <si>
    <t>SLSP0100002</t>
  </si>
  <si>
    <t>SLSP0100004</t>
  </si>
  <si>
    <t>SLSP0100006</t>
  </si>
  <si>
    <t>SLSP0100008</t>
  </si>
  <si>
    <t>SLSP0100010</t>
  </si>
  <si>
    <t>SLSP0100012</t>
  </si>
  <si>
    <t>SLSP0110002</t>
  </si>
  <si>
    <t>SLSP0110004</t>
  </si>
  <si>
    <t>SLSP0120002</t>
  </si>
  <si>
    <t>SLSP0120004</t>
  </si>
  <si>
    <t>SLSP0120006</t>
  </si>
  <si>
    <t>SLSP0130002</t>
  </si>
  <si>
    <t>SLSP0130004</t>
  </si>
  <si>
    <t>SLSP0130006</t>
  </si>
  <si>
    <t>SLSP0130008</t>
  </si>
  <si>
    <t>SLSP0130010</t>
  </si>
  <si>
    <t>SLSP0130012</t>
  </si>
  <si>
    <t>SLSP0130014</t>
  </si>
  <si>
    <t>SLSP0130016</t>
  </si>
  <si>
    <t>SLSP0140002</t>
  </si>
  <si>
    <t>SLSP0140004</t>
  </si>
  <si>
    <t>SLSP0140006</t>
  </si>
  <si>
    <t>SLSP0140008</t>
  </si>
  <si>
    <t>SLSP0150002</t>
  </si>
  <si>
    <t>SLSP0150004</t>
  </si>
  <si>
    <t>SLSP0150006</t>
  </si>
  <si>
    <t>SLSP0150008</t>
  </si>
  <si>
    <t>SLSP0150010</t>
  </si>
  <si>
    <t>SLSP0150011</t>
  </si>
  <si>
    <t>SLSP0150012</t>
  </si>
  <si>
    <t>SLSP0150013</t>
  </si>
  <si>
    <t>SLSP0150014</t>
  </si>
  <si>
    <t>SLSP0150015</t>
  </si>
  <si>
    <t>SLSP0150016</t>
  </si>
  <si>
    <t>SLSP0160002</t>
  </si>
  <si>
    <t>SLSP0170010</t>
  </si>
  <si>
    <t>SLSP0170012</t>
  </si>
  <si>
    <t>SLSP0170014</t>
  </si>
  <si>
    <t>SLSP0170016</t>
  </si>
  <si>
    <t>SLSP0170018</t>
  </si>
  <si>
    <t>SLSP0170020</t>
  </si>
  <si>
    <t>SLSP0170022</t>
  </si>
  <si>
    <t>SLSP0170024</t>
  </si>
  <si>
    <t>SLSP0170002</t>
  </si>
  <si>
    <t>SLSP0170004</t>
  </si>
  <si>
    <t>SLSP0170006</t>
  </si>
  <si>
    <t>SLSP0170008</t>
  </si>
  <si>
    <t>SLSP0180013</t>
  </si>
  <si>
    <t>Úhrada OZ č. 25MZD00012, Mzdy 2025/01 os. č. 047-IPV,_x005F_x000D_
osobny ucet</t>
  </si>
  <si>
    <t>Nemcová Františka</t>
  </si>
  <si>
    <t>SLSP0180029</t>
  </si>
  <si>
    <t>Úhrada OZ č. 25MZD00009, Mzdy 2025/01 os. č. 046,_x005F_x000D_
osobny ucet</t>
  </si>
  <si>
    <t>Bc. Némethová Andrea</t>
  </si>
  <si>
    <t>SLSP0180031</t>
  </si>
  <si>
    <t>Úhrada OZ č. 25MZD00005, Mzdy 202/01 os. č. 001-03,_x005F_x000D_
osobny ucet</t>
  </si>
  <si>
    <t>SLSP0180033</t>
  </si>
  <si>
    <t>Úhrada OZ č. 25MZD00006, Mzdy 2025/01 os. č. 030,_x005F_x000D_
osobny ucet</t>
  </si>
  <si>
    <t>Mgr. Ruščinová Silvia</t>
  </si>
  <si>
    <t>SLSP0180037</t>
  </si>
  <si>
    <t>Úhrada OZ č. 25MZD00015, Mzdy 2025/01 os. č. DVP-198,_x005F_x000D_
osobny ucet</t>
  </si>
  <si>
    <t>Plavák Milan</t>
  </si>
  <si>
    <t>SLSP0180041</t>
  </si>
  <si>
    <t>Úhrada OZ č. 25MZD00010, Mzdy 2025/01 os. č. 046-IPV,_x005F_x000D_
osobny ucet</t>
  </si>
  <si>
    <t>Mgr. Danielová Karina</t>
  </si>
  <si>
    <t>SLSP0180002</t>
  </si>
  <si>
    <t>SLSP0180004</t>
  </si>
  <si>
    <t>SLSP0180006</t>
  </si>
  <si>
    <t>SLSP0180008</t>
  </si>
  <si>
    <t>SLSP0180010</t>
  </si>
  <si>
    <t>SLSP0180012</t>
  </si>
  <si>
    <t>SLSP0180014</t>
  </si>
  <si>
    <t>SLSP0180016</t>
  </si>
  <si>
    <t>SLSP0180018</t>
  </si>
  <si>
    <t>SLSP0180020</t>
  </si>
  <si>
    <t>SLSP0180022</t>
  </si>
  <si>
    <t>SLSP0180024</t>
  </si>
  <si>
    <t>SLSP0180026</t>
  </si>
  <si>
    <t>SLSP0180028</t>
  </si>
  <si>
    <t>SLSP0180030</t>
  </si>
  <si>
    <t>SLSP0180032</t>
  </si>
  <si>
    <t>SLSP0180034</t>
  </si>
  <si>
    <t>SLSP0180036</t>
  </si>
  <si>
    <t>SLSP0180038</t>
  </si>
  <si>
    <t>SLSP0180040</t>
  </si>
  <si>
    <t>SLSP0180042</t>
  </si>
  <si>
    <t>SLSP0180044</t>
  </si>
  <si>
    <t>SLSP0180046</t>
  </si>
  <si>
    <t>SLSP0180048</t>
  </si>
  <si>
    <t>SLSP0180050</t>
  </si>
  <si>
    <t>SLSP0180052</t>
  </si>
  <si>
    <t>SLSP0180054</t>
  </si>
  <si>
    <t>SLSP0180056</t>
  </si>
  <si>
    <t>SLSP0180058</t>
  </si>
  <si>
    <t>SLSP0180060</t>
  </si>
  <si>
    <t>SLSP0180062</t>
  </si>
  <si>
    <t>SLSP0190002</t>
  </si>
  <si>
    <t>SLSP0200049</t>
  </si>
  <si>
    <t>Úhrada OZ č. 25OZŠ00032, Preplatenie dokladov - kľúčová služba,_x005F_x000D_
Se: Preplatenie dokladov - klucova 
sluzba</t>
  </si>
  <si>
    <t>SLSP0200002</t>
  </si>
  <si>
    <t>SLSP0200004</t>
  </si>
  <si>
    <t>SLSP0200006</t>
  </si>
  <si>
    <t>SLSP0200008</t>
  </si>
  <si>
    <t>SLSP0200010</t>
  </si>
  <si>
    <t>SLSP0200012</t>
  </si>
  <si>
    <t>SLSP0200014</t>
  </si>
  <si>
    <t>SLSP0200016</t>
  </si>
  <si>
    <t>SLSP0200018</t>
  </si>
  <si>
    <t>SLSP0200020</t>
  </si>
  <si>
    <t>SLSP0200022</t>
  </si>
  <si>
    <t>SLSP0200024</t>
  </si>
  <si>
    <t>SLSP0200026</t>
  </si>
  <si>
    <t>SLSP0200028</t>
  </si>
  <si>
    <t>SLSP0200030</t>
  </si>
  <si>
    <t>SLSP0200032</t>
  </si>
  <si>
    <t>SLSP0200034</t>
  </si>
  <si>
    <t>SLSP0200036</t>
  </si>
  <si>
    <t>SLSP0200038</t>
  </si>
  <si>
    <t>SLSP0200040</t>
  </si>
  <si>
    <t>SLSP0200042</t>
  </si>
  <si>
    <t>SLSP0200044</t>
  </si>
  <si>
    <t>SLSP0200046</t>
  </si>
  <si>
    <t>SLSP0200048</t>
  </si>
  <si>
    <t>SLSP0200050</t>
  </si>
  <si>
    <t>SLSP0200052</t>
  </si>
  <si>
    <t>SLSP0200054</t>
  </si>
  <si>
    <t>SLSP0200056</t>
  </si>
  <si>
    <t>SLSP0200058</t>
  </si>
  <si>
    <t>SLSP0210001</t>
  </si>
  <si>
    <t>SLSP0210003</t>
  </si>
  <si>
    <t>SLSP0210005</t>
  </si>
  <si>
    <t>SLSP0220002</t>
  </si>
  <si>
    <t>SLSP0220004</t>
  </si>
  <si>
    <t>SLSP0220006</t>
  </si>
  <si>
    <t>SLSP0220008</t>
  </si>
  <si>
    <t>SLSP0220010</t>
  </si>
  <si>
    <t>SLSP0220012</t>
  </si>
  <si>
    <t>SLSP0220014</t>
  </si>
  <si>
    <t>SLSP0220016</t>
  </si>
  <si>
    <t>SLSP0220018</t>
  </si>
  <si>
    <t>SLSP0220020</t>
  </si>
  <si>
    <t>SLSP0230001</t>
  </si>
  <si>
    <t>Úhrada OZ č. 25OZŠ00044, Vybavenie sekretariátu - preplatenie dokladov,_x005F_x000D_
Se: Vybavenie sekretariatu - 
preplatenie dokladov</t>
  </si>
  <si>
    <t>Pálka Boris</t>
  </si>
  <si>
    <t>SLSP0230002</t>
  </si>
  <si>
    <t>SLSP0230004</t>
  </si>
  <si>
    <t>SLSP0230006</t>
  </si>
  <si>
    <t>SLSP0230008</t>
  </si>
  <si>
    <t>SLSP0230010</t>
  </si>
  <si>
    <t>SLSP0230012</t>
  </si>
  <si>
    <t>SLSP0230014</t>
  </si>
  <si>
    <t>SLSP0230016</t>
  </si>
  <si>
    <t>SLSP0230018</t>
  </si>
  <si>
    <t>SLSP0240002</t>
  </si>
  <si>
    <t>SLSP0240004</t>
  </si>
  <si>
    <t>SLSP0240006</t>
  </si>
  <si>
    <t>SLSP0250002</t>
  </si>
  <si>
    <t>SLSP0250004</t>
  </si>
  <si>
    <t>SLSP0250006</t>
  </si>
  <si>
    <t>SLSP0250008</t>
  </si>
  <si>
    <t>SLSP0250010</t>
  </si>
  <si>
    <t>SLSP0250012</t>
  </si>
  <si>
    <t>SLSP0250014</t>
  </si>
  <si>
    <t>SLSP0250016</t>
  </si>
  <si>
    <t>SLSP0260009</t>
  </si>
  <si>
    <t>Úhrada PZ č. 25DPŠ0006, Prijatá zálohová faktúra Webinár: Príspevok na športovú činnosť di,_x005F_x000D_
Se: Webinár: Príspevok na 
športovú činnosť dieťaťav r.2025</t>
  </si>
  <si>
    <t>SPORTS &amp; LAW s.r.o.</t>
  </si>
  <si>
    <t>SLSP0260002</t>
  </si>
  <si>
    <t>SLSP0260004</t>
  </si>
  <si>
    <t>SLSP0260006</t>
  </si>
  <si>
    <t>SLSP0260008</t>
  </si>
  <si>
    <t>SLSP0260010</t>
  </si>
  <si>
    <t>SLSP0260012</t>
  </si>
  <si>
    <t>SLSP0270002</t>
  </si>
  <si>
    <t>SLSP0270004</t>
  </si>
  <si>
    <t>SLSP0270006</t>
  </si>
  <si>
    <t>SLSP0270008</t>
  </si>
  <si>
    <t>SLSP0270010</t>
  </si>
  <si>
    <t>SLSP0270012</t>
  </si>
  <si>
    <t>SLSP0270014</t>
  </si>
  <si>
    <t>SLSP0270016</t>
  </si>
  <si>
    <t>SLSP0280002</t>
  </si>
  <si>
    <t>SLSP0280004</t>
  </si>
  <si>
    <t>SLSP0280006</t>
  </si>
  <si>
    <t>SLSP0280008</t>
  </si>
  <si>
    <t>SLSP0280010</t>
  </si>
  <si>
    <t>SLSP0280012</t>
  </si>
  <si>
    <t>SLSP0280014</t>
  </si>
  <si>
    <t>SLSP0280016</t>
  </si>
  <si>
    <t>SLSP0280018</t>
  </si>
  <si>
    <t>SLSP0280020</t>
  </si>
  <si>
    <t>SLSP0280022</t>
  </si>
  <si>
    <t>SLSP0280024</t>
  </si>
  <si>
    <t>SLSP0280026</t>
  </si>
  <si>
    <t>SLSP0280028</t>
  </si>
  <si>
    <t>SLSP0290002</t>
  </si>
  <si>
    <t>SLSP0300002</t>
  </si>
  <si>
    <t>SLSP0300004</t>
  </si>
  <si>
    <t>SLSP0300006</t>
  </si>
  <si>
    <t>SLSP0300008</t>
  </si>
  <si>
    <t>SLSP0300010</t>
  </si>
  <si>
    <t>SLSP0300012</t>
  </si>
  <si>
    <t>SLSP0300014</t>
  </si>
  <si>
    <t>SLSP0300016</t>
  </si>
  <si>
    <t>SLSP0300018</t>
  </si>
  <si>
    <t>SLSP0300020</t>
  </si>
  <si>
    <t>SLSP0300022</t>
  </si>
  <si>
    <t>SLSP0300024</t>
  </si>
  <si>
    <t>SLSP0310002</t>
  </si>
  <si>
    <t>SLSP0310004</t>
  </si>
  <si>
    <t>SLSP0310006</t>
  </si>
  <si>
    <t>SLSP0310008</t>
  </si>
  <si>
    <t>SLSP0310010</t>
  </si>
  <si>
    <t>SLSP0310012</t>
  </si>
  <si>
    <t>SLSP0310014</t>
  </si>
  <si>
    <t>SLSP0310016</t>
  </si>
  <si>
    <t>SLSP0310018</t>
  </si>
  <si>
    <t>SLSP0310020</t>
  </si>
  <si>
    <t>SLSP0310022</t>
  </si>
  <si>
    <t>SLSP0310024</t>
  </si>
  <si>
    <t>SLSP0310026</t>
  </si>
  <si>
    <t>SLSP0320002</t>
  </si>
  <si>
    <t>SLSP0320004</t>
  </si>
  <si>
    <t>SLSP0320006</t>
  </si>
  <si>
    <t>SLSP0330001</t>
  </si>
  <si>
    <t>Úhrada FP č. 25DFŠ00103, Poistenie RD 2025,_x005F_x000D_
Poistenie RD 2025</t>
  </si>
  <si>
    <t>Colonnade Insurance S.A., pobočka poisťovne z iného členského štátu</t>
  </si>
  <si>
    <t>SLSP0330002</t>
  </si>
  <si>
    <t>SLSP0330004</t>
  </si>
  <si>
    <t>SLSP0330006</t>
  </si>
  <si>
    <t>SLSP0330008</t>
  </si>
  <si>
    <t>SLSP0330010</t>
  </si>
  <si>
    <t>SLSP0330012</t>
  </si>
  <si>
    <t>SLSP0330014</t>
  </si>
  <si>
    <t>SLSP0330016</t>
  </si>
  <si>
    <t>SLSP0330018</t>
  </si>
  <si>
    <t>SLSP0330020</t>
  </si>
  <si>
    <t>SLSP0340005</t>
  </si>
  <si>
    <t>Úhrada FP č. 25DFŠ00105, Prenájom nebytových priestorov 04/2025,_x005F_x000D_
Se: Prenájom nebytových priestorov 
04/2025</t>
  </si>
  <si>
    <t>SLSP0340007</t>
  </si>
  <si>
    <t>Úhrada FP č. 25DFŠ00106, Služby, energie a prevádzkové náklady spoj.s užívaním priestorov ,_x005F_x000D_
Se: Služby, energie a prevádzkové 
náklady spoj.s užívaním priestorov 
04/2025</t>
  </si>
  <si>
    <t>SLSP0340002</t>
  </si>
  <si>
    <t>SLSP0340004</t>
  </si>
  <si>
    <t>SLSP0340006</t>
  </si>
  <si>
    <t>SLSP0340008</t>
  </si>
  <si>
    <t>SLSP0340010</t>
  </si>
  <si>
    <t>SLSP0340012</t>
  </si>
  <si>
    <t>SLSP0340013</t>
  </si>
  <si>
    <t>SLSP0340014</t>
  </si>
  <si>
    <t>SLSP0340015</t>
  </si>
  <si>
    <t>SLSP0340016</t>
  </si>
  <si>
    <t>SLSP0340017</t>
  </si>
  <si>
    <t>SLSP0340018</t>
  </si>
  <si>
    <t>SLSP0370015</t>
  </si>
  <si>
    <t>Úhrada OZ č. 25MZD00037, Mzdy 2025/02 os. č. 001-03,_x005F_x000D_
osobny ucet</t>
  </si>
  <si>
    <t>os. č. 001-03</t>
  </si>
  <si>
    <t>SLSP0370005</t>
  </si>
  <si>
    <t>Úhrada OZ č. 25MZD00038, Mzdy 2025/02 os. č. 030,_x005F_x000D_
osobny ucet</t>
  </si>
  <si>
    <t>os. č. 030</t>
  </si>
  <si>
    <t>SLSP0370006</t>
  </si>
  <si>
    <t>Úhrada OZ č. 25MZD00041, Mzdy 2025/02 os. č. 046,_x005F_x000D_
osobny ucet</t>
  </si>
  <si>
    <t>os. č. 046</t>
  </si>
  <si>
    <t>SLSP0370010</t>
  </si>
  <si>
    <t>Úhrada OZ č. 25MZD00042, Mzdy 2025/02 os. č. 046-IPV,_x005F_x000D_
osobny ucet</t>
  </si>
  <si>
    <t>os. č. 046-IPV</t>
  </si>
  <si>
    <t>SLSP0370004</t>
  </si>
  <si>
    <t>Úhrada OZ č. 25MZD00046, Mzdy 2025/02 os. č. DVP-198,_x005F_x000D_
osobny ucet</t>
  </si>
  <si>
    <t>os. č. DVP-198</t>
  </si>
  <si>
    <t>SLSP0380002</t>
  </si>
  <si>
    <t>Úhrada OZ č. 25OZŠ00092, PHM služobné auto - preplatenie dokladov,_x005F_x000D_
Se: PHM služobné auto 
- preplatenie dokladov</t>
  </si>
  <si>
    <t>SLSP0400001</t>
  </si>
  <si>
    <t>SLSP0440001</t>
  </si>
  <si>
    <t>Úhrada OZ č. OZŠ2407025, Zmluva o výkone funkcie Kontrolóra SGF,_x005F_x000D_
Se: Zmluva o vykone funkcie 
Kontrolora SGF 01,02/2025</t>
  </si>
  <si>
    <t>JUDr. Matúš Štulajter, PhD.</t>
  </si>
  <si>
    <t>SLSP0490004</t>
  </si>
  <si>
    <t>Úhrada PZ č. 25DPŠ0010, Predĺženie platnosti programu OMEGA o 1 mesiac,_x005F_x000D_
Se: Predĺženie platnosti programu 
OMEGA o 1 mesiac</t>
  </si>
  <si>
    <t>KROS a.s.</t>
  </si>
  <si>
    <t>SLSP0500001</t>
  </si>
  <si>
    <t>Úhrada FP č. 25DFŠ00162, Vyhotovenie bankovej správy pre účely auditu,_x005F_x000D_
Se: Vyhotovenie bankovej správy 
pre účely auditu</t>
  </si>
  <si>
    <t>SLSP0500008</t>
  </si>
  <si>
    <t>Úhrada OZ č. 25OZŠ00134, Valné zhromaždenie 26.4.2025 - preplatenie dokladov,_x005F_x000D_
Se: Valné zhromaždenie 26.4.
2025 - preplatenie dokladov</t>
  </si>
  <si>
    <t>SLSP0510014</t>
  </si>
  <si>
    <t>Úhrada FP č. 25DFŠ00170, Stretnutie čestných členov SGF 28.3.2025 - tlač dokumentov,_x005F_x000D_
Se: Stretnutie čestných členov SGF 
28.3.2025 - tlač dokumentov</t>
  </si>
  <si>
    <t>SLSP0520001</t>
  </si>
  <si>
    <t>Úhrada PZ č. 25DPŠ0011, Predĺženie Cloud riešenia programu OMEGA o 1 mesiac,_x005F_x000D_
Se: Predĺženie Cloud riešenia
programu OMEGA o 1 mesiac</t>
  </si>
  <si>
    <t>SLSP0520011</t>
  </si>
  <si>
    <t>Úhrada FP č. 25DFŠ00175, Vedenie a spracovanie účtovnej, personálnej a mzdovej agendy 03/2,_x005F_x000D_
Se: Vedenie a spracovanie účtov.,
personálnej a mzdovej agendy 
03/2025</t>
  </si>
  <si>
    <t>p. Účtovník s.r.o.</t>
  </si>
  <si>
    <t>SLSP0520012</t>
  </si>
  <si>
    <t>SLSP0520013</t>
  </si>
  <si>
    <t>SLSP0520014</t>
  </si>
  <si>
    <t>SLSP0520015</t>
  </si>
  <si>
    <t>SLSP0520016</t>
  </si>
  <si>
    <t>SLSP0520017</t>
  </si>
  <si>
    <t>SLSP0520018</t>
  </si>
  <si>
    <t>SLSP0530004</t>
  </si>
  <si>
    <t>Úhrada FP č. 25DFŠ00178, Výkon zodpovednej osoby 04/2025,_x005F_x000D_
Se: Výkon zodpovednej osoby 04/2025</t>
  </si>
  <si>
    <t>osobnyudaj.sk, s.r.o.</t>
  </si>
  <si>
    <t>SLSP0540010</t>
  </si>
  <si>
    <t>Úhrada FP č. 25DFŠ00188, Slovak Parkour Open - grafické práce - aktualizácia webu,_x005F_x000D_
PK: Slovak Parkour Open 
- grafické práce 
- aktualizácia webu</t>
  </si>
  <si>
    <t>SLSP0540009</t>
  </si>
  <si>
    <t>Úhrada FP č. 25DFŠ00187, Internetové služby 01.-30.04.2025,_x005F_x000D_
Se: Internetové služby 01.-30.04.
2025</t>
  </si>
  <si>
    <t>VNET a.s.</t>
  </si>
  <si>
    <t>SLSP0540006</t>
  </si>
  <si>
    <t>Úhrada FP č. 25DFŠ00184, Prenájom nebytových priestorov 05/2025,_x005F_x000D_
Se: Prenájom nebytových priestorov 
05/2025</t>
  </si>
  <si>
    <t>SLSP0540007</t>
  </si>
  <si>
    <t>Úhrada FP č. 25DFŠ00185, Služby, energie a prevádzkové náklady spoj.s užívaním priestorov ,_x005F_x000D_
Se: Služby, energie a prevádzkové 
náklady spoj.s užívaním priestorov 
05/2025</t>
  </si>
  <si>
    <t>SLSP0550024</t>
  </si>
  <si>
    <t>Úhrada OZ č. 25MZD00068, Mzdy 2025/03 os. č. 001-03,_x005F_x000D_
osobny ucet</t>
  </si>
  <si>
    <t>SLSP0550006</t>
  </si>
  <si>
    <t>Úhrada OZ č. 25MZD00069, Mzdy 2025/03 os. č. 030,_x005F_x000D_
osobny ucet</t>
  </si>
  <si>
    <t>SLSP0550015</t>
  </si>
  <si>
    <t>Úhrada OZ č. 25MZD00072, Mzdy 2025/03 os. č. 046,_x005F_x000D_
osobny ucet</t>
  </si>
  <si>
    <t>SLSP0550009</t>
  </si>
  <si>
    <t>Úhrada OZ č. 25MZD00073, Mzdy 2025/03 os. č. 046-IPV,_x005F_x000D_
osobny ucet</t>
  </si>
  <si>
    <t>SLSP0550010</t>
  </si>
  <si>
    <t>Úhrada OZ č. 25MZD00078, Mzdy 2025/03 os. č. 047-IPV,_x005F_x000D_
osobny ucet</t>
  </si>
  <si>
    <t>os. č. 047-IPV</t>
  </si>
  <si>
    <t>SLSP0550013</t>
  </si>
  <si>
    <t>Úhrada OZ č. 25MZD00077, Mzdy 2025/03 os. č. DVP-198,_x005F_x000D_
osobny ucet</t>
  </si>
  <si>
    <t>SLSP0550034</t>
  </si>
  <si>
    <t>Úhrada OZ č. OZŠ2407025, Zmluva o výkone funkcie Kontrolóra SGF,_x005F_x000D_
Se: Zmluva o vykone cinnosti 
Kontrolora SGF 03/2025</t>
  </si>
  <si>
    <t>SLSP0580008</t>
  </si>
  <si>
    <t>Úhrada FP č. 25DFŠ00206, Doručovateľský servis 03/2025,_x005F_x000D_
Se: Doručovateľský servis 03/2025</t>
  </si>
  <si>
    <t>SLSP0580005</t>
  </si>
  <si>
    <t>Úhrada OZ č. 25OZŠ00161, Pracovné rokovanie 26.3.2025 - preplatenie CP,_x005F_x000D_
Se: Pracovné rokovanie 26.3.2025 
- preplatenie CP</t>
  </si>
  <si>
    <t>SLSP0590003</t>
  </si>
  <si>
    <t>SLSP0630009</t>
  </si>
  <si>
    <t>Úhrada FP č. 25DFŠ00214, Valné zhromaždenie 26.4.2025 - vyhotovenie plakety,_x005F_x000D_
Se: Valné zhromaždenie 26.4.2025 
- vyhotovenie plakety</t>
  </si>
  <si>
    <t>SLSP0630016</t>
  </si>
  <si>
    <t>SLSP0650001</t>
  </si>
  <si>
    <t>Úhrada PZ č. 25DPŠ0013, Predĺženie Cloud riešenia programu OMEGA o 1 mesiac,_x005F_x000D_
Se: Predĺženie Cloud riešenia 
programu OMEGA o 1 mesiac</t>
  </si>
  <si>
    <t>SLSP0680002</t>
  </si>
  <si>
    <t>Úhrada FP č. 25DFŠ00227, Audítorské služby,_x005F_x000D_
Se: Audítorské služby</t>
  </si>
  <si>
    <t>Johanes &amp; Partner s.r.o.</t>
  </si>
  <si>
    <t>SLSP0680001</t>
  </si>
  <si>
    <t>Úhrada FP č. 25DFŠ00226, Mobilné služby 15.03.2025-14.4.2025,_x005F_x000D_
Se: Mobilné služby 15.03.2025-14.4.
2025</t>
  </si>
  <si>
    <t>Orange Slovensko, a.s.</t>
  </si>
  <si>
    <t>SLSP0680004</t>
  </si>
  <si>
    <t>Úhrada FP č. 25DFŠ00229, Vedenie a spracovanie účtovnej, personálnej a mzdovej agendy 04/2,_x005F_x000D_
Se: Vedenie a spracovanie účtovnej,
personálnej a mzdovej agendy 
04/2025</t>
  </si>
  <si>
    <t>SLSP0680019</t>
  </si>
  <si>
    <t>Úhrada OZ č. 25OZŠ00212, Preplatenie dokladov - batérie do myši k PC,_x005F_x000D_
Se: Preplatenie dokladov - batérie 
do myši k PC</t>
  </si>
  <si>
    <t>SLSP0680015</t>
  </si>
  <si>
    <t>Úhrada OZ č. 25OZŠ00208, Valné zhromaždenie SGF 26.4.2025 Bratislava - preplatenie CP,_x005F_x000D_
Se: Valné zhromaždenie SGF 
26.4.2025 Bratislava - preplatenie 
CP</t>
  </si>
  <si>
    <t>SLSP0680020</t>
  </si>
  <si>
    <t>Úhrada OZ č. OZŠ2407025, Zmluva o výkone funkcie Kontrolóra SGF,_x005F_x000D_
Se: Zmluva o výkone funkcie 
Kontrolóra SGF 04/2025</t>
  </si>
  <si>
    <t>SLSP0680021</t>
  </si>
  <si>
    <t>SLSP0680022</t>
  </si>
  <si>
    <t>SLSP0680023</t>
  </si>
  <si>
    <t>SLSP0680024</t>
  </si>
  <si>
    <t>SLSP0680025</t>
  </si>
  <si>
    <t>SLSP0680026</t>
  </si>
  <si>
    <t>SLSP0680027</t>
  </si>
  <si>
    <t>SLSP0680028</t>
  </si>
  <si>
    <t>SLSP0680029</t>
  </si>
  <si>
    <t>SLSP0690007</t>
  </si>
  <si>
    <t>Úhrada FP č. 25DFŠ00237, Internetové služby 01.-31.05.2025,_x005F_x000D_
Se: Internetové služby 
01.-31.05.2025</t>
  </si>
  <si>
    <t>SLSP0690003</t>
  </si>
  <si>
    <t>Úhrada FP č. 25DFŠ00233, Valné zhromaždenie 26.4.2025 - vyhotovenie plakety,_x005F_x000D_
Se: Valné zhromaždenie 
26.4.2025 - vyhotovenie plakety</t>
  </si>
  <si>
    <t>SLSP0690004</t>
  </si>
  <si>
    <t>Úhrada FP č. 25DFŠ00234, Výkon zodpovednej osoby 05/2025,_x005F_x000D_
Se: Výkon zodpovednej osoby 05/2025</t>
  </si>
  <si>
    <t>SLSP0690011</t>
  </si>
  <si>
    <t>Úhrada OZ č. 25OZŠ00215, Valné zhromaždenie SGF 26.4.2025 Bratislava - preplatenie CP,_x005F_x000D_
Se: Valné zhromaždenie SGF 
26.4.2025 Bratislava 
- preplatenie CP</t>
  </si>
  <si>
    <t xml:space="preserve">Kremnický Juraj </t>
  </si>
  <si>
    <t>SLSP0690010</t>
  </si>
  <si>
    <t>Úhrada OZ č. 25OZŠ00214, Valné zhromaždenie SGF 26.4.2025 Bratislava - preplatenie CP,_x005F_x000D_
Se: Valné zhromaždenie SGF 
26.4.2025 Bratislava 
- preplatenie CP</t>
  </si>
  <si>
    <t>SLSP0700035</t>
  </si>
  <si>
    <t>Úhrada FP č. 25DFŠ00240, Valné zhromaždenie 26.4.2025 - poradenstvo k príprave,_x005F_x000D_
Se: Valné zhromaždenie 26.4.2025 
- poradenstvo k príprave, stanovy</t>
  </si>
  <si>
    <t>Attorneity Legal s.r.o.</t>
  </si>
  <si>
    <t>SLSP0700024</t>
  </si>
  <si>
    <t>Úhrada OZ č. 25MZD00099, Mzdy 2025/04 os. č. 001-03,_x005F_x000D_
osobny ucet</t>
  </si>
  <si>
    <t>SLSP0700017</t>
  </si>
  <si>
    <t>Úhrada OZ č. 25MZD00100, Mzdy 2025/04 os. č. 030,_x005F_x000D_
osobny ucet</t>
  </si>
  <si>
    <t>SLSP0700022</t>
  </si>
  <si>
    <t>Úhrada OZ č. 25MZD00103, Mzdy 2025/04 os. č. 046,_x005F_x000D_
osobny ucet</t>
  </si>
  <si>
    <t>SLSP0700023</t>
  </si>
  <si>
    <t>Úhrada OZ č. 25MZD00104, Mzdy 2025/04 os. č. 046-IPV,_x005F_x000D_
osobny ucet</t>
  </si>
  <si>
    <t>SLSP0700026</t>
  </si>
  <si>
    <t>Úhrada OZ č. 25MZD00106, Mzdy 2025/04 os. č. 047-IPV,_x005F_x000D_
osobny ucet</t>
  </si>
  <si>
    <t>SLSP0700019</t>
  </si>
  <si>
    <t>Úhrada OZ č. 25MZD00108, Mzdy 2025/04 os. č. DVP-198,_x005F_x000D_
osobny ucet</t>
  </si>
  <si>
    <t>SLSP0710005</t>
  </si>
  <si>
    <t>Úhrada FP č. 25DFŠ00245, Vyúčtovanie zálohových platieb za rok 2024 na základe Zmluvy o ná,_x005F_x000D_
Se: Vyúčtovanie zálohových platieb 
za rok 2024 na základe Zmluvy o 
nájme nebytových priestorov</t>
  </si>
  <si>
    <t>SLSP0710010</t>
  </si>
  <si>
    <t>Úhrada OZ č. 25OZŠ00218, Valné zhromaždenie SGF 26.4.2025 Bratislava - preplatenie CP,_x005F_x000D_
Se: Valné zhromaždenie SGF 
26.4.2025 Bratislava 
- preplatenie CP</t>
  </si>
  <si>
    <t>SLSP0720005</t>
  </si>
  <si>
    <t>Úhrada FP č. 25DFŠ00254, Valné zhromaždenie 26.4.2025 - technické zabezpečenie,_x005F_x000D_
Se: Valné zhromaždenie 
26.4.2025 - technické zabezpečenie</t>
  </si>
  <si>
    <t>JEF Audio s. r. o.</t>
  </si>
  <si>
    <t>SLSP0720006</t>
  </si>
  <si>
    <t>Úhrada FP č. 25DFŠ00255, Valné zhromaždenie 26.4.2025 - ubytovanie,_x005F_x000D_
Se: Valné zhromaždenie 26.4.2025 
- ubytovanie</t>
  </si>
  <si>
    <t>PAM - INVEST, a.s.</t>
  </si>
  <si>
    <t>SLSP0720003</t>
  </si>
  <si>
    <t>Úhrada OZ č. 25OZŠ00224, PHM služobné auto - preplatenie dokladov,_x005F_x000D_
Se: PHM služobné auto 
- preplatenie dokladov</t>
  </si>
  <si>
    <t>SLSP0720001</t>
  </si>
  <si>
    <t>Úhrada OZ č. 25OZŠ00222, Valné zhromaždenie SGF 26.4.2025 Bratislava - preplatenie CP,_x005F_x000D_
Se: Valné zhromaždenie SGF 
26.4.2025 Bratislava 
- preplatenie CP</t>
  </si>
  <si>
    <t>Parnaiová Alexandra</t>
  </si>
  <si>
    <t>SLSP0740018</t>
  </si>
  <si>
    <t>Úhrada PZ č. 25DPŠ0014, Prijatá zálohová faktúra doména sgf.sk,_x005F_x000D_
Se: doména sgf.sk na 1 rok</t>
  </si>
  <si>
    <t>Websupport s. r. o.</t>
  </si>
  <si>
    <t>SLSP0740011</t>
  </si>
  <si>
    <t>Úhrada OZ č. 25OZŠ00230, Valné zhromaždenie SGF 26.4.2025 Bratislava - preplatenie CP,_x005F_x000D_
Se: Valné zhromaždenie SGF 
26.4.2025 Bratislava 
- preplatenie CP</t>
  </si>
  <si>
    <t>Engler Darina</t>
  </si>
  <si>
    <t>SLSP0740023</t>
  </si>
  <si>
    <t>SLSP0750003</t>
  </si>
  <si>
    <t>Úhrada FP č. 25DFŠ00273, Doručovateľský servis 04/2025,_x005F_x000D_
Se: Doručovateľský servis 04/2025</t>
  </si>
  <si>
    <t>SLSP0760001</t>
  </si>
  <si>
    <t>Úhrada FP č. 25DFŠ00274, Mobilné služby 15.04.2025-14.5.2025,_x005F_x000D_
Se: Mobilné služby 15.04.2025-
14.5.2025</t>
  </si>
  <si>
    <t>SLSP0770002</t>
  </si>
  <si>
    <t>SLSP0800009</t>
  </si>
  <si>
    <t>Úhrada PZ č. 25DPŠ0017, Predĺženie platnosti programu OMEGA a Cloud riešenia o 1 mesiac,_x005F_x000D_
Se: Predĺženie platnosti programu 
OMEGA a Cloud riešenia o 1 mesiac</t>
  </si>
  <si>
    <t>SLSP0820053</t>
  </si>
  <si>
    <t>Úhrada OZ č. 25OZŠ00365, Poštové služby - preplatenie dokladov,_x005F_x000D_
Se: Poštové služby - preplatenie 
dokladov</t>
  </si>
  <si>
    <t>SLSP0820045</t>
  </si>
  <si>
    <t>SLSP0830008</t>
  </si>
  <si>
    <t>Úhrada OZ č. 25OZŠ00374, PHM služobné auto - preplatenie dokladov,_x005F_x000D_
Se: PHM služobné auto
- preplatenie dokladov</t>
  </si>
  <si>
    <t>SLSP0830014</t>
  </si>
  <si>
    <t>SLSP0840002</t>
  </si>
  <si>
    <t>SLSP0840003</t>
  </si>
  <si>
    <t>SLSP0850001</t>
  </si>
  <si>
    <t>SLSP0850002</t>
  </si>
  <si>
    <t>SLSP0850003</t>
  </si>
  <si>
    <t>SLSP0850004</t>
  </si>
  <si>
    <t>SLSP0850005</t>
  </si>
  <si>
    <t>SLSP0850006</t>
  </si>
  <si>
    <t>SLSP0850007</t>
  </si>
  <si>
    <t>SLSP0850008</t>
  </si>
  <si>
    <t>SLSP0850009</t>
  </si>
  <si>
    <t>SLSP0850010</t>
  </si>
  <si>
    <t>SLSP0860014</t>
  </si>
  <si>
    <t>Úhrada FP č. 25DFŠ00321, Vedenie a spracovanie účtovnej, personálnej a mzdovej agendy 05/2,_x005F_x000D_
Se: Vedenie a spracovanie 
účtovnej, personálnej a mzdovej 
agendy 05/2025</t>
  </si>
  <si>
    <t>SLSP0860012</t>
  </si>
  <si>
    <t>Úhrada FP č. 25DFŠ00319, Výkon zodpovednej osoby 06/2025,_x005F_x000D_
Se: Výkon zodpovednej osoby 06/2025</t>
  </si>
  <si>
    <t>SLSP0870022</t>
  </si>
  <si>
    <t>Úhrada FP č. 25DFŠ00328, Internetové služby 01.-31.06.2025,_x005F_x000D_
Se: Internetové služby 
01.-31.06.2025</t>
  </si>
  <si>
    <t>SLSP0870002</t>
  </si>
  <si>
    <t>SLSP0870026</t>
  </si>
  <si>
    <t>SLSP0870028</t>
  </si>
  <si>
    <t>SLSP0890004</t>
  </si>
  <si>
    <t>Úhrada OZ č. 25OZŠ00404, Vydanie potvrdenia o stave účtu na žiadosť daňového subjektu,_x005F_x000D_
Se: Vydanie potvrdenia o stave 
účtu na žiadosť daňového subjektu</t>
  </si>
  <si>
    <t>Daňový úrad Bratislava</t>
  </si>
  <si>
    <t>SLSP0890036</t>
  </si>
  <si>
    <t>Úhrada OZ č. OZŠ2407025, Zmluva o výkone funkcie Kontrolóra SGF,_x005F_x000D_
Se: Zmluva o výkone funkcie 
Kontrolóra SGF 05/2025</t>
  </si>
  <si>
    <t>SLSP0890038</t>
  </si>
  <si>
    <t>SLSP0900007</t>
  </si>
  <si>
    <t>Úhrada OZ č. 25MZD00130, Mzdy 2025/05 os. č. 001-03,_x005F_x000D_
osobny ucet</t>
  </si>
  <si>
    <t>SLSP0900019</t>
  </si>
  <si>
    <t>Úhrada OZ č. 25MZD00131, Mzdy 2025/05 os. č. 030,_x005F_x000D_
osobny ucet</t>
  </si>
  <si>
    <t>SLSP0900004</t>
  </si>
  <si>
    <t>Úhrada OZ č. 25MZD00133, Mzdy 2025/05 os. č. 046,_x005F_x000D_
osobny ucet</t>
  </si>
  <si>
    <t>SLSP0900006</t>
  </si>
  <si>
    <t>Úhrada OZ č. 25MZD00138, Mzdy 2025/05 os. č. DVP-198,_x005F_x000D_
osobny ucet</t>
  </si>
  <si>
    <t>SLSP0900044</t>
  </si>
  <si>
    <t>Úhrada OZ č. 25OZŠ00445, PHM služobné auto - preplatenie dokladov,_x005F_x000D_
Se: PHM služobné auto 
- preplatenie dokladov</t>
  </si>
  <si>
    <t>SLSP0910003</t>
  </si>
  <si>
    <t>Úhrada FP č. 25DFŠ00358, Doručovateľský servis 05/2025,_x005F_x000D_
Se: Doručovateľský servis 05/2025</t>
  </si>
  <si>
    <t>SLSP0950009</t>
  </si>
  <si>
    <t>Úhrada FP č. 25DFŠ00382, Mobilné služby 15.05.2025-14.6.2025,_x005F_x000D_
Se: Mobilné služby 15.05.2025-14.6.
2025</t>
  </si>
  <si>
    <t>SLSP0970001</t>
  </si>
  <si>
    <t>Úhrada PZ č. 25DPŠ0021, Predĺženie platnosti programu OMEGA a Cloud riešenia o 1 mesiac,_x005F_x000D_
Se: Predĺženie platnosti programu 
OMEGA a Cloud riešenia o 1 mesiac</t>
  </si>
  <si>
    <t>SLSP1000008</t>
  </si>
  <si>
    <t>Úhrada OZ č. 25OZŠ00511, 3rd Baku Gym for All International Challenge 28.-29.6.2025 Baku A,_x005F_x000D_
Se: 3rd Baku Gym for All 
International Challenge 
28.-29.6.2025 Baku Azerbaijan 
- poistenie Ruščinová, Vilček</t>
  </si>
  <si>
    <t>SLSP1000001</t>
  </si>
  <si>
    <t>Úhrada OZ č. 25OZŠ00504, Poštové služby - preplatenie dokladov,_x005F_x000D_
Se: Poštové služby - preplatenie 
dokladov</t>
  </si>
  <si>
    <t>SLSP1010004</t>
  </si>
  <si>
    <t>SLSP1020001</t>
  </si>
  <si>
    <t>SLSP1020002</t>
  </si>
  <si>
    <t>SLSP1020003</t>
  </si>
  <si>
    <t>SLSP1020004</t>
  </si>
  <si>
    <t>SLSP1020005</t>
  </si>
  <si>
    <t>SLSP1020006</t>
  </si>
  <si>
    <t>SLSP1020007</t>
  </si>
  <si>
    <t>SLSP1020008</t>
  </si>
  <si>
    <t>SLSP1020009</t>
  </si>
  <si>
    <t>122024</t>
  </si>
  <si>
    <t>00151653</t>
  </si>
  <si>
    <t>68832100</t>
  </si>
  <si>
    <t>1100122024</t>
  </si>
  <si>
    <t>50250028</t>
  </si>
  <si>
    <t>20250029</t>
  </si>
  <si>
    <t>2500004</t>
  </si>
  <si>
    <t>2500006</t>
  </si>
  <si>
    <t>1012500592</t>
  </si>
  <si>
    <t>20241202</t>
  </si>
  <si>
    <t>1025011882</t>
  </si>
  <si>
    <t>20240013</t>
  </si>
  <si>
    <t>152024</t>
  </si>
  <si>
    <t>20254</t>
  </si>
  <si>
    <t>2500001</t>
  </si>
  <si>
    <t>2500002</t>
  </si>
  <si>
    <t>2500003</t>
  </si>
  <si>
    <t>2500005</t>
  </si>
  <si>
    <t>85732</t>
  </si>
  <si>
    <t>2412068</t>
  </si>
  <si>
    <t>240062</t>
  </si>
  <si>
    <t>20240023</t>
  </si>
  <si>
    <t>24712334</t>
  </si>
  <si>
    <t>0</t>
  </si>
  <si>
    <t>20250101</t>
  </si>
  <si>
    <t>2412030</t>
  </si>
  <si>
    <t>1222025</t>
  </si>
  <si>
    <t>70240361</t>
  </si>
  <si>
    <t>2412069</t>
  </si>
  <si>
    <t>2024155</t>
  </si>
  <si>
    <t>2025011</t>
  </si>
  <si>
    <t>2024097</t>
  </si>
  <si>
    <t>85936</t>
  </si>
  <si>
    <t>48695746</t>
  </si>
  <si>
    <t>2025010002</t>
  </si>
  <si>
    <t>2025015</t>
  </si>
  <si>
    <t>1252025</t>
  </si>
  <si>
    <t>202572</t>
  </si>
  <si>
    <t>1502500192</t>
  </si>
  <si>
    <t>2500007</t>
  </si>
  <si>
    <t>2500008</t>
  </si>
  <si>
    <t>201182025</t>
  </si>
  <si>
    <t>1100102024</t>
  </si>
  <si>
    <t>2412070</t>
  </si>
  <si>
    <t>2412071</t>
  </si>
  <si>
    <t>2412072</t>
  </si>
  <si>
    <t>2412073</t>
  </si>
  <si>
    <t>2412074</t>
  </si>
  <si>
    <t>2412075</t>
  </si>
  <si>
    <t>2025001</t>
  </si>
  <si>
    <t>1202509</t>
  </si>
  <si>
    <t>1202501</t>
  </si>
  <si>
    <t>210125</t>
  </si>
  <si>
    <t>2025012</t>
  </si>
  <si>
    <t>2500009</t>
  </si>
  <si>
    <t>2500010</t>
  </si>
  <si>
    <t>2500011</t>
  </si>
  <si>
    <t>2500012</t>
  </si>
  <si>
    <t>10250006</t>
  </si>
  <si>
    <t>2412076</t>
  </si>
  <si>
    <t>2412077</t>
  </si>
  <si>
    <t>222025</t>
  </si>
  <si>
    <t>2500013</t>
  </si>
  <si>
    <t>2025004</t>
  </si>
  <si>
    <t>1000010325</t>
  </si>
  <si>
    <t>24</t>
  </si>
  <si>
    <t>2025000250</t>
  </si>
  <si>
    <t>6803787495</t>
  </si>
  <si>
    <t>2500015</t>
  </si>
  <si>
    <t>2500016</t>
  </si>
  <si>
    <t>20250020</t>
  </si>
  <si>
    <t>1000011825</t>
  </si>
  <si>
    <t>24090007</t>
  </si>
  <si>
    <t>2412078</t>
  </si>
  <si>
    <t>1502500404</t>
  </si>
  <si>
    <t>102538540</t>
  </si>
  <si>
    <t>2500018</t>
  </si>
  <si>
    <t>1025021829</t>
  </si>
  <si>
    <t>1012507335</t>
  </si>
  <si>
    <t>20250103</t>
  </si>
  <si>
    <t>42025</t>
  </si>
  <si>
    <t>32025</t>
  </si>
  <si>
    <t>2500019</t>
  </si>
  <si>
    <t>2500020</t>
  </si>
  <si>
    <t>2025024</t>
  </si>
  <si>
    <t>50250084</t>
  </si>
  <si>
    <t>50250085</t>
  </si>
  <si>
    <t>2500032</t>
  </si>
  <si>
    <t>25712025</t>
  </si>
  <si>
    <t>25712034</t>
  </si>
  <si>
    <t>25712035</t>
  </si>
  <si>
    <t>202501</t>
  </si>
  <si>
    <t>2500021</t>
  </si>
  <si>
    <t>2500022</t>
  </si>
  <si>
    <t>2500023</t>
  </si>
  <si>
    <t>2500024</t>
  </si>
  <si>
    <t>2500025</t>
  </si>
  <si>
    <t>2500026</t>
  </si>
  <si>
    <t>2500027</t>
  </si>
  <si>
    <t>2500028</t>
  </si>
  <si>
    <t>2500029</t>
  </si>
  <si>
    <t>2500030</t>
  </si>
  <si>
    <t>2500031</t>
  </si>
  <si>
    <t>2500033</t>
  </si>
  <si>
    <t>2500035</t>
  </si>
  <si>
    <t>2500034</t>
  </si>
  <si>
    <t>2500037</t>
  </si>
  <si>
    <t>2500038</t>
  </si>
  <si>
    <t>2500040</t>
  </si>
  <si>
    <t>2500041</t>
  </si>
  <si>
    <t>2500042</t>
  </si>
  <si>
    <t>2502038</t>
  </si>
  <si>
    <t>2202504</t>
  </si>
  <si>
    <t>2202505</t>
  </si>
  <si>
    <t>2500044</t>
  </si>
  <si>
    <t>2500045</t>
  </si>
  <si>
    <t>2500046</t>
  </si>
  <si>
    <t>2500047</t>
  </si>
  <si>
    <t>2500048</t>
  </si>
  <si>
    <t>3250000647</t>
  </si>
  <si>
    <t>2501023</t>
  </si>
  <si>
    <t>250201</t>
  </si>
  <si>
    <t>1325</t>
  </si>
  <si>
    <t>70250008</t>
  </si>
  <si>
    <t>2500049</t>
  </si>
  <si>
    <t>250102</t>
  </si>
  <si>
    <t>52906311</t>
  </si>
  <si>
    <t>2500050</t>
  </si>
  <si>
    <t>6803832168</t>
  </si>
  <si>
    <t>2500052</t>
  </si>
  <si>
    <t>2202508</t>
  </si>
  <si>
    <t>2202509</t>
  </si>
  <si>
    <t>2500053</t>
  </si>
  <si>
    <t>2500054</t>
  </si>
  <si>
    <t>2500055</t>
  </si>
  <si>
    <t>2500056</t>
  </si>
  <si>
    <t>2500064</t>
  </si>
  <si>
    <t>2500039</t>
  </si>
  <si>
    <t>22501</t>
  </si>
  <si>
    <t>2500057</t>
  </si>
  <si>
    <t>2500058</t>
  </si>
  <si>
    <t>2500059</t>
  </si>
  <si>
    <t>2500060</t>
  </si>
  <si>
    <t>2500061</t>
  </si>
  <si>
    <t>6</t>
  </si>
  <si>
    <t>55</t>
  </si>
  <si>
    <t>2500062</t>
  </si>
  <si>
    <t>2500063</t>
  </si>
  <si>
    <t>31</t>
  </si>
  <si>
    <t>452600807</t>
  </si>
  <si>
    <t>2500065</t>
  </si>
  <si>
    <t>2500066</t>
  </si>
  <si>
    <t>2500067</t>
  </si>
  <si>
    <t>2500068</t>
  </si>
  <si>
    <t>24090009</t>
  </si>
  <si>
    <t>2500069</t>
  </si>
  <si>
    <t>2500070</t>
  </si>
  <si>
    <t>250216</t>
  </si>
  <si>
    <t>2500071</t>
  </si>
  <si>
    <t>2500072</t>
  </si>
  <si>
    <t>25711</t>
  </si>
  <si>
    <t>2500094</t>
  </si>
  <si>
    <t>250100031</t>
  </si>
  <si>
    <t>250100030</t>
  </si>
  <si>
    <t>2500073</t>
  </si>
  <si>
    <t>2500074</t>
  </si>
  <si>
    <t>2500075</t>
  </si>
  <si>
    <t>2500076</t>
  </si>
  <si>
    <t>2500078</t>
  </si>
  <si>
    <t>2500080</t>
  </si>
  <si>
    <t>2500081</t>
  </si>
  <si>
    <t>2370302207</t>
  </si>
  <si>
    <t>50013602</t>
  </si>
  <si>
    <t>2500082</t>
  </si>
  <si>
    <t>2500083</t>
  </si>
  <si>
    <t>2500084</t>
  </si>
  <si>
    <t>2500085</t>
  </si>
  <si>
    <t>2025020012</t>
  </si>
  <si>
    <t>2500086</t>
  </si>
  <si>
    <t>50250143</t>
  </si>
  <si>
    <t>50250144</t>
  </si>
  <si>
    <t>78</t>
  </si>
  <si>
    <t>325</t>
  </si>
  <si>
    <t>2500092</t>
  </si>
  <si>
    <t>2407025</t>
  </si>
  <si>
    <t>6125002350</t>
  </si>
  <si>
    <t>31635903</t>
  </si>
  <si>
    <t>7025052378</t>
  </si>
  <si>
    <t>2500134</t>
  </si>
  <si>
    <t>1502500881</t>
  </si>
  <si>
    <t>6125002451</t>
  </si>
  <si>
    <t>52798585</t>
  </si>
  <si>
    <t>1025041828</t>
  </si>
  <si>
    <t>50528041</t>
  </si>
  <si>
    <t>1012520844</t>
  </si>
  <si>
    <t>35845007</t>
  </si>
  <si>
    <t>50250200</t>
  </si>
  <si>
    <t>50250201</t>
  </si>
  <si>
    <t>70250071</t>
  </si>
  <si>
    <t>2500161</t>
  </si>
  <si>
    <t>1000045525</t>
  </si>
  <si>
    <t>8825033924</t>
  </si>
  <si>
    <t>51087596</t>
  </si>
  <si>
    <t>0048695746</t>
  </si>
  <si>
    <t>35697270</t>
  </si>
  <si>
    <t>250064</t>
  </si>
  <si>
    <t>2500212</t>
  </si>
  <si>
    <t>2500208</t>
  </si>
  <si>
    <t>1012526990</t>
  </si>
  <si>
    <t>1000055825</t>
  </si>
  <si>
    <t>20251818</t>
  </si>
  <si>
    <t>2500215</t>
  </si>
  <si>
    <t>2500214</t>
  </si>
  <si>
    <t>20250021</t>
  </si>
  <si>
    <t>54912989</t>
  </si>
  <si>
    <t>250100020</t>
  </si>
  <si>
    <t>2500218</t>
  </si>
  <si>
    <t>20250412</t>
  </si>
  <si>
    <t>47573970</t>
  </si>
  <si>
    <t>20257102</t>
  </si>
  <si>
    <t>35687045</t>
  </si>
  <si>
    <t>2500224</t>
  </si>
  <si>
    <t>2500222</t>
  </si>
  <si>
    <t>1025159433</t>
  </si>
  <si>
    <t>36421928</t>
  </si>
  <si>
    <t>2500230</t>
  </si>
  <si>
    <t>70250103</t>
  </si>
  <si>
    <t>2830878537</t>
  </si>
  <si>
    <t>8825036850</t>
  </si>
  <si>
    <t>2500365</t>
  </si>
  <si>
    <t>2500374</t>
  </si>
  <si>
    <t>20253446</t>
  </si>
  <si>
    <t>1012535034</t>
  </si>
  <si>
    <t>1025526482</t>
  </si>
  <si>
    <t>2500445</t>
  </si>
  <si>
    <t>70250135</t>
  </si>
  <si>
    <t>8825042719</t>
  </si>
  <si>
    <t>56945692</t>
  </si>
  <si>
    <t>2500504</t>
  </si>
  <si>
    <t>PERI spol. s r.o.</t>
  </si>
  <si>
    <t>35696541</t>
  </si>
  <si>
    <t>Úhrada FP č. 25DFŠ00434, Slovak Parkour Open 7.-8.6.2025 - zabezpečenie rozhodcovskej veže,_x005F_x000D_
PK: Slovak Parkour Open 
7.-8.6.2025 - zabezpečenie 
rozhodcovskej veže a tribúny</t>
  </si>
  <si>
    <t>39551520</t>
  </si>
  <si>
    <t>SLSP1060021</t>
  </si>
  <si>
    <t>Úhrada FP č. 25DFŠ00436, Slovak Parkour Open 7.-8.6.2025 - preprava rozhodcovskej veže a t,_x005F_x000D_
PK: Slovak Parkour Open 
7.-8.6.2025 - preprava 
rozhodcovskej veže a tribúny dňa 
9.6.2025</t>
  </si>
  <si>
    <t>39504438</t>
  </si>
  <si>
    <t>SLSP1060022</t>
  </si>
  <si>
    <t>Úhrada FP č. 25DFŠ00437, Slovak Parkour Open 7.-8.6.2025 - preprava rozhodcovskej veže a t,_x005F_x000D_
PK: Slovak Parkour Open 
7.-8.6.2025 - preprava 
rozhodcovskej veže a tribúny dňa 
5.6.2025</t>
  </si>
  <si>
    <t>39504641</t>
  </si>
  <si>
    <t>SLSP1060023</t>
  </si>
  <si>
    <t>Timotej Ivan Šteffek</t>
  </si>
  <si>
    <t>56921705</t>
  </si>
  <si>
    <t>Úhrada FP č. 25DFŠ00433, Slovak Parkour Open 7.-8.6.2025 - fotografické služby,_x005F_x000D_
PK: Slovak Parkour Open 
7.-8.6.2025 - fotografické služby</t>
  </si>
  <si>
    <t>062025</t>
  </si>
  <si>
    <t>SLSP1060020</t>
  </si>
  <si>
    <t>Úhrada FP č. 25DFŠ00411, MSR v MG Program B 21.6.2025 Záhorská Bystrica, rozhodovanie,_x005F_x000D_
MG: MSR v MG Program B 
21.6.2025 Záhorská Bystrica, 
rozhodovanie</t>
  </si>
  <si>
    <t>20250028</t>
  </si>
  <si>
    <t>SLSP1060006</t>
  </si>
  <si>
    <t>Úhrada FP č. 25DFŠ00432, MSR v MG Program B 21.6.2025 Záhorská Bystrica, rozhodovanie,_x005F_x000D_
MG: MSR v MG Program B 
21.6.2025 Záhorská Bystrica,
 rozhodovanie</t>
  </si>
  <si>
    <t>SLSP1060019</t>
  </si>
  <si>
    <t>Úhrada FP č. 25DFŠ00406, Juniorská spoločná skladba - tréningová príprava RV 06/2025,_x005F_x000D_
MG: Juniorská spoločná skladba 
- tréningová príprava RV 06/2025</t>
  </si>
  <si>
    <t>SLSP1060004</t>
  </si>
  <si>
    <t>Úhrada FP č. 25DFŠ00422, 1.Oblastné kolo SP 3.5.2025 Žilina a 1.kolo SP 24.5.2025 Handlová,_x005F_x000D_
GpV: 1.Oblastné kolo SP 3.5.2025 
Žilina a 1.kolo SP 24.5.2025 
Handlová - rozhodovanie</t>
  </si>
  <si>
    <t>SLSP1060013</t>
  </si>
  <si>
    <t>Úhrada OZ č. 25MZD00153, Dan zo mzdy 06/2025,_x005F_x000D_
Dan zo ZC-preddavok</t>
  </si>
  <si>
    <t>SLSP1050026</t>
  </si>
  <si>
    <t>Úhrada OZ č. 25MZD00154, VSZP 06/2025,_x005F_x000D_
Zdravotne poistenie VsZP</t>
  </si>
  <si>
    <t>SLSP1050023</t>
  </si>
  <si>
    <t>Úhrada OZ č. 25MZD00152, Dôvera 06/2025,_x005F_x000D_
Zdravotne poistenie ZP Dovera</t>
  </si>
  <si>
    <t>SLSP1050024</t>
  </si>
  <si>
    <t>Úhrada OZ č. 25MZD00155, Sociálna poistovna 06/2025,_x005F_x000D_
Nemocenske a socialne poistenie</t>
  </si>
  <si>
    <t>SLSP1050025</t>
  </si>
  <si>
    <t>Úhrada OZ č. 25MZD00177, Mzdy 2025/06 os. č. 051,_x005F_x000D_
osobny ucet</t>
  </si>
  <si>
    <t>2506</t>
  </si>
  <si>
    <t>SLSP1050003</t>
  </si>
  <si>
    <t>Úhrada OZ č. 25MZD00165, Mzdy 2025/06 os. č. 050-IPV,_x005F_x000D_
osobny ucet</t>
  </si>
  <si>
    <t>SLSP1050007</t>
  </si>
  <si>
    <t>Úhrada OZ č. 25MZD00163, Mzdy 2025/06 os. č. 049-IPV,_x005F_x000D_
osobny ucet</t>
  </si>
  <si>
    <t>SLSP1050009</t>
  </si>
  <si>
    <t>Úhrada OZ č. 25MZD00176, Mzdy 2025/06 os. č. 049,_x005F_x000D_
osobny ucet</t>
  </si>
  <si>
    <t>SLSP1050018</t>
  </si>
  <si>
    <t>Úhrada OZ č. 25MZD00162, Mzdy 2025/06 os. č. 048-IPV,_x005F_x000D_
osobny ucet</t>
  </si>
  <si>
    <t>SLSP1050008</t>
  </si>
  <si>
    <t>Úhrada OZ č. 25MZD00161, Mzdy 2025/06 os. č. 047,_x005F_x000D_
osobny ucet</t>
  </si>
  <si>
    <t>SLSP1050015</t>
  </si>
  <si>
    <t>Úhrada OZ č. 25MZD00159, Mzdy 2025/06  os. č. 044-IPV,_x005F_x000D_
osobny ucet</t>
  </si>
  <si>
    <t>SLSP1050010</t>
  </si>
  <si>
    <t>Úhrada OZ č. 25OZŠ00640, FIG Rhytmic Gymnastics World Cup 18.-20.6.2025 Milan ITA - poplat,_x005F_x000D_
RG WORLD CUP - MILANO              
MG: FIG Rhyt.Gymnastics World 
Cup 18.-20.6.2025 Milan ITA 
- popl za neskoré dohlásenie ubyt.</t>
  </si>
  <si>
    <t>2500640</t>
  </si>
  <si>
    <t>SLSP1040001</t>
  </si>
  <si>
    <t>JOMA SPORT, S.A.</t>
  </si>
  <si>
    <t>Úhrada PZ č. 25DPŠ0022, Repre oblečenie pre jednotlivé sekcie,_x005F_x000D_
Repre oblečenie pre jednotlivé 
sekcie</t>
  </si>
  <si>
    <t>803014279</t>
  </si>
  <si>
    <t>SLSP1030001</t>
  </si>
  <si>
    <t>Úhrada OZ č. 25OZŠ00550, MSR v MG Program C 22.6.2025 Záhorská Bystrica, rozhodovanie - pr,_x005F_x000D_
MG: MSR Program C 22.6.2025 
Záhorská Bystrica, rozhodovanie 
- príkazná zmluva</t>
  </si>
  <si>
    <t>2500550</t>
  </si>
  <si>
    <t>SLSP1100058</t>
  </si>
  <si>
    <t>Úhrada OZ č. 25OZŠ00559, MSR v MG Program C 22.6.2025 Záhorská Bystrica, delegát - príkazn,_x005F_x000D_
MG: MSR Program C 22.6.2025 
Záhorská Bystrica, delegat
- príkazná zmluva</t>
  </si>
  <si>
    <t>2500559</t>
  </si>
  <si>
    <t>SLSP1100067</t>
  </si>
  <si>
    <t>Úhrada OZ č. 25OZŠ00534, MSR v MG Program B 21.6.2025 Záhorská Bystrica, rozhodovanie - pr,_x005F_x000D_
MG: MSR Program B 21.6.2025 
Záhorská Bystrica, rozhodovanie 
- príkazná zmluva</t>
  </si>
  <si>
    <t>2500534</t>
  </si>
  <si>
    <t>SLSP1100042</t>
  </si>
  <si>
    <t>Úhrada OZ č. 25OZŠ00544, MSR v MG Program B 21.6.2025 Záhorská Bystrica, rozhodovanie - pr,_x005F_x000D_
MG: MSR Program B 21.6.2025 
Záhorská Bystrica, rozhodovanie 
- príkazná zmluva</t>
  </si>
  <si>
    <t>2500544</t>
  </si>
  <si>
    <t>SLSP1100052</t>
  </si>
  <si>
    <t>Úhrada OZ č. 25OZŠ00537, MSR v MG Program B 21.6.2025 Záhorská Bystrica, rozhodovanie - pr,_x005F_x000D_
MG: MSR Program B 21.6.2025 
Záhorská Bystrica, rozhodovanie 
- príkazná zmluva</t>
  </si>
  <si>
    <t>2500537</t>
  </si>
  <si>
    <t>SLSP1100045</t>
  </si>
  <si>
    <t>Úhrada OZ č. 25OZŠ00538, MSR v MG Program B 21.6.2025 Záhorská Bystrica, rozhodovanie - pr,_x005F_x000D_
MG: MSR Program B 21.6.2025 
Záhorská Bystrica, rozhodovanie 
- príkazná zmluva</t>
  </si>
  <si>
    <t>2500538</t>
  </si>
  <si>
    <t>SLSP1100046</t>
  </si>
  <si>
    <t>Úhrada OZ č. 25OZŠ00543, MSR v MG Program B 21.6.2025 Záhorská Bystrica, rozhodovanie - pr,_x005F_x000D_
MG: MSR Program B 21.6.2025 
Záhorská Bystrica, rozhodovanie 
- príkazná zmluva</t>
  </si>
  <si>
    <t>2500543</t>
  </si>
  <si>
    <t>SLSP1100051</t>
  </si>
  <si>
    <t>Úhrada OZ č. 25OZŠ00536, MSR v MG Program B 21.6.2025 Záhorská Bystrica, rozhodovanie - pr,_x005F_x000D_
MG: MSR Program B 21.6.2025 
Záhorská Bystrica, rozhodovanie 
- príkazná zmluva</t>
  </si>
  <si>
    <t>2500536</t>
  </si>
  <si>
    <t>SLSP1100044</t>
  </si>
  <si>
    <t>Úhrada OZ č. 25OZŠ00533, MSR v MG Program B 21.6.2025 Záhorská Bystrica, rozhodovanie - pr,_x005F_x000D_
MG: MSR Program B 21.6.2025 
Záhorská Bystrica, rozhodovanie 
- príkazná zmluva</t>
  </si>
  <si>
    <t>2500533</t>
  </si>
  <si>
    <t>SLSP1100041</t>
  </si>
  <si>
    <t>Úhrada OZ č. 25OZŠ00540, MSR v MG Program B 21.6.2025 Záhorská Bystrica, rozhodovanie - pr,_x005F_x000D_
MG: MSR Program B 21.6.2025 
Záhorská Bystrica, rozhodovanie 
- príkazná zmluva</t>
  </si>
  <si>
    <t>2500540</t>
  </si>
  <si>
    <t>SLSP1100048</t>
  </si>
  <si>
    <t>Úhrada OZ č. 25OZŠ00541, MSR v MG Program B 21.6.2025 Záhorská Bystrica, rozhodovanie - pr,_x005F_x000D_
MG: MSR Program B 21.6.2025 
Záhorská Bystrica, rozhodovanie 
- príkazná zmluva</t>
  </si>
  <si>
    <t>2500541</t>
  </si>
  <si>
    <t>SLSP1100049</t>
  </si>
  <si>
    <t>Úhrada OZ č. 25OZŠ00532, MSR v MG Program B 21.6.2025 Záhorská Bystrica, rozhodovanie - pr,_x005F_x000D_
MG: MSR Program B 21.6.2025 
Záhorská Bystrica, rozhodovanie 
- príkazná zmluva</t>
  </si>
  <si>
    <t>2500532</t>
  </si>
  <si>
    <t>SLSP1100040</t>
  </si>
  <si>
    <t>Bucková Daniela</t>
  </si>
  <si>
    <t>Úhrada OZ č. 25OZŠ00535, MSR v MG Program B 21.6.2025 Záhorská Bystrica, rozhodovanie - pr,_x005F_x000D_
MG: MSR Program B 21.6.2025 
Záhorská Bystrica, rozhodovanie
- príkazná zmluva</t>
  </si>
  <si>
    <t>2500535</t>
  </si>
  <si>
    <t>SLSP1100043</t>
  </si>
  <si>
    <t>Úhrada OZ č. 25OZŠ00539, MSR v MG Program B 21.6.2025 Záhorská Bystrica, rozhodovanie - pr,_x005F_x000D_
MG: MSR Program B 21.6.2025 
Záhorská Bystrica, rozhodovanie
 - príkazná zmluva</t>
  </si>
  <si>
    <t>2500539</t>
  </si>
  <si>
    <t>SLSP1100047</t>
  </si>
  <si>
    <t>Úhrada OZ č. 25OZŠ00542, MSR v MG Program B 21.6.2025 Záhorská Bystrica, rozhodovanie - pr,_x005F_x000D_
MG: MSR Program B 21.6.2025 
Záhorská Bystrica, rozhodovanie
 - príkazná zmluva</t>
  </si>
  <si>
    <t>2500542</t>
  </si>
  <si>
    <t>SLSP1100050</t>
  </si>
  <si>
    <t>Úhrada OZ č. 25OZŠ00545, MSR v MG Program B 21.6.2025 Záhorská Bystrica, delegát - príkazn,_x005F_x000D_
MG: MSR Program B 21.6.2025 
Záhorská Bystrica, delegat
- príkazná zmluva</t>
  </si>
  <si>
    <t>2500545</t>
  </si>
  <si>
    <t>SLSP1100053</t>
  </si>
  <si>
    <t>Žiaková Timea</t>
  </si>
  <si>
    <t>Úhrada OZ č. 25OZŠ00627, Junior World Championships 18.-22.6.2025 Sofia BUL - preplatenie ,_x005F_x000D_
MG: Junior World Championships 
18.-22.6.2025 Sofia BUL 
- preplatenie CP</t>
  </si>
  <si>
    <t>2500627</t>
  </si>
  <si>
    <t>SLSP1100133</t>
  </si>
  <si>
    <t>Vrábelová Vivien</t>
  </si>
  <si>
    <t>Úhrada OZ č. 25OZŠ00629, Junior World Championships 18.-22.6.2025 Sofia BUL - preplatenie ,_x005F_x000D_
MG: Junior World Championships 
18.-22.6.2025 Sofia BUL 
- preplatenie CP</t>
  </si>
  <si>
    <t>2500629</t>
  </si>
  <si>
    <t>SLSP1100135</t>
  </si>
  <si>
    <t>Úhrada OZ č. 25OZŠ00623, Junior World Championships 18.-22.6.2025 Sofia BUL - preplatenie ,_x005F_x000D_
MG: Junior World Championships 
18.-22.6.2025 Sofia BUL 
- preplatenie CP</t>
  </si>
  <si>
    <t>2500623</t>
  </si>
  <si>
    <t>SLSP1100129</t>
  </si>
  <si>
    <t>Úhrada OZ č. 25OZŠ00620, Junior World Championships 18.-22.6.2025 Sofia BUL - preplatenie ,_x005F_x000D_
MG: Junior World Championships 
18.-22.6.2025 Sofia BUL 
- preplatenie CP</t>
  </si>
  <si>
    <t>2500620</t>
  </si>
  <si>
    <t>SLSP1100126</t>
  </si>
  <si>
    <t>Úhrada OZ č. 25OZŠ00618, Junior World Championships 18.-22.6.2025 Sofia BUL - preplatenie ,_x005F_x000D_
MG: Junior World Championships 
18.-22.6.2025 Sofia BUL 
- preplatenie CP</t>
  </si>
  <si>
    <t>2500618</t>
  </si>
  <si>
    <t>SLSP1100124</t>
  </si>
  <si>
    <t>Nina Cillingová</t>
  </si>
  <si>
    <t>Úhrada OZ č. 25OZŠ00624, Junior World Championships 18.-22.6.2025 Sofia BUL - preplatenie ,_x005F_x000D_
MG: Junior World Championships 
18.-22.6.2025 Sofia BUL 
- preplatenie CP</t>
  </si>
  <si>
    <t>2500624</t>
  </si>
  <si>
    <t>SLSP1100130</t>
  </si>
  <si>
    <t>Mináriková Nela</t>
  </si>
  <si>
    <t>Úhrada OZ č. 25OZŠ00626, Junior World Championships 18.-22.6.2025 Sofia BUL - preplatenie ,_x005F_x000D_
MG: Junior World Championships 
18.-22.6.2025 Sofia BUL 
- preplatenie CP</t>
  </si>
  <si>
    <t>2500626</t>
  </si>
  <si>
    <t>SLSP1100132</t>
  </si>
  <si>
    <t>Mináriková Barbara</t>
  </si>
  <si>
    <t>Úhrada OZ č. 25OZŠ00622, Junior World Championships 18.-22.6.2025 Sofia BUL - preplatenie ,_x005F_x000D_
MG: Junior World Championships 
18.-22.6.2025 Sofia BUL 
- preplatenie CP</t>
  </si>
  <si>
    <t>2500622</t>
  </si>
  <si>
    <t>SLSP1100128</t>
  </si>
  <si>
    <t>Úhrada OZ č. 25OZŠ00619, Junior World Championships 18.-22.6.2025 Sofia BUL - preplatenie ,_x005F_x000D_
MG: Junior World Championships 
18.-22.6.2025 Sofia BUL 
- preplatenie CP</t>
  </si>
  <si>
    <t>2500619</t>
  </si>
  <si>
    <t>SLSP1100125</t>
  </si>
  <si>
    <t>Ivanová Veronika</t>
  </si>
  <si>
    <t>Úhrada OZ č. 25OZŠ00628, Junior World Championships 18.-22.6.2025 Sofia BUL - preplatenie ,_x005F_x000D_
MG: Junior World Championships 
18.-22.6.2025 Sofia BUL 
- preplatenie CP</t>
  </si>
  <si>
    <t>2500628</t>
  </si>
  <si>
    <t>SLSP1100134</t>
  </si>
  <si>
    <t>Biháryová Laura</t>
  </si>
  <si>
    <t>Úhrada OZ č. 25OZŠ00625, Junior World Championships 18.-22.6.2025 Sofia BUL - preplatenie ,_x005F_x000D_
MG: Junior World Championships 
18.-22.6.2025 Sofia BUL 
- preplatenie CP</t>
  </si>
  <si>
    <t>2500625</t>
  </si>
  <si>
    <t>SLSP1100131</t>
  </si>
  <si>
    <t>Úhrada OZ č. 25OZŠ00621, Junior World Championships 18.-22.6.2025 Sofia BUL - preplatenie ,_x005F_x000D_
MG: Junior World Championships 
18.-22.6.2025 Sofia BUL 
- preplatenie CP</t>
  </si>
  <si>
    <t>2500621</t>
  </si>
  <si>
    <t>SLSP1100127</t>
  </si>
  <si>
    <t>Úhrada OZ č. 25OZŠ00486, European Rhythmic Gymnastics Championships 4.-8.6.2025 Tallinn ES,_x005F_x000D_
MG: European Rhythmic Gymnastics 
Championships 4.-8.6.2025 Tallinn 
EST - preplatenie CP</t>
  </si>
  <si>
    <t>2500486</t>
  </si>
  <si>
    <t>SLSP1100013</t>
  </si>
  <si>
    <t>Úhrada OZ č. 25OZŠ00484, European Rhythmic Gymnastics Championships 4.-8.6.2025 Tallinn ES,_x005F_x000D_
MG: European Rhythmic Gymnastics 
Championships 4.-8.6.2025 Tallinn 
EST - preplatenie CP</t>
  </si>
  <si>
    <t>2500484</t>
  </si>
  <si>
    <t>SLSP1100011</t>
  </si>
  <si>
    <t>Šaranová Tereza</t>
  </si>
  <si>
    <t>Úhrada OZ č. 25OZŠ00481, European Rhythmic Gymnastics Championships 4.-8.6.2025 Tallinn ES,_x005F_x000D_
MG: European Rhythmic Gymnastics 
Championships 4.-8.6.2025 Tallinn 
EST - preplatenie CP</t>
  </si>
  <si>
    <t>2500481</t>
  </si>
  <si>
    <t>SLSP1100008</t>
  </si>
  <si>
    <t>Úhrada OZ č. 25OZŠ00476, European Rhythmic Gymnastics Championships 4.-8.6.2025 Tallinn ES,_x005F_x000D_
MG: European Rhythmic Gymnastics 
Championships 4.-8.6.2025 Tallinn 
EST - preplatenie CP</t>
  </si>
  <si>
    <t>2500476</t>
  </si>
  <si>
    <t>SLSP1100003</t>
  </si>
  <si>
    <t>Úhrada OZ č. 25OZŠ00478, European Rhythmic Gymnastics Championships 4.-8.6.2025 Tallinn ES,_x005F_x000D_
MG: European Rhythmic Gymnastics 
Championships 4.-8.6.2025 Tallinn 
EST - preplatenie CP</t>
  </si>
  <si>
    <t>2500478</t>
  </si>
  <si>
    <t>SLSP1100005</t>
  </si>
  <si>
    <t>Úhrada OZ č. 25OZŠ00485, European Rhythmic Gymnastics Championships 4.-8.6.2025 Tallinn ES,_x005F_x000D_
MG: European Rhythmic Gymnastics 
Championships 4.-8.6.2025 Tallinn 
EST - preplatenie CP</t>
  </si>
  <si>
    <t>2500485</t>
  </si>
  <si>
    <t>SLSP1100012</t>
  </si>
  <si>
    <t>Motolíková Tatiana</t>
  </si>
  <si>
    <t>Úhrada OZ č. 25OZŠ00475, European Rhythmic Gymnastics Championships 4.-8.6.2025 Tallinn ES,_x005F_x000D_
MG: European Rhythmic Gymnastics 
Championships 4.-8.6.2025 Tallinn 
EST - preplatenie CP</t>
  </si>
  <si>
    <t>2500475</t>
  </si>
  <si>
    <t>SLSP1100002</t>
  </si>
  <si>
    <t>Úhrada OZ č. 25OZŠ00477, European Rhythmic Gymnastics Championships 4.-8.6.2025 Tallinn ES,_x005F_x000D_
MG: European Rhythmic Gymnastics 
Championships 4.-8.6.2025 Tallinn 
EST - preplatenie CP</t>
  </si>
  <si>
    <t>2500477</t>
  </si>
  <si>
    <t>SLSP1100004</t>
  </si>
  <si>
    <t>Úhrada OZ č. 25OZŠ00482, European Rhythmic Gymnastics Championships 4.-8.6.2025 Tallinn ES,_x005F_x000D_
MG: European Rhythmic Gymnastics 
Championships 4.-8.6.2025 Tallinn 
EST - preplatenie CP</t>
  </si>
  <si>
    <t>2500482</t>
  </si>
  <si>
    <t>SLSP1100009</t>
  </si>
  <si>
    <t>Úhrada OZ č. 25OZŠ00496, European Rhythmic Gymnastics Championships 4.-8.6.2025 Tallinn ES,_x005F_x000D_
MG: European Rhythmic Gymnastics 
Championships 4.-8.6.2025 Tallinn 
EST - preplatenie CP</t>
  </si>
  <si>
    <t>2500496</t>
  </si>
  <si>
    <t>SLSP1100014</t>
  </si>
  <si>
    <t>Bujňačeková Berenika</t>
  </si>
  <si>
    <t>Úhrada OZ č. 25OZŠ00479, European Rhythmic Gymnastics Championships 4.-8.6.2025 Tallinn ES,_x005F_x000D_
MG: European Rhythmic Gymnastics 
Championships 4.-8.6.2025 Tallinn 
EST - preplatenie CP</t>
  </si>
  <si>
    <t>2500479</t>
  </si>
  <si>
    <t>SLSP1100006</t>
  </si>
  <si>
    <t>Úhrada OZ č. 25OZŠ00483, European Rhythmic Gymnastics Championships 4.-8.6.2025 Tallinn ES,_x005F_x000D_
MG: European Rhythmic Gymnastics 
Championships 4.-8.6.2025 Tallinn 
EST - preplatenie CP</t>
  </si>
  <si>
    <t>2500483</t>
  </si>
  <si>
    <t>SLSP1100010</t>
  </si>
  <si>
    <t>Benkovitsová Xénia</t>
  </si>
  <si>
    <t>Úhrada OZ č. 25OZŠ00480, European Rhythmic Gymnastics Championships 4.-8.6.2025 Tallinn ES,_x005F_x000D_
MG: European Rhythmic Gymnastics 
Championships 4.-8.6.2025 Tallinn
EST - preplatenie CP</t>
  </si>
  <si>
    <t>2500480</t>
  </si>
  <si>
    <t>SLSP1100007</t>
  </si>
  <si>
    <t>Úhrada OZ č. 25OZŠ00474, European Rhythmic Gymnastics Championships 4.-8.6.2025 Tallinn ES,_x005F_x000D_
MG: European Rhythmic Gymnastics
Championships 4.-8.6.2025 Tallinn 
EST - preplatenie CP</t>
  </si>
  <si>
    <t>2500474</t>
  </si>
  <si>
    <t>SLSP1100001</t>
  </si>
  <si>
    <t>Úhrada OZ č. 25OZŠ00521, 1.Oblastné kolo Slovenského pohára v GpV 3.5.2025 Žilina, rozhodo,_x005F_x000D_
GpV: 1.Oblastné kolo Slovenského 
pohára 3.5.2025 Žilina,  
rozhodovanie- príkazná zmluva</t>
  </si>
  <si>
    <t>2500521</t>
  </si>
  <si>
    <t>SLSP1100029</t>
  </si>
  <si>
    <t>Holešová Michaela</t>
  </si>
  <si>
    <t>Úhrada OZ č. 25OZŠ00523, 1.Oblastné kolo Slovenského pohára v GpV 3.5.2025 Žilina, rozhodo,_x005F_x000D_
GpV: 1.Oblastné kolo Slovenského 
pohára 3.5.2025 Žilina, 
rozhodovanie - príkazná zmluva</t>
  </si>
  <si>
    <t>2500523</t>
  </si>
  <si>
    <t>SLSP1100031</t>
  </si>
  <si>
    <t>Úhrada OZ č. 25OZŠ00522, 1.Oblastné kolo Slovenského pohára v GpV 3.5.2025 Žilina, rozhodo,_x005F_x000D_
GpV: 1.Oblastné kolo Slovenského 
pohára 3.5.2025 Žilina, 
rozhodovanie - príkazná zmluva</t>
  </si>
  <si>
    <t>2500522</t>
  </si>
  <si>
    <t>SLSP1100030</t>
  </si>
  <si>
    <t>Žideková Andrea</t>
  </si>
  <si>
    <t>Úhrada OZ č. 25OZŠ00516, 1.Oblastné kolo Slovenského pohára v GpV 3.5.2025 Liptovský Mikul,_x005F_x000D_
GpV: 1.Oblastné kolo Slovenského 
pohára 3.5.2025 Liptovský Mikuláš, 
rozhodovanie - príkazná zmluva</t>
  </si>
  <si>
    <t>2500516</t>
  </si>
  <si>
    <t>SLSP1100024</t>
  </si>
  <si>
    <t>Sabolová Adriana</t>
  </si>
  <si>
    <t>Úhrada OZ č. 25OZŠ00520, 1.Oblastné kolo Slovenského pohára v GpV 3.5.2025 Liptovský Mikul,_x005F_x000D_
GpV: 1.Oblastné kolo Slovenského 
pohára 3.5.2025 Liptovský Mikuláš, 
rozhodovanie - príkazná zmluva</t>
  </si>
  <si>
    <t>2500520</t>
  </si>
  <si>
    <t>SLSP1100028</t>
  </si>
  <si>
    <t>Macková Denisa</t>
  </si>
  <si>
    <t>Úhrada OZ č. 25OZŠ00517, 1.Oblastné kolo Slovenského pohára v GpV 3.5.2025 Liptovský Mikul,_x005F_x000D_
GpV: 1.Oblastné kolo Slovenského 
pohára 3.5.2025 Liptovský Mikuláš, 
rozhodovanie - príkazná zmluva</t>
  </si>
  <si>
    <t>2500517</t>
  </si>
  <si>
    <t>SLSP1100025</t>
  </si>
  <si>
    <t>Jírovcová Natália</t>
  </si>
  <si>
    <t>Úhrada OZ č. 25OZŠ00518, 1.Oblastné kolo Slovenského pohára v GpV 3.5.2025 Liptovský Mikul,_x005F_x000D_
GpV: 1.Oblastné kolo Slovenského 
pohára 3.5.2025 Liptovský Mikuláš, 
rozhodovanie - príkazná zmluva</t>
  </si>
  <si>
    <t>2500518</t>
  </si>
  <si>
    <t>SLSP1100026</t>
  </si>
  <si>
    <t>Figová Klaudia</t>
  </si>
  <si>
    <t>Úhrada OZ č. 25OZŠ00519, 1.Oblastné kolo Slovenského pohára v GpV 3.5.2025 Liptovský Mikul,_x005F_x000D_
GpV: 1.Oblastné kolo Slovenského 
pohára 3.5.2025 Liptovský Mikuláš, 
rozhodovanie - príkazná zmluva</t>
  </si>
  <si>
    <t>2500519</t>
  </si>
  <si>
    <t>SLSP1100027</t>
  </si>
  <si>
    <t>Úhrada OZ č. 25OZŠ00531, 1.kolo Slovenského pohára v GpV 24.5.2025 Handlová, rozhodovanie ,_x005F_x000D_
GpV: 1.kolo Slovenského pohára 
24.5.2025 Handlová, rozhodovanie 
- príkazná zmluva</t>
  </si>
  <si>
    <t>2500531</t>
  </si>
  <si>
    <t>SLSP1100039</t>
  </si>
  <si>
    <t>Marušiaková Zuzana</t>
  </si>
  <si>
    <t>Úhrada OZ č. 25OZŠ00527, 1.kolo Slovenského pohára v GpV 24.5.2025 Handlová, rozhodovanie ,_x005F_x000D_
GpV: 1.kolo Slovenského pohára 
24.5.2025 Handlová, rozhodovanie 
- príkazná zmluva</t>
  </si>
  <si>
    <t>2500527</t>
  </si>
  <si>
    <t>SLSP1100035</t>
  </si>
  <si>
    <t>Úhrada OZ č. 25OZŠ00525, 1.kolo Slovenského pohára v GpV 24.5.2025 Handlová, rozhodovanie ,_x005F_x000D_
GpV: 1.kolo Slovenského pohára 
24.5.2025 Handlová, rozhodovanie 
- príkazná zmluva</t>
  </si>
  <si>
    <t>2500525</t>
  </si>
  <si>
    <t>SLSP1100033</t>
  </si>
  <si>
    <t>Úhrada OZ č. 25OZŠ00530, 1.kolo Slovenského pohára v GpV 24.5.2025 Handlová, rozhodovanie ,_x005F_x000D_
GpV: 1.kolo Slovenského pohára 
24.5.2025 Handlová, rozhodovanie 
- príkazná zmluva</t>
  </si>
  <si>
    <t>2500530</t>
  </si>
  <si>
    <t>SLSP1100038</t>
  </si>
  <si>
    <t>Úhrada OZ č. 25OZŠ00526, 1.kolo Slovenského pohára v GpV 24.5.2025 Handlová, rozhodovanie ,_x005F_x000D_
GpV: 1.kolo Slovenského pohára 
24.5.2025 Handlová, rozhodovanie 
- príkazná zmluva</t>
  </si>
  <si>
    <t>2500526</t>
  </si>
  <si>
    <t>SLSP1100034</t>
  </si>
  <si>
    <t>Úhrada OZ č. 25OZŠ00524, 1.kolo Slovenského pohára v GpV 24.5.2025 Handlová, rozhodovanie ,_x005F_x000D_
GpV: 1.kolo Slovenského pohára 
24.5.2025 Handlová, rozhodovanie 
- príkazná zmluva</t>
  </si>
  <si>
    <t>2500524</t>
  </si>
  <si>
    <t>SLSP1100032</t>
  </si>
  <si>
    <t>Úhrada OZ č. 25OZŠ00528, 1.kolo Slovenského pohára v GpV 24.5.2025 Handlová, rozhodovanie ,_x005F_x000D_
GpV: 1.kolo Slovenského pohára 
24.5.2025 Handlová, rozhodovanie 
- príkazná zmluva</t>
  </si>
  <si>
    <t>2500528</t>
  </si>
  <si>
    <t>SLSP1100036</t>
  </si>
  <si>
    <t>Úhrada OZ č. 25OZŠ00529, 1.kolo Slovenského pohára v GpV 24.5.2025 Handlová, rozhodovanie ,_x005F_x000D_
GpV: 1.kolo Slovenského pohára 
24.5.2025 Handlová, rozhodovanie 
- príkazná zmluva</t>
  </si>
  <si>
    <t>2500529</t>
  </si>
  <si>
    <t>SLSP1100037</t>
  </si>
  <si>
    <t>Bc. Alžběta Anna Hrdinová</t>
  </si>
  <si>
    <t>19144822</t>
  </si>
  <si>
    <t>Vyrovnanie na úhradu FP č. 25DFŠ00455,_x005F_x000D_
PK: Regeneračné a masážne služby
 v rámci svetových pohárov v 
Amsterdame a Montepellieri</t>
  </si>
  <si>
    <t>SLSP1090017</t>
  </si>
  <si>
    <t>Babiak Andrej</t>
  </si>
  <si>
    <t>Úhrada OZ č. 25OZŠ00639, 3.kolo Slovenský pohár ŠGM 21.6.2025 Žilina, rozhodovanie - prepl,_x005F_x000D_
SGM: 3.kolo Slovenský pohár ŠGM 
21.6.2025 Žilina, rozhodovanie 
- preplatenie CP</t>
  </si>
  <si>
    <t>2500639</t>
  </si>
  <si>
    <t>SLSP1090028</t>
  </si>
  <si>
    <t>Úhrada OZ č. 25OZŠ00513, VV 18.6.2025 - preplatenie CP,_x005F_x000D_
Se: VV 18.6.2025 - preplatenie CP</t>
  </si>
  <si>
    <t>2500513</t>
  </si>
  <si>
    <t>SLSP1090027</t>
  </si>
  <si>
    <t>Úhrada OZ č. 25OZŠ00446, Preplatenie dokladov - reproduktor,_x005F_x000D_
Se: Preplatenie dokladov 
- reproduktor</t>
  </si>
  <si>
    <t>2500446</t>
  </si>
  <si>
    <t>SLSP1090025</t>
  </si>
  <si>
    <t>Úhrada OZ č. 25OZŠ00453, Slovak Parkour Open 7.-8.6.2025 Bratislava - preplatenie dokladov,_x005F_x000D_
PK: Slovak Parkour Open 7.-8.6. 
2025 Bratislava - preplatenie 
dokladov</t>
  </si>
  <si>
    <t>2500453</t>
  </si>
  <si>
    <t>SLSP1090026</t>
  </si>
  <si>
    <t>Úhrada OZ č. 24DPH0006, Odvod DPH 6/2025,_x005F_x000D_
DPH 06/2025</t>
  </si>
  <si>
    <t>1100062025</t>
  </si>
  <si>
    <t>SLSP1090001</t>
  </si>
  <si>
    <t>Martina Švejdová SPEKTRUM</t>
  </si>
  <si>
    <t>55095721</t>
  </si>
  <si>
    <t>Úhrada FP č. 25DFŠ00456, Reprezentačné sústredenie  ŠGŽ 11.-14.6.2025 Prievidza - ubytovan,_x005F_x000D_
SGZ: Reprezentačné sústredenie ŠGŽ 
11.-14.6.2025 Prievidza 
- ubytovanie s plnou penziou</t>
  </si>
  <si>
    <t>SLSP1090018</t>
  </si>
  <si>
    <t>Úhrada FP č. 25DFŠ00462, Reprezentačné sústredenie junioriek  17.6.2025 Prievidza - prenáj,_x005F_x000D_
SGZ: Reprezentačné sústredenie 
junioriek 17.6.2025 Prievidza 
- prenájom telocvične</t>
  </si>
  <si>
    <t>2025014</t>
  </si>
  <si>
    <t>SLSP1090024</t>
  </si>
  <si>
    <t>Strmenský Ján</t>
  </si>
  <si>
    <t>Úhrada FP č. 25DFŠ00424, MMSR junioriek a žien v športovej gymnastike 21.6.2025 Prievidza ,_x005F_x000D_
SGZ: MMSR junioriek a žien v 
športovej gymnastike 21.6.2025 
Prievidza - hudobno-technické 
zabezpečenie</t>
  </si>
  <si>
    <t>SLSP1090007</t>
  </si>
  <si>
    <t>Úhrada FP č. 25DFŠ00423, 2.kolo SP a Medzinárodné Majstrovstvá junioriek a žien v športove,_x005F_x000D_
SGZ: 2.kolo SP a Medzinárodné 
Majstrovstvá junioriek a žien v 
športovej gymnastike 20.-22.6.2025 
- rozhodovanie</t>
  </si>
  <si>
    <t>SLSP1090006</t>
  </si>
  <si>
    <t>Úhrada FP č. 25DFŠ00457, Reprezentačné sústredenie  ŠGM 11.-14.6.2025 Prievidza - ubytovan,_x005F_x000D_
SGM: Reprezentačné sústredenie ŠGM 
11.-14.6.2025 Prievidza 
- ubytovanie s plnou penziou</t>
  </si>
  <si>
    <t>250072</t>
  </si>
  <si>
    <t>SLSP1090019</t>
  </si>
  <si>
    <t>Denys Huzii</t>
  </si>
  <si>
    <t>56217528</t>
  </si>
  <si>
    <t>Úhrada FP č. 25DFŠ00461, International Junior Budapest Cup 23.-25.5.2025 Budapest HUN - tr,_x005F_x000D_
SGM: International Junior Budapest 
Cup 23.-25.5.2025 Budapest HUN 
- trénerské služby</t>
  </si>
  <si>
    <t>SLSP1090023</t>
  </si>
  <si>
    <t>Úhrada FP č. 25DFŠ00413, Služby, energie a prevádzkové náklady spoj.s užívaním priestorov ,_x005F_x000D_
Se: Služby, energie a prevádzkové 
náklady spoj.s užívaním priestorov
 08/2025</t>
  </si>
  <si>
    <t>50250370</t>
  </si>
  <si>
    <t>SLSP1090003</t>
  </si>
  <si>
    <t>Úhrada FP č. 25DFŠ00446, Hot-line a Hosting 06/2025,_x005F_x000D_
Se: Hot-line a Hosting 06/2025</t>
  </si>
  <si>
    <t>25006055</t>
  </si>
  <si>
    <t>SLSP1090010</t>
  </si>
  <si>
    <t>Úhrada FP č. 25DFŠ00431, Výkon činnosti športového odborníka 06/2025,_x005F_x000D_
SA: Výkon činnosti športového 
odborníka 06/2025</t>
  </si>
  <si>
    <t>20250602</t>
  </si>
  <si>
    <t>SLSP1090008</t>
  </si>
  <si>
    <t>Úhrada FP č. 25DFŠ00458, Slovak Parkour Open 7.-8.6.2025 Bratislava - grafické a iné práce,_x005F_x000D_
PK: Slovak Parkour Open 7.-8.6.
2025 Bratislava - grafické a 
iné práce</t>
  </si>
  <si>
    <t>20250033</t>
  </si>
  <si>
    <t>SLSP1090020</t>
  </si>
  <si>
    <t>Kurzové zisky - záväzky,_x005F_x000D_
PK: Regeneračné a masážne služby
 v rámci svetových pohárov v 
Amsterdame a Montepellieri</t>
  </si>
  <si>
    <t>Úhrada FP č. 25DFŠ00455, Regeneračné a masážne služby v rámci svetových pohárov v Amsterda,_x005F_x000D_
PK: Regeneračné a masážne služby
 v rámci svetových pohárov v 
Amsterdame a Montepellieri</t>
  </si>
  <si>
    <t>Úhrada FP č. 25DFŠ00450, Zraz VTM 1.6.2025 Bratislava - prenájom dvojhaly ,_x005F_x000D_
MG: Zraz VTM 1.6.2025 Bratislava  
- prenájom dvojhaly</t>
  </si>
  <si>
    <t>10250267</t>
  </si>
  <si>
    <t>SLSP1090014</t>
  </si>
  <si>
    <t>Úhrada FP č. 25DFŠ00460, Online seminár k pravidlám MG 12.7.2025 - lektorské služby,_x005F_x000D_
MG: Online seminár k pravidlám MG 
12.7.2025 - lektorské služby</t>
  </si>
  <si>
    <t>SLSP1090022</t>
  </si>
  <si>
    <t>Úhrada FP č. 25DFŠ00459, Online seminár k pravidlám MG 12.7.2025 - lektorské služby,_x005F_x000D_
MG: Online seminár k pravidlám MG 
12.7.2025 - lektorské služby</t>
  </si>
  <si>
    <t>132025</t>
  </si>
  <si>
    <t>SLSP1090021</t>
  </si>
  <si>
    <t>Úhrada FP č. 25DFŠ00442, MSR v MG Program B 21.6.2025 a Program C 22.6.2025 Záhorská Bystr,_x005F_x000D_
MG: MSR v MG Program B 
21.6.2025 a Program C 22.6.2025 
Záhorská Bystrica - rozhodovanie</t>
  </si>
  <si>
    <t>20250703</t>
  </si>
  <si>
    <t>SLSP1090009</t>
  </si>
  <si>
    <t>Spojená škola, Myslenická 1, Pezinok</t>
  </si>
  <si>
    <t>56266774</t>
  </si>
  <si>
    <t>Úhrada FP č. 25DFŠ00449, MSR Teamgym GpV  14.6.2025 Pezinok - prenájom športovej haly,_x005F_x000D_
GpV: MSR Teamgym GpV  
14.6.2025 Pezinok - prenájom 
športovej haly</t>
  </si>
  <si>
    <t>1006825</t>
  </si>
  <si>
    <t>SLSP1090013</t>
  </si>
  <si>
    <t>Kurzové straty - záväzky,_x005F_x000D_
Bezhotovostny vklad</t>
  </si>
  <si>
    <t>250006</t>
  </si>
  <si>
    <t>SLSP1080002</t>
  </si>
  <si>
    <t>Úhrada OZ č. 25OZŠ00616, Kontrolný tréning EYOF 2025 17.6.2025 Prievidza - preplatenie CP,_x005F_x000D_
SGZ: Kontrolný tréning EYOF 
2025 17.6.2025 Prievidza 
- preplatenie CP</t>
  </si>
  <si>
    <t>2500616</t>
  </si>
  <si>
    <t>SLSP1080006</t>
  </si>
  <si>
    <t>Úhrada OZ č. 25OZŠ00615, European Mens and Womens Artistic Gymnastics Championships 26-31.,_x005F_x000D_
SGM/SGZ: European Mens and 
Womens Artistic Gymnastics 
Championships 26-31.5.2025 
Leipzig, GER - preplatenie CP</t>
  </si>
  <si>
    <t>2500615</t>
  </si>
  <si>
    <t>SLSP1080005</t>
  </si>
  <si>
    <t>Úhrada OZ č. 25OZŠ00632, MSR v MG Program B 21.6.2025 Záhorská Bystrica - preplatenie CP,_x005F_x000D_
MG: MSR v MG Program B 
21.6.2025 Záhorská Bystrica 
- preplatenie CP</t>
  </si>
  <si>
    <t>2500632</t>
  </si>
  <si>
    <t>SLSP1080007</t>
  </si>
  <si>
    <t>Úhrada OZ č. 25OZŠ00657, FIG Rhytmic Gymnastics World Cup 18.-20.6.2025 Milan ITA - poiste,_x005F_x000D_
MG: FIG Rhytmic Gymnastics World
Cup 18.-20.6.2025 Milan ITA 
- poistenie</t>
  </si>
  <si>
    <t>56949936</t>
  </si>
  <si>
    <t>SLSP1080003</t>
  </si>
  <si>
    <t>Úhrada FP č. 25DDŠ0006, Oprava základu dane (dobropis) k dokladu por. číslo 25DFŠ00311,_x005F_x000D_
Bezhotovostny vklad</t>
  </si>
  <si>
    <t>Odvoz a likvidácia odpadu a.s. v skratke: OLO a.s.</t>
  </si>
  <si>
    <t>00681300</t>
  </si>
  <si>
    <t>Úhrada FP č. 25DFŠ00445, Slovak Parkour Open 7.-8.6.2025 - odvoz a likvidácia odpadu na zá,_x005F_x000D_
PK: Slovak Parkour Open 7.-8.6.
2025 - odvoz a likvidácia odpadu 
na základe zmluvy č.59-10-25</t>
  </si>
  <si>
    <t>7925060297</t>
  </si>
  <si>
    <t>SLSP1070002</t>
  </si>
  <si>
    <t>Reichelsport Gmbh</t>
  </si>
  <si>
    <t>Úhrada OZ č. 25OZŠ00641, Mozoľníky pre ŠGŽ - Mokošová, Balcová,_x005F_x000D_
SVK Grip Rings
SGZ: Mozoľníky pre ŠGŽ 
- Mokošová, Balcová</t>
  </si>
  <si>
    <t>2500641</t>
  </si>
  <si>
    <t>SLSP1060001</t>
  </si>
  <si>
    <t>Úhrada FP č. 25DFŠ00415, Výkon činnosti športového odborníka 06/2025,_x005F_x000D_
SGZ: Výkon činnosti športového 
odborníka 06/2025</t>
  </si>
  <si>
    <t>SLSP1060008</t>
  </si>
  <si>
    <t>Klinika Junácka a.s.</t>
  </si>
  <si>
    <t>54205018</t>
  </si>
  <si>
    <t>Úhrada FP č. 25DFŠ00418, Preplatenie nákladov za lekársku prehliadku - Mokošová, Balcová,_x005F_x000D_
SGZ: Preplatenie nákladov za 
lekársku prehliadku - Mokošová, 
Balcová</t>
  </si>
  <si>
    <t>250100022</t>
  </si>
  <si>
    <t>SLSP1060009</t>
  </si>
  <si>
    <t>Úhrada FP č. 25DFŠ00419, Preplatenie nákladov za lekársku prehliadku - Baňovičová,_x005F_x000D_
SGZ: Preplatenie nákladov za 
lekársku prehliadku - Baňovičová</t>
  </si>
  <si>
    <t>250100023</t>
  </si>
  <si>
    <t>SLSP1060010</t>
  </si>
  <si>
    <t>Technické služby mesta Prievidza s.r.o., skrátene TSMPD s.r.o.</t>
  </si>
  <si>
    <t>31579183</t>
  </si>
  <si>
    <t>Úhrada FP č. 25DFŠ00421, 2.kolo SP a MMSR junioriek a žien ŠGŽ 20.-22.6.2025 - prenájom šp,_x005F_x000D_
SGZ: 2.kolo SP a MMSR junioriek
a žien ŠGŽ 20.-22.6.2025 
- prenájom športovej haly</t>
  </si>
  <si>
    <t>2580144</t>
  </si>
  <si>
    <t>SLSP1060012</t>
  </si>
  <si>
    <t>Úhrada FP č. 25DFŠ00430, Výkon činnosti športového odborníka 06/2025,_x005F_x000D_
SGM: Výkon činnosti športového 
odborníka 06/2025</t>
  </si>
  <si>
    <t>SLSP1060018</t>
  </si>
  <si>
    <t>Úhrada FP č. 25DFŠ00407, Reprezentačné sústredenie  ŠGM 11.-14.5.2025 Prievidza - príprava,_x005F_x000D_
SGM: Reprezentačné sústredenie  
ŠGM 11.-14.5.2025 Prievidza 
- príprava reprezentantov</t>
  </si>
  <si>
    <t>SLSP1060005</t>
  </si>
  <si>
    <t>Úhrada FP č. 25DFŠ00414, Fyzioterapia ŠGM 06/2025,_x005F_x000D_
SGM: Fyzioterapia ŠGM 06/2025</t>
  </si>
  <si>
    <t>SLSP1060007</t>
  </si>
  <si>
    <t>Úhrada FP č. 25DFŠ00426, Fyzioterapia ŠGM 05/2025,_x005F_x000D_
SGM: Fyzioterapia ŠGM 05/2025</t>
  </si>
  <si>
    <t>2025060006</t>
  </si>
  <si>
    <t>SLSP1060014</t>
  </si>
  <si>
    <t>VRBIČAN, s. r. o.</t>
  </si>
  <si>
    <t>44734000</t>
  </si>
  <si>
    <t>Úhrada FP č. 25DFŠ00427, European Mens and Womens Artistic Gymnastics Championships 26-31.,_x005F_x000D_
SGM: European Mens and 
Womens Artistic Gymnastics 
Championships 26-31.5.2025 
Leipzig, GER - preprava</t>
  </si>
  <si>
    <t>2772025</t>
  </si>
  <si>
    <t>SLSP1060015</t>
  </si>
  <si>
    <t>Úhrada FP č. 25DFŠ00429, Administrácia siete 06/2025,_x005F_x000D_
Se: Administrácia siete 06/2025</t>
  </si>
  <si>
    <t>25712174</t>
  </si>
  <si>
    <t>SLSP1060017</t>
  </si>
  <si>
    <t>Úhrada FP č. 25DFŠ00399, Výkon činnosti športového odborníka 06/2025,_x005F_x000D_
SA: Výkon činnosti športového 
odborníka 06/2025</t>
  </si>
  <si>
    <t>SLSP1060003</t>
  </si>
  <si>
    <t>Úhrada OZ č. 25OZŠ00585, 2.kolo Slovenský pohár ŠGŽ 20.-22.6.2025 Prievidza, rozhodovanie ,_x005F_x000D_
SGZ: 2.kolo Slovenský pohár 
20.-22.6.2025 Prievidza, 
rozhodovanie - príkazná zmluva</t>
  </si>
  <si>
    <t>2500585</t>
  </si>
  <si>
    <t>SLSP1100093</t>
  </si>
  <si>
    <t>Úhrada OZ č. 25OZŠ00570, 2.kolo Slovenský pohár ŠGŽ 20.-22.6.2025 Prievidza, rozhodovanie ,_x005F_x000D_
SGZ: 2.kolo Slovenský pohár 
20.-22.6.2025 Prievidza, 
rozhodovanie - príkazná zmluva</t>
  </si>
  <si>
    <t>2500570</t>
  </si>
  <si>
    <t>SLSP1100078</t>
  </si>
  <si>
    <t>Úhrada OZ č. 25OZŠ00574, 2.kolo Slovenský pohár ŠGŽ 20.-22.6.2025 Prievidza, rozhodovanie ,_x005F_x000D_
SGZ: 2.kolo Slovenský pohár 
20.-22.6.2025 Prievidza, 
rozhodovanie - príkazná zmluva</t>
  </si>
  <si>
    <t>2500574</t>
  </si>
  <si>
    <t>SLSP1100082</t>
  </si>
  <si>
    <t>Úhrada OZ č. 25OZŠ00576, 2.kolo Slovenský pohár ŠGŽ 20.-22.6.2025 Prievidza, rozhodovanie ,_x005F_x000D_
SGZ: 2.kolo Slovenský pohár 
20.-22.6.2025 Prievidza, 
rozhodovanie - príkazná zmluva</t>
  </si>
  <si>
    <t>2500576</t>
  </si>
  <si>
    <t>SLSP1100084</t>
  </si>
  <si>
    <t>Úhrada OZ č. 25OZŠ00575, 2.kolo Slovenský pohár ŠGŽ 20.-22.6.2025 Prievidza, rozhodovanie ,_x005F_x000D_
SGZ: 2.kolo Slovenský pohár 
20.-22.6.2025 Prievidza, 
rozhodovanie - príkazná zmluva</t>
  </si>
  <si>
    <t>2500575</t>
  </si>
  <si>
    <t>SLSP1100083</t>
  </si>
  <si>
    <t>Úhrada OZ č. 25OZŠ00580, 2.kolo Slovenský pohár ŠGŽ 20.-22.6.2025 Prievidza, rozhodovanie ,_x005F_x000D_
SGZ: 2.kolo Slovenský pohár 
20.-22.6.2025 Prievidza, 
rozhodovanie - príkazná zmluva</t>
  </si>
  <si>
    <t>2500580</t>
  </si>
  <si>
    <t>SLSP1100088</t>
  </si>
  <si>
    <t>Úhrada OZ č. 25OZŠ00582, 2.kolo Slovenský pohár ŠGŽ 20.-22.6.2025 Prievidza, rozhodovanie ,_x005F_x000D_
SGZ: 2.kolo Slovenský pohár 
20.-22.6.2025 Prievidza, 
rozhodovanie - príkazná zmluva</t>
  </si>
  <si>
    <t>2500582</t>
  </si>
  <si>
    <t>SLSP1100090</t>
  </si>
  <si>
    <t>Úhrada OZ č. 25OZŠ00573, 2.kolo Slovenský pohár ŠGŽ 20.-22.6.2025 Prievidza, rozhodovanie ,_x005F_x000D_
SGZ: 2.kolo Slovenský pohár 
20.-22.6.2025 Prievidza, 
rozhodovanie - príkazná zmluva</t>
  </si>
  <si>
    <t>2500573</t>
  </si>
  <si>
    <t>SLSP1100081</t>
  </si>
  <si>
    <t>Úhrada OZ č. 25OZŠ00583, 2.kolo Slovenský pohár ŠGŽ 20.-22.6.2025 Prievidza, rozhodovanie ,_x005F_x000D_
SGZ: 2.kolo Slovenský pohár 
20.-22.6.2025 Prievidza, 
rozhodovanie - príkazná zmluva</t>
  </si>
  <si>
    <t>2500583</t>
  </si>
  <si>
    <t>SLSP1100091</t>
  </si>
  <si>
    <t>Úhrada OZ č. 25OZŠ00571, 2.kolo Slovenský pohár ŠGŽ 20.-22.6.2025 Prievidza, rozhodovanie ,_x005F_x000D_
SGZ: 2.kolo Slovenský pohár 
20.-22.6.2025 Prievidza, 
rozhodovanie - príkazná zmluva</t>
  </si>
  <si>
    <t>2500571</t>
  </si>
  <si>
    <t>SLSP1100079</t>
  </si>
  <si>
    <t>Úhrada OZ č. 25OZŠ00572, 2.kolo Slovenský pohár ŠGŽ 20.-22.6.2025 Prievidza, rozhodovanie ,_x005F_x000D_
SGZ: 2.kolo Slovenský pohár 
20.-22.6.2025 Prievidza, 
rozhodovanie - príkazná zmluva</t>
  </si>
  <si>
    <t>2500572</t>
  </si>
  <si>
    <t>SLSP1100080</t>
  </si>
  <si>
    <t>Úhrada OZ č. 25OZŠ00569, 2.kolo Slovenský pohár ŠGŽ 20.-22.6.2025 Prievidza, rozhodovanie ,_x005F_x000D_
SGZ: 2.kolo Slovenský pohár 
20.-22.6.2025 Prievidza, 
rozhodovanie - príkazná zmluva</t>
  </si>
  <si>
    <t>2500569</t>
  </si>
  <si>
    <t>SLSP1100077</t>
  </si>
  <si>
    <t>Bohňová Emília</t>
  </si>
  <si>
    <t>Úhrada OZ č. 25OZŠ00578, 2.kolo Slovenský pohár ŠGŽ 20.-22.6.2025 Prievidza, rozhodovanie ,_x005F_x000D_
SGZ: 2.kolo Slovenský pohár 
20.-22.6.2025 Prievidza, 
rozhodovanie - príkazná zmluva</t>
  </si>
  <si>
    <t>2500578</t>
  </si>
  <si>
    <t>SLSP1100086</t>
  </si>
  <si>
    <t>Úhrada OZ č. 25OZŠ00577, 2.kolo Slovenský pohár ŠGŽ 20.-22.6.2025 Prievidza, rozhodovanie ,_x005F_x000D_
SGZ: 2.kolo Slovenský pohár 
20.-22.6.2025 Prievidza, 
rozhodovanie - príkazná zmluva</t>
  </si>
  <si>
    <t>2500577</t>
  </si>
  <si>
    <t>SLSP1100085</t>
  </si>
  <si>
    <t>Úhrada OZ č. 25OZŠ00581, 2.kolo Slovenský pohár ŠGŽ 20.-22.6.2025 Prievidza, rozhodovanie ,_x005F_x000D_
SGZ: 2.kolo Slovenský pohár 
20.-22.6.2025 Prievidza, 
rozhodovanie - príkazná zmluva</t>
  </si>
  <si>
    <t>2500581</t>
  </si>
  <si>
    <t>SLSP1100089</t>
  </si>
  <si>
    <t>Úhrada OZ č. 25OZŠ00588, 2.kolo Slovenský pohár ŠGŽ 20.-22.6.2025 Prievidza, rozhodovanie ,_x005F_x000D_
SGZ: 2.kolo Slovenský pohár 
20.-22.6.2025 Prievidza, 
rozhodovanie - príkazná zmluva</t>
  </si>
  <si>
    <t>2500588</t>
  </si>
  <si>
    <t>SLSP1100096</t>
  </si>
  <si>
    <t>Úhrada OZ č. 25OZŠ00579, 2.kolo Slovenský pohár ŠGŽ 20.-22.6.2025 Prievidza, rozhodovanie ,_x005F_x000D_
SGZ: 2.kolo Slovenský pohár 
20.-22.6.2025 Prievidza, 
rozhodovanie - príkazná zmluva</t>
  </si>
  <si>
    <t>2500579</t>
  </si>
  <si>
    <t>SLSP1100087</t>
  </si>
  <si>
    <t>Úhrada OZ č. 25OZŠ00587, 2.kolo Slovenský pohár ŠGŽ 20.-22.6.2025 Prievidza, rozhodovanie ,_x005F_x000D_
SGZ: 2.kolo Slovenský pohár 
20.-22.6.2025 Prievidza,
rozhodovanie - príkazná zmluva</t>
  </si>
  <si>
    <t>2500587</t>
  </si>
  <si>
    <t>SLSP1100095</t>
  </si>
  <si>
    <t>Úhrada OZ č. 25OZŠ00634, 2. kolo SP a MMSR junioriek a žien v športovej gymnastike 20.-22.,_x005F_x000D_
SGZ: 2. kolo SP a MMSR junioriek 
a žien 20.-22.6.2025 Prievidza
 - preplatenie CP</t>
  </si>
  <si>
    <t>2500634</t>
  </si>
  <si>
    <t>SLSP1100139</t>
  </si>
  <si>
    <t>Úhrada OZ č. 25OZŠ00636, 2. kolo SP a MMSR junioriek a žien v športovej gymnastike 20.-22.,_x005F_x000D_
SGZ: 2. kolo SP a MMSR junioriek 
a žien 20.-22.6.2025 
Prievidza - preplatenie CP</t>
  </si>
  <si>
    <t>2500636</t>
  </si>
  <si>
    <t>SLSP1100141</t>
  </si>
  <si>
    <t>Úhrada OZ č. 25OZŠ00506, Reprezentačné sústredenie  ŠGM 11.-14.5.2025 Prievidza - preplate,_x005F_x000D_
SGM: Reprezentačné sústredenie ŠGM 
11.-14.5.2025 Prievidza 
- preplatenie CP</t>
  </si>
  <si>
    <t>2500506</t>
  </si>
  <si>
    <t>SLSP1100018</t>
  </si>
  <si>
    <t>Samson Sebastián</t>
  </si>
  <si>
    <t>Úhrada OZ č. 25OZŠ00508, Reprezentačné sústredenie  ŠGM 11.-14.5.2025 Prievidza - preplate,_x005F_x000D_
SGM: Reprezentačné sústredenie ŠGM 
11.-14.5.2025 Prievidza 
- preplatenie CP</t>
  </si>
  <si>
    <t>2500508</t>
  </si>
  <si>
    <t>SLSP1100020</t>
  </si>
  <si>
    <t>Úhrada OZ č. 25OZŠ00505, European Mens and Womens Artistic Gymnastics Championships 26-31.,_x005F_x000D_
SGM: European Mens and Womens
 Artistic Gymnastics Championships 
26-31.5.2025 Leipzig, GER 
- preplatenie CP</t>
  </si>
  <si>
    <t>2500505</t>
  </si>
  <si>
    <t>SLSP1100017</t>
  </si>
  <si>
    <t>Kremnický Peter</t>
  </si>
  <si>
    <t>Úhrada OZ č. 25OZŠ00638, 3.kolo Slovenský pohár ŠGM 21.6.2025 Žilina, rozhodovanie - prepl,_x005F_x000D_
SGM: 3.kolo Slovenský pohár ŠGM 
21.6.2025 Žilina, rozhodovanie 
- preplatenie CP</t>
  </si>
  <si>
    <t>2500638</t>
  </si>
  <si>
    <t>SLSP1100143</t>
  </si>
  <si>
    <t>Úhrada OZ č. 25OZŠ00611, 3.kolo Slovenský pohár ŠGM 21.6.2025 Žilina, rozhodovanie - príka,_x005F_x000D_
SGM: 3.kolo Slovenský pohár 
21.6.2025 Žilina, rozhodovanie 
- príkazná zmluva</t>
  </si>
  <si>
    <t>2500611</t>
  </si>
  <si>
    <t>SLSP1100119</t>
  </si>
  <si>
    <t>Úhrada OZ č. 25OZŠ00612, 3.kolo Slovenský pohár ŠGM 21.6.2025 Žilina, rozhodovanie - príka,_x005F_x000D_
SGM: 3.kolo Slovenský pohár 
21.6.2025 Žilina, rozhodovanie 
- príkazná zmluva</t>
  </si>
  <si>
    <t>2500612</t>
  </si>
  <si>
    <t>SLSP1100120</t>
  </si>
  <si>
    <t>Úhrada OZ č. 25OZŠ00637, 3.kolo Slovenský pohár ŠGM 21.6.2025 Žilina, rozhodovanie - príka,_x005F_x000D_
SGM: 3.kolo Slovenský pohár 
21.6.2025 Žilina, rozhodovanie 
- príkazná zmluva</t>
  </si>
  <si>
    <t>2500637</t>
  </si>
  <si>
    <t>SLSP1100142</t>
  </si>
  <si>
    <t>Úhrada OZ č. 25OZŠ00613, 3.kolo Slovenský pohár ŠGM 21.6.2025 Žilina, rozhodovanie - príka,_x005F_x000D_
SGM: 3.kolo Slovenský pohár 
21.6.2025 Žilina, rozhodovanie 
- príkazná zmluva</t>
  </si>
  <si>
    <t>2500613</t>
  </si>
  <si>
    <t>SLSP1100121</t>
  </si>
  <si>
    <t>Úhrada OZ č. 25OZŠ00609, 3.kolo Slovenský pohár ŠGM 21.6.2025 Žilina, rozhodovanie - príka,_x005F_x000D_
SGM: 3.kolo Slovenský pohár 
21.6.2025 Žilina, rozhodovanie 
- príkazná zmluva</t>
  </si>
  <si>
    <t>2500609</t>
  </si>
  <si>
    <t>SLSP1100117</t>
  </si>
  <si>
    <t>Úhrada OZ č. 25OZŠ00608, 3.kolo Slovenský pohár ŠGM 21.6.2025 Žilina, rozhodovanie - príka,_x005F_x000D_
SGM: 3.kolo Slovenský pohár 
21.6.2025 Žilina, rozhodovanie 
- príkazná zmluva</t>
  </si>
  <si>
    <t>2500608</t>
  </si>
  <si>
    <t>SLSP1100116</t>
  </si>
  <si>
    <t>Úhrada OZ č. 25OZŠ00610, 3.kolo Slovenský pohár ŠGM 21.6.2025 Žilina, rozhodovanie - príka,_x005F_x000D_
SGM: 3.kolo Slovenský pohár 
21.6.2025 Žilina, rozhodovanie 
- príkazná zmluva</t>
  </si>
  <si>
    <t>2500610</t>
  </si>
  <si>
    <t>SLSP1100118</t>
  </si>
  <si>
    <t>Úhrada OZ č. 25OZŠ00614, 3.kolo Slovenský pohár ŠGM 21.6.2025 Žilina, rozhodovanie - príka,_x005F_x000D_
SGM: 3.kolo Slovenský pohár 
21.6.2025 Žilina, rozhodovanie 
- príkazná zmluva</t>
  </si>
  <si>
    <t>2500614</t>
  </si>
  <si>
    <t>SLSP1100122</t>
  </si>
  <si>
    <t>Úhrada OZ č. 25OZŠ00617, VV 18.6.2025 - preplatenie CP,_x005F_x000D_
Se: VV 18.6.2025 - preplatenie CP</t>
  </si>
  <si>
    <t>2500617</t>
  </si>
  <si>
    <t>SLSP1100123</t>
  </si>
  <si>
    <t>Úhrada OZ č. 25OZŠ00514, VV 18.6.2025 - preplatenie CP,_x005F_x000D_
Se: VV 18.6.2025 - preplatenie CP</t>
  </si>
  <si>
    <t>2500514</t>
  </si>
  <si>
    <t>SLSP1100023</t>
  </si>
  <si>
    <t>Úhrada OZ č. 25OZŠ00648, Gymnastický festival Lausanne 20.-22.6.2025 - preplatenie doklado,_x005F_x000D_
Se: Gymnastický festival 
Lausanne 20.-22.6.2025
 - preplatenie dokladov</t>
  </si>
  <si>
    <t>2500648</t>
  </si>
  <si>
    <t>SLSP1100146</t>
  </si>
  <si>
    <t>Štefek Jakub</t>
  </si>
  <si>
    <t>Úhrada OZ č. 25OZŠ00655, Slovak Parkour Open 7.-8.6.2025 Bratislava, technická čata - prík,_x005F_x000D_
PK: Slovak Parkour Open 7.-8.6.
2025 Bratislava, technická čata 
- príkazná zmluva</t>
  </si>
  <si>
    <t>2500655</t>
  </si>
  <si>
    <t>SLSP1100153</t>
  </si>
  <si>
    <t>Olah Branislav</t>
  </si>
  <si>
    <t>Úhrada OZ č. 25OZŠ00656, Slovak Parkour Open 7.-8.6.2025 Bratislava, technická čata - prík,_x005F_x000D_
PK: Slovak Parkour Open 7.-8.6.
2025 Bratislava, technická čata 
- príkazná zmluva</t>
  </si>
  <si>
    <t>2500656</t>
  </si>
  <si>
    <t>SLSP1100154</t>
  </si>
  <si>
    <t>Csiaki Nicolas David</t>
  </si>
  <si>
    <t>Úhrada OZ č. 25OZŠ00654, Slovak Parkour Open 7.-8.6.2025 Bratislava, technická čata - prík,_x005F_x000D_
PK: Slovak Parkour Open 7.-8.6.
2025 Bratislava, technická čata 
- príkazná zmluva</t>
  </si>
  <si>
    <t>2500654</t>
  </si>
  <si>
    <t>SLSP1100152</t>
  </si>
  <si>
    <t>Solga Noel</t>
  </si>
  <si>
    <t>Úhrada OZ č. 25OZŠ00653, Slovak Parkour Open 7.-8.6.2025 Bratislava, rozhodovanie - príkaz,_x005F_x000D_
PK: Slovak Parkour Open 7.-8.6.
2025 Bratislava, rozhodovanie 
- príkazná zmluva</t>
  </si>
  <si>
    <t>2500653</t>
  </si>
  <si>
    <t>SLSP1100151</t>
  </si>
  <si>
    <t>Úhrada OZ č. 25OZŠ00650, Slovak Parkour Open 7.-8.6.2025 Bratislava, rozhodovanie - príkaz,_x005F_x000D_
PK: Slovak Parkour Open 7.-8.6.
2025 Bratislava, rozhodovanie 
- príkazná zmluva</t>
  </si>
  <si>
    <t>2500650</t>
  </si>
  <si>
    <t>SLSP1100148</t>
  </si>
  <si>
    <t>Pajonk Martin</t>
  </si>
  <si>
    <t>Úhrada OZ č. 25OZŠ00651, Slovak Parkour Open 7.-8.6.2025 Bratislava, rozhodovanie - príkaz,_x005F_x000D_
PK: Slovak Parkour Open 7.-8.6.
2025 Bratislava, rozhodovanie 
- príkazná zmluva</t>
  </si>
  <si>
    <t>2500651</t>
  </si>
  <si>
    <t>SLSP1100149</t>
  </si>
  <si>
    <t>Csiaki Neita</t>
  </si>
  <si>
    <t>Úhrada OZ č. 25OZŠ00652, Slovak Parkour Open 7.-8.6.2025 Bratislava, rozhodovanie - príkaz,_x005F_x000D_
PK: Slovak Parkour Open 7.-8.6.
2025 Bratislava, rozhodovanie 
- príkazná zmluva</t>
  </si>
  <si>
    <t>2500652</t>
  </si>
  <si>
    <t>SLSP1100150</t>
  </si>
  <si>
    <t>Úhrada OZ č. 25OZŠ00644, Parkour World Cup Montpellier 29.5.-1.6.2025 FRA - preplatenie CP,_x005F_x000D_
PK: Parkour World Cup Montpellier 
29.5.-1.6.2025 FRA - preplatenie CP</t>
  </si>
  <si>
    <t>2500644</t>
  </si>
  <si>
    <t>SLSP1100145</t>
  </si>
  <si>
    <t>Úhrada OZ č. 25OZŠ00659, Parkour World Cup Montpellier 29.5.-1.6.2025 FRA - preplatenie CP,_x005F_x000D_
PK: Parkour World Cup Montpellier 
29.5.-1.6.2025 FRA - preplatenie CP</t>
  </si>
  <si>
    <t>2500659</t>
  </si>
  <si>
    <t>SLSP1100156</t>
  </si>
  <si>
    <t>Úhrada OZ č. 25OZŠ00643, Parkour World Cup Montpellier 29.5.-1.6.2025 FRA - preplatenie CP,_x005F_x000D_
PK: Parkour World Cup Montpellier 
29.5.-1.6.2025 FRA - preplatenie CP</t>
  </si>
  <si>
    <t>2500643</t>
  </si>
  <si>
    <t>SLSP1100144</t>
  </si>
  <si>
    <t>Úhrada OZ č. 25OZŠ00658, FIG Parkour World Cup Amsterdam 15.-18.5.2025 - preplatenie CP,_x005F_x000D_
PK: FIG Parkour World Cup 
Amsterdam 15.-18.5.2025 
- preplatenie CP</t>
  </si>
  <si>
    <t>2500658</t>
  </si>
  <si>
    <t>SLSP1100155</t>
  </si>
  <si>
    <t>Úhrada OZ č. 25OZŠ00562, VTM tréningy marec-jún 2025 - príkazná zmluva,_x005F_x000D_
MG: VTM tréningy marec-jún 
2025 - príkazná zmluva</t>
  </si>
  <si>
    <t>2500562</t>
  </si>
  <si>
    <t>SLSP1100070</t>
  </si>
  <si>
    <t>Úhrada OZ č. 25OZŠ00568, VTM tréningy marec-jún 2025 - príkazná zmluva,_x005F_x000D_
MG: VTM tréningy marec-jún 
2025 - príkazná zmluva</t>
  </si>
  <si>
    <t>2500568</t>
  </si>
  <si>
    <t>SLSP1100076</t>
  </si>
  <si>
    <t>Úhrada OZ č. 25OZŠ00567, VTM tréningy marec-jún 2025 - príkazná zmluva,_x005F_x000D_
MG: VTM tréningy marec-jún 
2025 - príkazná zmluva</t>
  </si>
  <si>
    <t>2500567</t>
  </si>
  <si>
    <t>SLSP1100075</t>
  </si>
  <si>
    <t>Úhrada OZ č. 25OZŠ00564, VTM tréningy marec-jún 2025 - príkazná zmluva,_x005F_x000D_
MG: VTM tréningy marec-jún 
2025 - príkazná zmluva</t>
  </si>
  <si>
    <t>2500564</t>
  </si>
  <si>
    <t>SLSP1100072</t>
  </si>
  <si>
    <t>Úhrada OZ č. 25OZŠ00565, VTM tréningy marec-jún 2025 - príkazná zmluva,_x005F_x000D_
MG: VTM tréningy marec-jún 
2025 - príkazná zmluva</t>
  </si>
  <si>
    <t>2500565</t>
  </si>
  <si>
    <t>SLSP1100073</t>
  </si>
  <si>
    <t>Chasun Aliaksandra</t>
  </si>
  <si>
    <t>Úhrada OZ č. 25OZŠ00563, VTM tréningy marec-jún 2025 - príkazná zmluva,_x005F_x000D_
MG: VTM tréningy marec-jún 
2025 - príkazná zmluva</t>
  </si>
  <si>
    <t>2500563</t>
  </si>
  <si>
    <t>SLSP1100071</t>
  </si>
  <si>
    <t>Úhrada OZ č. 25OZŠ00561, VTM tréningy marec-jún 2025 - príkazná zmluva,_x005F_x000D_
MG: VTM tréningy marec-jún 
2025 - príkazná zmluva</t>
  </si>
  <si>
    <t>2500561</t>
  </si>
  <si>
    <t>SLSP1100069</t>
  </si>
  <si>
    <t>Úhrada OZ č. 25OZŠ00566, VTM tréningy marec-jún 2025 - príkazná zmluva,_x005F_x000D_
MG: VTM tréningy marec-jún 
2025 - príkazná zmluva</t>
  </si>
  <si>
    <t>2500566</t>
  </si>
  <si>
    <t>SLSP1100074</t>
  </si>
  <si>
    <t>Úhrada OZ č. 25OZŠ00560, VTM tréningy marec-jún 2025 - príkazná zmluva,_x005F_x000D_
MG: VTM tréningy marec-jún 
2025 - príkazná zmluva</t>
  </si>
  <si>
    <t>2500560</t>
  </si>
  <si>
    <t>SLSP1100068</t>
  </si>
  <si>
    <t>Úhrada OZ č. 25OZŠ00501, MSR v MG Program C 22.6.2025 Záhorská Bystrica, rozhodovanie - pr,_x005F_x000D_
MG: MSR v MG Program C 22.6.2025 
Záhorská Bystrica, rozhodovanie 
- preplatenie CP</t>
  </si>
  <si>
    <t>2500501</t>
  </si>
  <si>
    <t>SLSP1100016</t>
  </si>
  <si>
    <t>Úhrada OZ č. 25OZŠ00631, MSR v MG Program B 21.6.2025 a Program C 22.6.2025 Záhorská Bystr,_x005F_x000D_
MG: MSR v MG Program B 21.6.2025 
a Program C 22.6.2025 Záhorská 
Bystrica - preplatenie CP</t>
  </si>
  <si>
    <t>2500631</t>
  </si>
  <si>
    <t>SLSP1100137</t>
  </si>
  <si>
    <t>Úhrada OZ č. 25OZŠ00630, MSR v MG Program B 21.6.2025 a Program C 22.6.2025 Záhorská Bystr,_x005F_x000D_
MG: MSR v MG Program B 21.6.2025 
a Program C 22.6.2025 Záhorská 
Bystrica - preplatenie CP</t>
  </si>
  <si>
    <t>2500630</t>
  </si>
  <si>
    <t>SLSP1100136</t>
  </si>
  <si>
    <t>Úhrada OZ č. 25OZŠ00552, MSR v MG Program C 22.6.2025 Záhorská Bystrica, rozhodovanie - pr,_x005F_x000D_
MG: MSR Program C 22.6.2025 
Záhorská Bystrica, rozhodovanie 
- príkazná zmluva</t>
  </si>
  <si>
    <t>2500552</t>
  </si>
  <si>
    <t>SLSP1100060</t>
  </si>
  <si>
    <t>Úhrada OZ č. 25OZŠ00556, MSR v MG Program C 22.6.2025 Záhorská Bystrica, rozhodovanie - pr,_x005F_x000D_
MG: MSR Program C 22.6.2025 
Záhorská Bystrica, rozhodovanie 
- príkazná zmluva</t>
  </si>
  <si>
    <t>2500556</t>
  </si>
  <si>
    <t>SLSP1100064</t>
  </si>
  <si>
    <t>Úhrada OZ č. 25OZŠ00546, MSR v MG Program C 22.6.2025 Záhorská Bystrica, rozhodovanie - pr,_x005F_x000D_
MG: MSR Program C 22.6.2025 
Záhorská Bystrica, rozhodovanie 
- príkazná zmluva</t>
  </si>
  <si>
    <t>2500546</t>
  </si>
  <si>
    <t>SLSP1100054</t>
  </si>
  <si>
    <t>Úhrada OZ č. 25OZŠ00558, MSR v MG Program C 22.6.2025 Záhorská Bystrica, rozhodovanie - pr,_x005F_x000D_
MG: MSR Program C 22.6.2025 
Záhorská Bystrica, rozhodovanie 
- príkazná zmluva</t>
  </si>
  <si>
    <t>2500558</t>
  </si>
  <si>
    <t>SLSP1100066</t>
  </si>
  <si>
    <t>Úhrada OZ č. 25OZŠ00551, MSR v MG Program C 22.6.2025 Záhorská Bystrica, rozhodovanie - pr,_x005F_x000D_
MG: MSR Program C 22.6.2025 
Záhorská Bystrica, rozhodovanie 
- príkazná zmluva</t>
  </si>
  <si>
    <t>2500551</t>
  </si>
  <si>
    <t>SLSP1100059</t>
  </si>
  <si>
    <t>Úhrada OZ č. 25OZŠ00557, MSR v MG Program C 22.6.2025 Záhorská Bystrica, rozhodovanie - pr,_x005F_x000D_
MG: MSR Program C 22.6.2025 
Záhorská Bystrica, rozhodovanie 
- príkazná zmluva</t>
  </si>
  <si>
    <t>2500557</t>
  </si>
  <si>
    <t>SLSP1100065</t>
  </si>
  <si>
    <t>Úhrada OZ č. 25OZŠ00555, MSR v MG Program C 22.6.2025 Záhorská Bystrica, rozhodovanie - pr,_x005F_x000D_
MG: MSR Program C 22.6.2025 
Záhorská Bystrica, rozhodovanie 
- príkazná zmluva</t>
  </si>
  <si>
    <t>2500555</t>
  </si>
  <si>
    <t>SLSP1100063</t>
  </si>
  <si>
    <t>Úhrada OZ č. 25OZŠ00554, MSR v MG Program C 22.6.2025 Záhorská Bystrica, rozhodovanie - pr,_x005F_x000D_
MG: MSR Program C 22.6.2025 
Záhorská Bystrica, rozhodovanie 
- príkazná zmluva</t>
  </si>
  <si>
    <t>2500554</t>
  </si>
  <si>
    <t>SLSP1100062</t>
  </si>
  <si>
    <t>Úhrada OZ č. 25OZŠ00548, MSR v MG Program C 22.6.2025 Záhorská Bystrica, rozhodovanie - pr,_x005F_x000D_
MG: MSR Program C 22.6.2025 
Záhorská Bystrica, rozhodovanie 
- príkazná zmluva</t>
  </si>
  <si>
    <t>2500548</t>
  </si>
  <si>
    <t>SLSP1100056</t>
  </si>
  <si>
    <t>Úhrada OZ č. 25OZŠ00547, MSR v MG Program C 22.6.2025 Záhorská Bystrica, rozhodovanie - pr,_x005F_x000D_
MG: MSR Program C 22.6.2025 
Záhorská Bystrica, rozhodovanie 
- príkazná zmluva</t>
  </si>
  <si>
    <t>2500547</t>
  </si>
  <si>
    <t>SLSP1100055</t>
  </si>
  <si>
    <t>Úhrada OZ č. 25OZŠ00553, MSR v MG Program C 22.6.2025 Záhorská Bystrica, rozhodovanie - pr,_x005F_x000D_
MG: MSR Program C 22.6.2025 
Záhorská Bystrica, rozhodovanie 
- príkazná zmluva</t>
  </si>
  <si>
    <t>2500553</t>
  </si>
  <si>
    <t>SLSP1100061</t>
  </si>
  <si>
    <t>Úhrada OZ č. 25OZŠ00549, MSR v MG Program C 22.6.2025 Záhorská Bystrica, rozhodovanie - pr,_x005F_x000D_
MG: MSR Program C 22.6.2025 
Záhorská Bystrica, rozhodovanie 
- príkazná zmluva</t>
  </si>
  <si>
    <t>2500549</t>
  </si>
  <si>
    <t>SLSP1100057</t>
  </si>
  <si>
    <t>Úhrada OZ č. 25OZŠ00499, 2.kolo SP a MMSR junioriek a ŠGŽ 20.-22.6.2025 Prievidza - prepla,_x005F_x000D_
SGZ: 2.kolo SP a MMSR junioriek 
a ŠGŽ 20.-22.6.2025 Prievidza 
- preplatenie CP</t>
  </si>
  <si>
    <t>2500499</t>
  </si>
  <si>
    <t>SLSP1100015</t>
  </si>
  <si>
    <t>Úhrada OZ č. 25OZŠ00584, 2.kolo Slovenský pohár ŠGŽ 20.-22.6.2025 Prievidza, rozhodovanie ,_x005F_x000D_
SGZ: 2.kolo Slovenský pohár 
20.-22.6.2025 Prievidza, 
rozhodovanie - príkazná zmluva</t>
  </si>
  <si>
    <t>2500584</t>
  </si>
  <si>
    <t>SLSP1100092</t>
  </si>
  <si>
    <t>Úhrada OZ č. 25OZŠ00586, 2.kolo Slovenský pohár ŠGŽ 20.-22.6.2025 Prievidza, rozhodovanie ,_x005F_x000D_
SGZ: 2.kolo Slovenský pohár 
20.-22.6.2025 Prievidza, 
rozhodovanie - príkazná zmluva</t>
  </si>
  <si>
    <t>2500586</t>
  </si>
  <si>
    <t>SLSP1100094</t>
  </si>
  <si>
    <t>Úhrada OZ č. 25OZŠ00509, Reprezentačné sústredenie  ŠGM 11.-14.5.2025 Prievidza - preplate,_x005F_x000D_
SGZ: Reprezentačné sústredenie ŠGZ 
11.-14.5.2025 Prievidza 
- preplatenie CP</t>
  </si>
  <si>
    <t>2500509</t>
  </si>
  <si>
    <t>SLSP1100021</t>
  </si>
  <si>
    <t>Úhrada OZ č. 25MZD00179, Dan zo mzdy 07/2025,_x005F_x000D_
Dan zo ZC-preddavok</t>
  </si>
  <si>
    <t>1100072025</t>
  </si>
  <si>
    <t>SLSP1180028</t>
  </si>
  <si>
    <t>Úhrada OZ č. 25MZD00180, VSZP 07/2025,_x005F_x000D_
Zdravotne poistenie VsZP</t>
  </si>
  <si>
    <t>SLSP1180025</t>
  </si>
  <si>
    <t>SLSP1440003</t>
  </si>
  <si>
    <t>4250077056</t>
  </si>
  <si>
    <t>Úhrada FP č. 25DFŠ00707, Mobilné služby 01.09.2024-30.9.2025,WWW.4KA.SK COMFORTPAY-WWW.4KA.SK CO_x005F_x000D_
Platba kartou</t>
  </si>
  <si>
    <t>35680202</t>
  </si>
  <si>
    <t>SWAN, a.s.</t>
  </si>
  <si>
    <t>bankové poplatky,_x005F_x000D_
Poplatok za platbu kartou</t>
  </si>
  <si>
    <t>SLSP1620004</t>
  </si>
  <si>
    <t>SLSP1620002</t>
  </si>
  <si>
    <t>SLSP1210015</t>
  </si>
  <si>
    <t>SLSP1150009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</si>
</sst>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1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9"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47"/>
      <c r="D1" s="347"/>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1356</v>
      </c>
      <c r="C6" s="205"/>
      <c r="D6" s="205"/>
    </row>
    <row r="7" spans="1:4" s="18" customFormat="1" ht="15" customHeight="1" x14ac:dyDescent="0.15">
      <c r="A7" s="296" t="s">
        <v>4</v>
      </c>
      <c r="C7" s="205"/>
      <c r="D7" s="205"/>
    </row>
    <row r="8" spans="1:4" s="18" customFormat="1" ht="15" customHeight="1" x14ac:dyDescent="0.15">
      <c r="A8" s="269" t="s">
        <v>1357</v>
      </c>
      <c r="C8" s="205"/>
      <c r="D8" s="205"/>
    </row>
    <row r="9" spans="1:4" s="18" customFormat="1" ht="15" customHeight="1" x14ac:dyDescent="0.15">
      <c r="A9" s="269" t="s">
        <v>1358</v>
      </c>
      <c r="C9" s="205"/>
      <c r="D9" s="205"/>
    </row>
    <row r="10" spans="1:4" s="18" customFormat="1" ht="15.75" customHeight="1" x14ac:dyDescent="0.15">
      <c r="A10" s="296" t="s">
        <v>1359</v>
      </c>
      <c r="C10" s="205"/>
      <c r="D10" s="205"/>
    </row>
    <row r="11" spans="1:4" s="18" customFormat="1" ht="42.75" customHeight="1" x14ac:dyDescent="0.15">
      <c r="A11" s="296" t="s">
        <v>1360</v>
      </c>
      <c r="C11" s="205"/>
      <c r="D11" s="205"/>
    </row>
    <row r="12" spans="1:4" s="18" customFormat="1" ht="20.5" customHeight="1" x14ac:dyDescent="0.15">
      <c r="A12" s="304" t="s">
        <v>1379</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32" x14ac:dyDescent="0.15">
      <c r="A16" s="298" t="s">
        <v>6</v>
      </c>
      <c r="C16" s="21"/>
    </row>
    <row r="17" spans="1:4" ht="17.5" customHeight="1" x14ac:dyDescent="0.15">
      <c r="A17" s="21"/>
      <c r="C17" s="21"/>
    </row>
    <row r="18" spans="1:4" ht="226.5" customHeight="1" x14ac:dyDescent="0.15">
      <c r="A18" s="298" t="s">
        <v>7</v>
      </c>
      <c r="B18" s="257"/>
      <c r="C18" s="21"/>
    </row>
    <row r="19" spans="1:4" ht="30.75" customHeight="1" x14ac:dyDescent="0.15">
      <c r="A19" s="21"/>
      <c r="B19" s="257"/>
      <c r="C19" s="21"/>
    </row>
    <row r="20" spans="1:4" ht="26.25" customHeight="1" x14ac:dyDescent="0.15">
      <c r="A20" s="299" t="s">
        <v>8</v>
      </c>
      <c r="C20" s="21"/>
    </row>
    <row r="21" spans="1:4" ht="42" x14ac:dyDescent="0.15">
      <c r="A21" s="19" t="s">
        <v>9</v>
      </c>
      <c r="C21" s="348"/>
      <c r="D21" s="348"/>
    </row>
    <row r="22" spans="1:4" x14ac:dyDescent="0.15">
      <c r="C22" s="349"/>
      <c r="D22" s="348"/>
    </row>
    <row r="23" spans="1:4" ht="70" x14ac:dyDescent="0.15">
      <c r="A23" s="23" t="s">
        <v>1380</v>
      </c>
      <c r="C23" s="255"/>
      <c r="D23" s="256"/>
    </row>
    <row r="24" spans="1:4" ht="12.75" customHeight="1" x14ac:dyDescent="0.15">
      <c r="C24" s="345"/>
      <c r="D24" s="346"/>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1361</v>
      </c>
    </row>
    <row r="32" spans="1:4" ht="12.75" customHeight="1" x14ac:dyDescent="0.15"/>
    <row r="33" spans="1:3" ht="15.75" customHeight="1" x14ac:dyDescent="0.15">
      <c r="A33" s="19" t="s">
        <v>1362</v>
      </c>
    </row>
    <row r="34" spans="1:3" ht="12.75" customHeight="1" x14ac:dyDescent="0.15"/>
    <row r="35" spans="1:3" ht="56" x14ac:dyDescent="0.15">
      <c r="A35" s="19" t="s">
        <v>1364</v>
      </c>
    </row>
    <row r="36" spans="1:3" ht="12" customHeight="1" x14ac:dyDescent="0.15"/>
    <row r="37" spans="1:3" ht="28" x14ac:dyDescent="0.15">
      <c r="A37" s="271" t="s">
        <v>1363</v>
      </c>
    </row>
    <row r="39" spans="1:3" ht="84" x14ac:dyDescent="0.15">
      <c r="A39" s="23" t="s">
        <v>1365</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1366</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1367</v>
      </c>
    </row>
    <row r="49" spans="1:1" ht="12" customHeight="1" x14ac:dyDescent="0.15"/>
    <row r="50" spans="1:1" ht="42" x14ac:dyDescent="0.15">
      <c r="A50" s="19" t="s">
        <v>1368</v>
      </c>
    </row>
    <row r="51" spans="1:1" ht="12.75" customHeight="1" x14ac:dyDescent="0.15"/>
    <row r="52" spans="1:1" ht="84" x14ac:dyDescent="0.15">
      <c r="A52" s="19" t="s">
        <v>1369</v>
      </c>
    </row>
    <row r="53" spans="1:1" ht="12.75" customHeight="1" x14ac:dyDescent="0.15"/>
    <row r="54" spans="1:1" ht="42" x14ac:dyDescent="0.15">
      <c r="A54" s="19" t="s">
        <v>1370</v>
      </c>
    </row>
    <row r="56" spans="1:1" ht="14" x14ac:dyDescent="0.15">
      <c r="A56" s="19" t="s">
        <v>16</v>
      </c>
    </row>
    <row r="58" spans="1:1" ht="14" x14ac:dyDescent="0.15">
      <c r="A58" s="19" t="s">
        <v>17</v>
      </c>
    </row>
    <row r="60" spans="1:1" ht="121.75" customHeight="1" x14ac:dyDescent="0.15">
      <c r="A60" s="23" t="s">
        <v>1371</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1372</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11" t="s">
        <v>1390</v>
      </c>
    </row>
    <row r="73" spans="1:1" ht="42" x14ac:dyDescent="0.15">
      <c r="A73" s="23" t="s">
        <v>1391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1381</v>
      </c>
    </row>
    <row r="96" spans="1:2" x14ac:dyDescent="0.15">
      <c r="A96" s="23"/>
    </row>
    <row r="97" spans="1:4" ht="14" x14ac:dyDescent="0.15">
      <c r="A97" s="260" t="s">
        <v>40</v>
      </c>
    </row>
    <row r="98" spans="1:4" ht="68.5" customHeight="1" x14ac:dyDescent="0.15">
      <c r="A98" s="23" t="s">
        <v>1382</v>
      </c>
    </row>
    <row r="99" spans="1:4" x14ac:dyDescent="0.15">
      <c r="A99" s="23"/>
    </row>
    <row r="100" spans="1:4" ht="14" x14ac:dyDescent="0.15">
      <c r="A100" s="260" t="s">
        <v>41</v>
      </c>
    </row>
    <row r="101" spans="1:4" ht="84" x14ac:dyDescent="0.15">
      <c r="A101" s="23" t="s">
        <v>1383</v>
      </c>
    </row>
    <row r="102" spans="1:4" x14ac:dyDescent="0.15">
      <c r="A102" s="23"/>
    </row>
    <row r="103" spans="1:4" ht="14" x14ac:dyDescent="0.15">
      <c r="A103" s="297" t="s">
        <v>42</v>
      </c>
    </row>
    <row r="104" spans="1:4" ht="56" x14ac:dyDescent="0.15">
      <c r="A104" s="23" t="s">
        <v>1384</v>
      </c>
    </row>
    <row r="105" spans="1:4" x14ac:dyDescent="0.15">
      <c r="A105" s="23"/>
      <c r="B105" s="20" t="s">
        <v>43</v>
      </c>
    </row>
    <row r="106" spans="1:4" ht="14" x14ac:dyDescent="0.15">
      <c r="A106" s="260" t="s">
        <v>44</v>
      </c>
    </row>
    <row r="107" spans="1:4" ht="71.25" customHeight="1" x14ac:dyDescent="0.15">
      <c r="A107" s="19" t="s">
        <v>1385</v>
      </c>
    </row>
    <row r="108" spans="1:4" ht="42" x14ac:dyDescent="0.15">
      <c r="A108" s="19" t="s">
        <v>1375</v>
      </c>
    </row>
    <row r="109" spans="1:4" ht="28" x14ac:dyDescent="0.15">
      <c r="A109" s="19" t="s">
        <v>45</v>
      </c>
    </row>
    <row r="110" spans="1:4" ht="10.5" customHeight="1" x14ac:dyDescent="0.15">
      <c r="D110" s="20" t="s">
        <v>43</v>
      </c>
    </row>
    <row r="111" spans="1:4" ht="99.75" customHeight="1" x14ac:dyDescent="0.15">
      <c r="A111" s="23" t="s">
        <v>1374</v>
      </c>
    </row>
    <row r="112" spans="1:4" ht="28" x14ac:dyDescent="0.15">
      <c r="A112" s="19" t="s">
        <v>1373</v>
      </c>
    </row>
    <row r="114" spans="1:2" ht="196" x14ac:dyDescent="0.15">
      <c r="A114" s="23" t="s">
        <v>1386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1387</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1376</v>
      </c>
    </row>
    <row r="133" spans="1:1" ht="61.5" customHeight="1" x14ac:dyDescent="0.15">
      <c r="A133" s="303" t="s">
        <v>1388</v>
      </c>
    </row>
    <row r="134" spans="1:1" ht="14" x14ac:dyDescent="0.15">
      <c r="A134" s="260" t="s">
        <v>1389</v>
      </c>
    </row>
    <row r="135" spans="1:1" ht="112" x14ac:dyDescent="0.15">
      <c r="A135" s="303" t="s">
        <v>1377</v>
      </c>
    </row>
    <row r="136" spans="1:1" x14ac:dyDescent="0.15">
      <c r="A136"/>
    </row>
    <row r="137" spans="1:1" ht="71.5" customHeight="1" x14ac:dyDescent="0.15">
      <c r="A137" s="302" t="s">
        <v>1378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69" t="str">
        <f>Spolu!C3&amp;", "&amp;Spolu!C6</f>
        <v>Slovenská gymnastická federácia, Olympijské námestie 14290/1, Bratislava, 831 04</v>
      </c>
      <c r="B1" s="369"/>
      <c r="C1" s="369"/>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15">
      <c r="E4" s="371"/>
      <c r="F4" s="371"/>
      <c r="N4" s="137" t="str">
        <f t="shared" si="0"/>
        <v>d - príspevok športovcom top tímu</v>
      </c>
      <c r="O4" s="137" t="s">
        <v>344</v>
      </c>
      <c r="P4" s="137" t="str">
        <f>Spolu!B20</f>
        <v>príspevok športovcom top tímu</v>
      </c>
    </row>
    <row r="5" spans="1:16" ht="30.75" customHeight="1" x14ac:dyDescent="0.1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1278</v>
      </c>
      <c r="E6" s="140" t="s">
        <v>1279</v>
      </c>
      <c r="F6" s="149"/>
      <c r="N6" s="137" t="str">
        <f t="shared" si="0"/>
        <v>f - plnenie úloh verejného záujmu v športe</v>
      </c>
      <c r="O6" s="137" t="s">
        <v>348</v>
      </c>
      <c r="P6" s="137" t="str">
        <f>Spolu!B22</f>
        <v>plnenie úloh verejného záujmu v športe</v>
      </c>
    </row>
    <row r="7" spans="1:16" ht="17" x14ac:dyDescent="0.1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x14ac:dyDescent="0.1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5" customHeight="1" x14ac:dyDescent="0.15">
      <c r="A14" s="139" t="s">
        <v>1292</v>
      </c>
      <c r="B14" s="374" t="s">
        <v>1310</v>
      </c>
      <c r="C14" s="375"/>
      <c r="F14" s="313"/>
      <c r="N14" s="137" t="str">
        <f t="shared" si="0"/>
        <v xml:space="preserve">n - </v>
      </c>
      <c r="O14" s="137" t="s">
        <v>364</v>
      </c>
    </row>
    <row r="15" spans="1:16" ht="34.5" customHeight="1" x14ac:dyDescent="0.15">
      <c r="A15" s="139" t="s">
        <v>1311</v>
      </c>
      <c r="B15" s="374"/>
      <c r="C15" s="375"/>
      <c r="F15" s="377"/>
      <c r="N15" s="137" t="str">
        <f t="shared" si="0"/>
        <v xml:space="preserve">o - </v>
      </c>
      <c r="O15" s="137" t="s">
        <v>365</v>
      </c>
    </row>
    <row r="16" spans="1:16" x14ac:dyDescent="0.15">
      <c r="A16" s="139" t="s">
        <v>1295</v>
      </c>
      <c r="B16" s="142">
        <f>F8</f>
        <v>0</v>
      </c>
      <c r="C16" s="137"/>
      <c r="F16" s="377"/>
      <c r="N16" s="137" t="str">
        <f t="shared" si="0"/>
        <v xml:space="preserve">p - </v>
      </c>
      <c r="O16" s="137" t="s">
        <v>366</v>
      </c>
    </row>
    <row r="17" spans="1:16" ht="32.25" customHeight="1" x14ac:dyDescent="0.15">
      <c r="A17" s="139" t="s">
        <v>1298</v>
      </c>
      <c r="B17" s="142">
        <f>F9</f>
        <v>0</v>
      </c>
      <c r="C17" s="137"/>
      <c r="F17" s="377"/>
      <c r="N17" s="137" t="str">
        <f t="shared" si="0"/>
        <v xml:space="preserve">q - </v>
      </c>
      <c r="O17" s="137" t="s">
        <v>367</v>
      </c>
    </row>
    <row r="18" spans="1:16" ht="17" thickBot="1" x14ac:dyDescent="0.2">
      <c r="B18" s="193" t="s">
        <v>1312</v>
      </c>
      <c r="C18" s="194">
        <v>31</v>
      </c>
      <c r="N18" s="137" t="str">
        <f t="shared" si="0"/>
        <v xml:space="preserve">r - </v>
      </c>
      <c r="O18" s="137" t="s">
        <v>368</v>
      </c>
    </row>
    <row r="19" spans="1:16" x14ac:dyDescent="0.15">
      <c r="B19" s="193" t="s">
        <v>1300</v>
      </c>
      <c r="C19" s="142" t="str">
        <f>Spolu!C4</f>
        <v>00688321</v>
      </c>
      <c r="F19" s="145" t="s">
        <v>1296</v>
      </c>
      <c r="G19" s="207"/>
      <c r="H19" s="146"/>
      <c r="N19" s="137" t="str">
        <f t="shared" si="0"/>
        <v xml:space="preserve"> - </v>
      </c>
    </row>
    <row r="20" spans="1:16" x14ac:dyDescent="0.15">
      <c r="A20" s="139" t="s">
        <v>396</v>
      </c>
      <c r="B20" s="143">
        <f>F6</f>
        <v>0</v>
      </c>
      <c r="C20" s="137"/>
      <c r="F20" s="147"/>
      <c r="G20" s="286"/>
      <c r="H20" s="148"/>
    </row>
    <row r="21" spans="1:16" x14ac:dyDescent="0.15">
      <c r="B21" s="137"/>
      <c r="C21" s="137"/>
      <c r="F21" s="147" t="s">
        <v>1301</v>
      </c>
      <c r="G21" s="286">
        <v>421947749446</v>
      </c>
      <c r="H21" s="148"/>
      <c r="N21" s="137" t="str">
        <f>O21&amp;" - "&amp;P21</f>
        <v>026 01 - Šport pre všetkých, školský a univerzitný šport</v>
      </c>
      <c r="O21" s="137" t="s">
        <v>317</v>
      </c>
      <c r="P21" s="137" t="s">
        <v>318</v>
      </c>
    </row>
    <row r="22" spans="1:16" x14ac:dyDescent="0.15">
      <c r="A22" s="137"/>
      <c r="B22" s="137"/>
      <c r="F22" s="147" t="s">
        <v>1302</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6" t="s">
        <v>1303</v>
      </c>
      <c r="C24" s="376"/>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1313</v>
      </c>
    </row>
    <row r="28" spans="1:16" x14ac:dyDescent="0.15">
      <c r="N28" s="137" t="s">
        <v>1314</v>
      </c>
    </row>
    <row r="29" spans="1:16" x14ac:dyDescent="0.1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1316</v>
      </c>
    </row>
    <row r="2" spans="1:2" ht="30" customHeight="1" x14ac:dyDescent="0.15">
      <c r="A2" s="378" t="s">
        <v>1317</v>
      </c>
      <c r="B2" s="378"/>
    </row>
    <row r="3" spans="1:2" x14ac:dyDescent="0.15">
      <c r="A3" s="61" t="s">
        <v>1318</v>
      </c>
      <c r="B3" s="61" t="s">
        <v>1319</v>
      </c>
    </row>
    <row r="4" spans="1:2" x14ac:dyDescent="0.15">
      <c r="A4" s="62" t="s">
        <v>1320</v>
      </c>
      <c r="B4" s="62" t="s">
        <v>1321</v>
      </c>
    </row>
    <row r="5" spans="1:2" x14ac:dyDescent="0.15">
      <c r="A5" s="62" t="s">
        <v>1322</v>
      </c>
      <c r="B5" s="62" t="s">
        <v>1323</v>
      </c>
    </row>
    <row r="6" spans="1:2" x14ac:dyDescent="0.15">
      <c r="A6" s="62" t="s">
        <v>1324</v>
      </c>
      <c r="B6" s="62" t="s">
        <v>1325</v>
      </c>
    </row>
    <row r="7" spans="1:2" x14ac:dyDescent="0.15">
      <c r="A7" s="62" t="s">
        <v>1326</v>
      </c>
      <c r="B7" s="62" t="s">
        <v>1327</v>
      </c>
    </row>
    <row r="8" spans="1:2" x14ac:dyDescent="0.15">
      <c r="A8" s="62" t="s">
        <v>1328</v>
      </c>
      <c r="B8" s="62" t="s">
        <v>1329</v>
      </c>
    </row>
    <row r="9" spans="1:2" x14ac:dyDescent="0.15">
      <c r="A9" s="62" t="s">
        <v>1330</v>
      </c>
      <c r="B9" s="62" t="s">
        <v>1331</v>
      </c>
    </row>
    <row r="10" spans="1:2" x14ac:dyDescent="0.15">
      <c r="A10" s="62" t="s">
        <v>1332</v>
      </c>
      <c r="B10" s="62" t="s">
        <v>1333</v>
      </c>
    </row>
    <row r="11" spans="1:2" x14ac:dyDescent="0.15">
      <c r="A11" s="62" t="s">
        <v>1334</v>
      </c>
      <c r="B11" s="62" t="s">
        <v>1335</v>
      </c>
    </row>
    <row r="12" spans="1:2" x14ac:dyDescent="0.15">
      <c r="A12" s="62" t="s">
        <v>1336</v>
      </c>
      <c r="B12" s="62" t="s">
        <v>1337</v>
      </c>
    </row>
    <row r="13" spans="1:2" x14ac:dyDescent="0.15">
      <c r="A13" s="62" t="s">
        <v>1338</v>
      </c>
      <c r="B13" s="62" t="s">
        <v>1339</v>
      </c>
    </row>
    <row r="14" spans="1:2" x14ac:dyDescent="0.15">
      <c r="A14" s="62" t="s">
        <v>1340</v>
      </c>
      <c r="B14" s="62" t="s">
        <v>1341</v>
      </c>
    </row>
    <row r="15" spans="1:2" x14ac:dyDescent="0.15">
      <c r="A15" s="62" t="s">
        <v>1342</v>
      </c>
      <c r="B15" s="62" t="s">
        <v>1343</v>
      </c>
    </row>
    <row r="16" spans="1:2" x14ac:dyDescent="0.15">
      <c r="A16" s="62" t="s">
        <v>1344</v>
      </c>
      <c r="B16" s="62" t="s">
        <v>1345</v>
      </c>
    </row>
    <row r="17" spans="1:2" x14ac:dyDescent="0.15">
      <c r="A17" s="62" t="s">
        <v>1346</v>
      </c>
      <c r="B17" s="62" t="s">
        <v>1347</v>
      </c>
    </row>
    <row r="18" spans="1:2" x14ac:dyDescent="0.15">
      <c r="A18" s="62" t="s">
        <v>1348</v>
      </c>
      <c r="B18" s="62" t="s">
        <v>1349</v>
      </c>
    </row>
    <row r="19" spans="1:2" x14ac:dyDescent="0.15">
      <c r="A19" s="62" t="s">
        <v>1350</v>
      </c>
      <c r="B19" s="62" t="s">
        <v>1351</v>
      </c>
    </row>
    <row r="20" spans="1:2" x14ac:dyDescent="0.15">
      <c r="A20" s="62" t="s">
        <v>1352</v>
      </c>
      <c r="B20" s="62" t="s">
        <v>1353</v>
      </c>
    </row>
    <row r="21" spans="1:2" x14ac:dyDescent="0.15">
      <c r="A21" s="62" t="s">
        <v>1354</v>
      </c>
      <c r="B21" s="62" t="s">
        <v>1355</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50" t="s">
        <v>57</v>
      </c>
      <c r="B1" s="350"/>
      <c r="C1" s="350"/>
      <c r="D1" s="350"/>
      <c r="E1" s="350"/>
      <c r="F1" s="350"/>
      <c r="G1" s="350"/>
      <c r="H1" s="350"/>
      <c r="I1" s="52"/>
      <c r="J1" s="37"/>
    </row>
    <row r="2" spans="1:11" ht="16" x14ac:dyDescent="0.2">
      <c r="A2" s="356" t="s">
        <v>58</v>
      </c>
      <c r="B2" s="356"/>
      <c r="C2" s="356"/>
      <c r="D2" s="356"/>
      <c r="E2" s="356"/>
      <c r="F2" s="356"/>
      <c r="G2" s="356"/>
      <c r="H2" s="354" t="str">
        <f>+Doklady!I100</f>
        <v>V2</v>
      </c>
      <c r="I2" s="354"/>
    </row>
    <row r="3" spans="1:11" ht="14" x14ac:dyDescent="0.15">
      <c r="A3" s="40"/>
      <c r="B3" s="40"/>
      <c r="C3" s="40"/>
      <c r="D3" s="40"/>
      <c r="E3" s="40"/>
      <c r="F3" s="40"/>
      <c r="G3" s="40"/>
      <c r="H3" s="355">
        <f>+Doklady!I101</f>
        <v>45887</v>
      </c>
      <c r="I3" s="355"/>
    </row>
    <row r="4" spans="1:11" ht="15.75" customHeight="1" x14ac:dyDescent="0.15">
      <c r="A4" s="41" t="s">
        <v>59</v>
      </c>
      <c r="B4" s="351" t="s">
        <v>60</v>
      </c>
      <c r="C4" s="352"/>
      <c r="D4" s="352"/>
      <c r="E4" s="353"/>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1" priority="2" stopIfTrue="1">
      <formula>$A78&lt;&gt;""</formula>
    </cfRule>
  </conditionalFormatting>
  <conditionalFormatting sqref="A8:I76 I78">
    <cfRule type="expression" dxfId="110" priority="7" stopIfTrue="1">
      <formula>$A8&lt;&gt;""</formula>
    </cfRule>
  </conditionalFormatting>
  <conditionalFormatting sqref="B78:H2888">
    <cfRule type="expression" dxfId="109" priority="3" stopIfTrue="1">
      <formula>$A78&lt;&gt;""</formula>
    </cfRule>
  </conditionalFormatting>
  <conditionalFormatting sqref="D2886:D2913">
    <cfRule type="expression" dxfId="108"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59" t="s">
        <v>311</v>
      </c>
      <c r="B1" s="360"/>
      <c r="C1" s="174">
        <v>45688</v>
      </c>
      <c r="D1" s="26"/>
      <c r="G1" s="252">
        <v>45688</v>
      </c>
    </row>
    <row r="2" spans="1:7" ht="14" x14ac:dyDescent="0.15">
      <c r="A2" s="28"/>
      <c r="B2" s="28"/>
      <c r="G2" s="252">
        <v>45716</v>
      </c>
    </row>
    <row r="3" spans="1:7" ht="14" x14ac:dyDescent="0.15">
      <c r="A3" s="30" t="s">
        <v>312</v>
      </c>
      <c r="B3" s="357" t="str">
        <f>INDEX(Adr!B:B,Doklady!B102+1)</f>
        <v>Slovenská gymnastická federácia</v>
      </c>
      <c r="C3" s="357"/>
      <c r="D3" s="357"/>
      <c r="G3" s="252">
        <v>45747</v>
      </c>
    </row>
    <row r="4" spans="1:7" ht="14" x14ac:dyDescent="0.15">
      <c r="A4" s="30" t="s">
        <v>313</v>
      </c>
      <c r="B4" s="29" t="str">
        <f>RIGHT("0000"&amp;INDEX(Adr!A:A,Doklady!B102+1),8)</f>
        <v>00688321</v>
      </c>
      <c r="G4" s="252">
        <v>45777</v>
      </c>
    </row>
    <row r="5" spans="1:7" ht="14" x14ac:dyDescent="0.15">
      <c r="A5" s="30" t="s">
        <v>314</v>
      </c>
      <c r="B5" s="29" t="str">
        <f>INDEX(Adr!D:D,Doklady!B102+1)&amp;", "&amp;INDEX(Adr!E:E,Doklady!B102+1)</f>
        <v>Olympijské námestie 14290/1,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548392</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548392</v>
      </c>
      <c r="G15" s="252"/>
    </row>
    <row r="16" spans="1:7" ht="14" x14ac:dyDescent="0.15">
      <c r="G16" s="252"/>
    </row>
    <row r="17" spans="1:5" ht="72" customHeight="1" x14ac:dyDescent="0.15">
      <c r="A17" s="358" t="s">
        <v>328</v>
      </c>
      <c r="B17" s="358"/>
      <c r="C17" s="358"/>
      <c r="D17" s="358"/>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120" zoomScaleNormal="120" workbookViewId="0">
      <selection activeCell="H53" sqref="H53"/>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33" t="s">
        <v>1502</v>
      </c>
      <c r="B1" s="333"/>
      <c r="C1" s="333"/>
      <c r="D1" s="333"/>
      <c r="E1" s="333"/>
      <c r="F1" s="333"/>
      <c r="G1" s="333"/>
      <c r="H1" s="333"/>
      <c r="I1" s="333"/>
    </row>
    <row r="2" spans="1:26" ht="7.5" customHeight="1" x14ac:dyDescent="0.15">
      <c r="C2" s="8"/>
      <c r="D2" s="8"/>
      <c r="E2" s="8"/>
      <c r="F2" s="8"/>
      <c r="G2" s="8"/>
      <c r="H2" s="8"/>
      <c r="I2" s="8"/>
    </row>
    <row r="3" spans="1:26" s="9" customFormat="1" ht="26.25" customHeight="1" x14ac:dyDescent="0.15">
      <c r="B3" s="160" t="s">
        <v>59</v>
      </c>
      <c r="C3" s="334" t="str">
        <f>INDEX(Adr!B2:B87,Doklady!B102)</f>
        <v>Slovenská gymnastická federácia</v>
      </c>
      <c r="D3" s="334"/>
      <c r="E3" s="334"/>
      <c r="F3" s="334"/>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00688321</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35" t="s">
        <v>333</v>
      </c>
      <c r="F9" s="336"/>
      <c r="J9" s="8"/>
      <c r="L9" s="118"/>
      <c r="M9" s="118"/>
      <c r="N9" s="118"/>
      <c r="O9" s="118"/>
      <c r="P9" s="118"/>
      <c r="Q9" s="118"/>
      <c r="R9" s="118"/>
      <c r="S9" s="118"/>
    </row>
    <row r="10" spans="1:26" ht="18" x14ac:dyDescent="0.2">
      <c r="A10" s="69" t="s">
        <v>317</v>
      </c>
      <c r="B10" s="70" t="s">
        <v>318</v>
      </c>
      <c r="C10" s="126">
        <f>SUMIF(FP!J:J,Doklady!$B$1&amp;A10,FP!D:D)</f>
        <v>0</v>
      </c>
      <c r="D10" s="126">
        <f>C10-E10</f>
        <v>0</v>
      </c>
      <c r="E10" s="329">
        <f>SUMIF(K:K,A10,I:I)</f>
        <v>0</v>
      </c>
      <c r="F10" s="330"/>
      <c r="L10" s="120" t="s">
        <v>334</v>
      </c>
      <c r="M10" s="118"/>
      <c r="N10" s="118"/>
      <c r="O10" s="118"/>
      <c r="P10" s="118"/>
      <c r="Q10" s="118"/>
      <c r="R10" s="118"/>
      <c r="S10" s="118"/>
    </row>
    <row r="11" spans="1:26" ht="18" x14ac:dyDescent="0.2">
      <c r="A11" s="69" t="s">
        <v>319</v>
      </c>
      <c r="B11" s="70" t="s">
        <v>320</v>
      </c>
      <c r="C11" s="126">
        <f>SUMIF(FP!J:J,Doklady!$B$1&amp;A11,FP!D:D)</f>
        <v>548392</v>
      </c>
      <c r="D11" s="126">
        <f>+C11-E11</f>
        <v>548391.99999999942</v>
      </c>
      <c r="E11" s="337">
        <f>+I39-I42+I44-I47</f>
        <v>5.8207660913467407E-10</v>
      </c>
      <c r="F11" s="338"/>
      <c r="J11" s="176"/>
      <c r="L11" s="161" t="str">
        <f>L41</f>
        <v>a - gymnastika - bežné transfery</v>
      </c>
      <c r="M11" s="118"/>
      <c r="N11" s="118"/>
      <c r="O11" s="118"/>
      <c r="P11" s="118"/>
      <c r="Q11" s="118"/>
      <c r="R11" s="118"/>
      <c r="S11" s="118"/>
    </row>
    <row r="12" spans="1:26" ht="18" x14ac:dyDescent="0.2">
      <c r="A12" s="69" t="s">
        <v>321</v>
      </c>
      <c r="B12" s="70" t="s">
        <v>322</v>
      </c>
      <c r="C12" s="126">
        <f>SUMIF(FP!J:J,Doklady!$B$1&amp;A12,FP!D:D)</f>
        <v>0</v>
      </c>
      <c r="D12" s="126">
        <f>C12-E12</f>
        <v>0</v>
      </c>
      <c r="E12" s="329">
        <f>SUMIF(K:K,A12,I:I)</f>
        <v>0</v>
      </c>
      <c r="F12" s="330"/>
      <c r="J12" s="177"/>
      <c r="L12" s="161" t="str">
        <f>L42</f>
        <v>a - gymnastika - kapitálové transfery</v>
      </c>
      <c r="N12" s="118"/>
      <c r="O12" s="118"/>
      <c r="P12" s="118"/>
      <c r="Q12" s="118"/>
      <c r="R12" s="118"/>
      <c r="S12" s="118"/>
    </row>
    <row r="13" spans="1:26" ht="18" x14ac:dyDescent="0.2">
      <c r="A13" s="69" t="s">
        <v>323</v>
      </c>
      <c r="B13" s="70" t="s">
        <v>324</v>
      </c>
      <c r="C13" s="126">
        <f>SUMIF(FP!J:J,Doklady!$B$1&amp;A13,FP!D:D)</f>
        <v>0</v>
      </c>
      <c r="D13" s="126">
        <f>C13-E13</f>
        <v>0</v>
      </c>
      <c r="E13" s="329">
        <f>SUMIF(K:K,A13,I:I)</f>
        <v>0</v>
      </c>
      <c r="F13" s="330"/>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39">
        <f>SUMIF(K:K,A14,I:I)</f>
        <v>0</v>
      </c>
      <c r="F14" s="340"/>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21" t="s">
        <v>336</v>
      </c>
      <c r="C16" s="322"/>
      <c r="D16" s="322"/>
      <c r="E16" s="322"/>
      <c r="F16" s="322"/>
      <c r="G16" s="322"/>
      <c r="H16" s="323"/>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24" t="s">
        <v>339</v>
      </c>
      <c r="C17" s="324"/>
      <c r="D17" s="324"/>
      <c r="E17" s="324"/>
      <c r="F17" s="324"/>
      <c r="G17" s="324"/>
      <c r="H17" s="324"/>
      <c r="I17" s="73">
        <f>SUMIF(FP!I:I,Doklady!$B$1&amp;A17,FP!D:D)</f>
        <v>548392</v>
      </c>
      <c r="T17" s="86"/>
    </row>
    <row r="18" spans="1:20" x14ac:dyDescent="0.15">
      <c r="A18" s="135" t="s">
        <v>340</v>
      </c>
      <c r="B18" s="324" t="s">
        <v>341</v>
      </c>
      <c r="C18" s="324"/>
      <c r="D18" s="324"/>
      <c r="E18" s="324"/>
      <c r="F18" s="324"/>
      <c r="G18" s="324"/>
      <c r="H18" s="324"/>
      <c r="I18" s="73">
        <f>SUMIF(FP!I:I,Doklady!$B$1&amp;A18,FP!D:D)</f>
        <v>0</v>
      </c>
    </row>
    <row r="19" spans="1:20" ht="12" x14ac:dyDescent="0.15">
      <c r="A19" s="115" t="s">
        <v>342</v>
      </c>
      <c r="B19" s="324" t="s">
        <v>343</v>
      </c>
      <c r="C19" s="324"/>
      <c r="D19" s="324"/>
      <c r="E19" s="324"/>
      <c r="F19" s="324"/>
      <c r="G19" s="324"/>
      <c r="H19" s="324"/>
      <c r="I19" s="73">
        <f>SUMIF(FP!I:I,Doklady!$B$1&amp;A19,FP!D:D)</f>
        <v>0</v>
      </c>
    </row>
    <row r="20" spans="1:20" x14ac:dyDescent="0.15">
      <c r="A20" s="135" t="s">
        <v>344</v>
      </c>
      <c r="B20" s="318" t="s">
        <v>345</v>
      </c>
      <c r="C20" s="319"/>
      <c r="D20" s="319"/>
      <c r="E20" s="319"/>
      <c r="F20" s="319"/>
      <c r="G20" s="319"/>
      <c r="H20" s="320"/>
      <c r="I20" s="73">
        <f>SUMIF(FP!I:I,Doklady!$B$1&amp;A20,FP!D:D)</f>
        <v>0</v>
      </c>
      <c r="T20" s="86"/>
    </row>
    <row r="21" spans="1:20" ht="12" x14ac:dyDescent="0.15">
      <c r="A21" s="115" t="s">
        <v>346</v>
      </c>
      <c r="B21" s="318" t="s">
        <v>347</v>
      </c>
      <c r="C21" s="319"/>
      <c r="D21" s="319"/>
      <c r="E21" s="319"/>
      <c r="F21" s="319"/>
      <c r="G21" s="319"/>
      <c r="H21" s="320"/>
      <c r="I21" s="73">
        <f>SUMIF(FP!I:I,Doklady!$B$1&amp;A21,FP!D:D)</f>
        <v>0</v>
      </c>
      <c r="T21" s="86"/>
    </row>
    <row r="22" spans="1:20" x14ac:dyDescent="0.15">
      <c r="A22" s="135" t="s">
        <v>348</v>
      </c>
      <c r="B22" s="325" t="s">
        <v>349</v>
      </c>
      <c r="C22" s="326"/>
      <c r="D22" s="326"/>
      <c r="E22" s="326"/>
      <c r="F22" s="326"/>
      <c r="G22" s="326"/>
      <c r="H22" s="327"/>
      <c r="I22" s="73">
        <f>SUMIF(FP!I:I,Doklady!$B$1&amp;A22,FP!D:D)</f>
        <v>0</v>
      </c>
      <c r="T22" s="86"/>
    </row>
    <row r="23" spans="1:20" ht="12" x14ac:dyDescent="0.15">
      <c r="A23" s="115" t="s">
        <v>350</v>
      </c>
      <c r="B23" s="318" t="s">
        <v>351</v>
      </c>
      <c r="C23" s="319"/>
      <c r="D23" s="319"/>
      <c r="E23" s="319"/>
      <c r="F23" s="319"/>
      <c r="G23" s="319"/>
      <c r="H23" s="320"/>
      <c r="I23" s="73">
        <f>SUMIF(FP!I:I,Doklady!$B$1&amp;A23,FP!D:D)</f>
        <v>0</v>
      </c>
      <c r="T23" s="86"/>
    </row>
    <row r="24" spans="1:20" x14ac:dyDescent="0.15">
      <c r="A24" s="135" t="s">
        <v>352</v>
      </c>
      <c r="B24" s="318" t="s">
        <v>353</v>
      </c>
      <c r="C24" s="319"/>
      <c r="D24" s="319"/>
      <c r="E24" s="319"/>
      <c r="F24" s="319"/>
      <c r="G24" s="319"/>
      <c r="H24" s="320"/>
      <c r="I24" s="73">
        <f>SUMIF(FP!I:I,Doklady!$B$1&amp;A24,FP!D:D)</f>
        <v>0</v>
      </c>
      <c r="T24" s="86"/>
    </row>
    <row r="25" spans="1:20" ht="12" x14ac:dyDescent="0.15">
      <c r="A25" s="115" t="s">
        <v>354</v>
      </c>
      <c r="B25" s="341" t="s">
        <v>355</v>
      </c>
      <c r="C25" s="342"/>
      <c r="D25" s="342"/>
      <c r="E25" s="342"/>
      <c r="F25" s="342"/>
      <c r="G25" s="342"/>
      <c r="H25" s="343"/>
      <c r="I25" s="73">
        <f>SUMIF(FP!I:I,Doklady!$B$1&amp;A25,FP!D:D)</f>
        <v>0</v>
      </c>
      <c r="T25" s="86"/>
    </row>
    <row r="26" spans="1:20" x14ac:dyDescent="0.15">
      <c r="A26" s="135" t="s">
        <v>356</v>
      </c>
      <c r="B26" s="318" t="s">
        <v>357</v>
      </c>
      <c r="C26" s="319"/>
      <c r="D26" s="319"/>
      <c r="E26" s="319"/>
      <c r="F26" s="319"/>
      <c r="G26" s="319"/>
      <c r="H26" s="320"/>
      <c r="I26" s="73">
        <f>SUMIF(FP!I:I,Doklady!$B$1&amp;A26,FP!D:D)</f>
        <v>0</v>
      </c>
      <c r="T26" s="86"/>
    </row>
    <row r="27" spans="1:20" ht="12" x14ac:dyDescent="0.15">
      <c r="A27" s="115" t="s">
        <v>358</v>
      </c>
      <c r="B27" s="318" t="s">
        <v>359</v>
      </c>
      <c r="C27" s="319"/>
      <c r="D27" s="319"/>
      <c r="E27" s="319"/>
      <c r="F27" s="319"/>
      <c r="G27" s="319"/>
      <c r="H27" s="320"/>
      <c r="I27" s="73">
        <f>SUMIF(FP!I:I,Doklady!$B$1&amp;A27,FP!D:D)</f>
        <v>0</v>
      </c>
      <c r="T27" s="86"/>
    </row>
    <row r="28" spans="1:20" x14ac:dyDescent="0.15">
      <c r="A28" s="135" t="s">
        <v>360</v>
      </c>
      <c r="B28" s="318" t="s">
        <v>361</v>
      </c>
      <c r="C28" s="319"/>
      <c r="D28" s="319"/>
      <c r="E28" s="319"/>
      <c r="F28" s="319"/>
      <c r="G28" s="319"/>
      <c r="H28" s="320"/>
      <c r="I28" s="73">
        <f>SUMIF(FP!I:I,Doklady!$B$1&amp;A28,FP!D:D)</f>
        <v>0</v>
      </c>
      <c r="T28" s="86"/>
    </row>
    <row r="29" spans="1:20" ht="12" x14ac:dyDescent="0.15">
      <c r="A29" s="115" t="s">
        <v>362</v>
      </c>
      <c r="B29" s="318" t="s">
        <v>363</v>
      </c>
      <c r="C29" s="319"/>
      <c r="D29" s="319"/>
      <c r="E29" s="319"/>
      <c r="F29" s="319"/>
      <c r="G29" s="319"/>
      <c r="H29" s="320"/>
      <c r="I29" s="73">
        <f>SUMIF(FP!I:I,Doklady!$B$1&amp;A29,FP!D:D)</f>
        <v>0</v>
      </c>
      <c r="T29" s="86"/>
    </row>
    <row r="30" spans="1:20" hidden="1" x14ac:dyDescent="0.15">
      <c r="A30" s="135" t="s">
        <v>364</v>
      </c>
      <c r="B30" s="318"/>
      <c r="C30" s="319"/>
      <c r="D30" s="319"/>
      <c r="E30" s="319"/>
      <c r="F30" s="319"/>
      <c r="G30" s="319"/>
      <c r="H30" s="320"/>
      <c r="I30" s="73">
        <f>SUMIF(FP!I:I,Doklady!$B$1&amp;A30,FP!D:D)</f>
        <v>0</v>
      </c>
      <c r="T30" s="86"/>
    </row>
    <row r="31" spans="1:20" ht="12" hidden="1" x14ac:dyDescent="0.15">
      <c r="A31" s="115" t="s">
        <v>365</v>
      </c>
      <c r="B31" s="318"/>
      <c r="C31" s="319"/>
      <c r="D31" s="319"/>
      <c r="E31" s="319"/>
      <c r="F31" s="319"/>
      <c r="G31" s="319"/>
      <c r="H31" s="320"/>
      <c r="I31" s="73">
        <f>SUMIF(FP!I:I,Doklady!$B$1&amp;A31,FP!D:D)</f>
        <v>0</v>
      </c>
      <c r="T31" s="86"/>
    </row>
    <row r="32" spans="1:20" hidden="1" x14ac:dyDescent="0.15">
      <c r="A32" s="135" t="s">
        <v>366</v>
      </c>
      <c r="B32" s="314"/>
      <c r="C32" s="315"/>
      <c r="D32" s="315"/>
      <c r="E32" s="315"/>
      <c r="F32" s="315"/>
      <c r="G32" s="315"/>
      <c r="H32" s="316"/>
      <c r="I32" s="73">
        <f>SUMIF(FP!I:I,Doklady!$B$1&amp;A32,FP!D:D)</f>
        <v>0</v>
      </c>
      <c r="T32" s="86"/>
    </row>
    <row r="33" spans="1:21" ht="12" hidden="1" x14ac:dyDescent="0.15">
      <c r="A33" s="115" t="s">
        <v>367</v>
      </c>
      <c r="B33" s="314"/>
      <c r="C33" s="315"/>
      <c r="D33" s="315"/>
      <c r="E33" s="315"/>
      <c r="F33" s="315"/>
      <c r="G33" s="315"/>
      <c r="H33" s="316"/>
      <c r="I33" s="73">
        <f>SUMIF(FP!I:I,Doklady!$B$1&amp;A33,FP!D:D)</f>
        <v>0</v>
      </c>
      <c r="T33" s="86"/>
    </row>
    <row r="34" spans="1:21" hidden="1" x14ac:dyDescent="0.15">
      <c r="A34" s="135" t="s">
        <v>368</v>
      </c>
      <c r="B34" s="317"/>
      <c r="C34" s="317"/>
      <c r="D34" s="317"/>
      <c r="E34" s="317"/>
      <c r="F34" s="317"/>
      <c r="G34" s="317"/>
      <c r="H34" s="317"/>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gymnastika</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109678.40000000001</v>
      </c>
      <c r="G39" s="78">
        <f>+MAX(I39-C39-D39-E39-F39-H39,0)</f>
        <v>394713.59999999998</v>
      </c>
      <c r="H39" s="78">
        <f>+IFERROR(VLOOKUP(K40&amp;" - kapitálové transfery",B$53:C$90,2,0),0)</f>
        <v>44000</v>
      </c>
      <c r="I39" s="73">
        <f>SUMIF(FP!K:K,K40,FP!D:D)</f>
        <v>548392</v>
      </c>
      <c r="L39" s="84">
        <f>COUNTIF(FP!N:N,Doklady!B1&amp;"aK")</f>
        <v>1</v>
      </c>
      <c r="T39" s="86"/>
    </row>
    <row r="40" spans="1:21" ht="12" x14ac:dyDescent="0.15">
      <c r="A40" s="115" t="s">
        <v>338</v>
      </c>
      <c r="B40" s="116" t="s">
        <v>377</v>
      </c>
      <c r="C40" s="78">
        <f>DSUM(Doklady!A103:J10000,"GGG",Spolu!L40:M42)</f>
        <v>0</v>
      </c>
      <c r="D40" s="78">
        <f>DSUM(Doklady!A103:J10000,"GGG",Spolu!N40:O42)</f>
        <v>61942.979999999989</v>
      </c>
      <c r="E40" s="78">
        <f>DSUM(Doklady!A103:J10000,"GGG",Spolu!P40:Q42)</f>
        <v>344192.92999999947</v>
      </c>
      <c r="F40" s="78">
        <f>DSUM(Doklady!A103:J10000,"GGG",Spolu!R40:S42)</f>
        <v>98256.089999999938</v>
      </c>
      <c r="G40" s="78">
        <f>DSUM(Doklady!A103:J10000,"GGG",Spolu!T40:U42)-H40</f>
        <v>0</v>
      </c>
      <c r="H40" s="78">
        <f>+IFERROR(VLOOKUP(K40&amp;" - kapitálové transfery",B$53:D$90,3,0),0)</f>
        <v>44000.000000000007</v>
      </c>
      <c r="I40" s="73">
        <f>+C40+D40+E40+F40+G40+H40</f>
        <v>548391.99999999942</v>
      </c>
      <c r="J40" s="218" t="str">
        <f>+K45</f>
        <v>.</v>
      </c>
      <c r="K40" s="218" t="str">
        <f>IF(L38&gt;0,INDEX(FP!K:K,Doklady!B2),".")</f>
        <v>gymnastika</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gymnastika - bežné transfery</v>
      </c>
      <c r="M41" s="120">
        <v>1</v>
      </c>
      <c r="N41" s="161" t="str">
        <f>+L41</f>
        <v>a - gymnastika - bežné transfery</v>
      </c>
      <c r="O41" s="120">
        <v>2</v>
      </c>
      <c r="P41" s="161" t="str">
        <f>+L41</f>
        <v>a - gymnastika - bežné transfery</v>
      </c>
      <c r="Q41" s="120">
        <v>3</v>
      </c>
      <c r="R41" s="161" t="str">
        <f>+L41</f>
        <v>a - gymnastika - bežné transfery</v>
      </c>
      <c r="S41" s="120">
        <v>4</v>
      </c>
      <c r="T41" s="161" t="str">
        <f>+L41</f>
        <v>a - gymnastika - bežné transfery</v>
      </c>
      <c r="U41" s="120">
        <v>5</v>
      </c>
    </row>
    <row r="42" spans="1:21" ht="10.5" customHeight="1" x14ac:dyDescent="0.15">
      <c r="A42" s="115" t="s">
        <v>338</v>
      </c>
      <c r="B42" s="116" t="s">
        <v>380</v>
      </c>
      <c r="C42" s="73">
        <f>+C40</f>
        <v>0</v>
      </c>
      <c r="D42" s="216">
        <f>+D40</f>
        <v>61942.979999999989</v>
      </c>
      <c r="E42" s="216">
        <f>+E40</f>
        <v>344192.92999999947</v>
      </c>
      <c r="F42" s="216">
        <f>+MIN(F39:F40)</f>
        <v>98256.089999999938</v>
      </c>
      <c r="G42" s="216">
        <f>+MIN(G39+MAX(F39-F40,0)-MAX(E40-E39,0)-MAX(D40-D39,0)-MAX(C40-C39,0),G40)</f>
        <v>0</v>
      </c>
      <c r="H42" s="216">
        <f>+MIN(H39:H40)</f>
        <v>44000</v>
      </c>
      <c r="I42" s="73">
        <f>+C42+D42+E42+MIN(F39:F40)+G42+H42</f>
        <v>548391.99999999942</v>
      </c>
      <c r="J42" s="219">
        <f>+K47</f>
        <v>0</v>
      </c>
      <c r="K42" s="219">
        <f>+I42-H42</f>
        <v>504391.99999999942</v>
      </c>
      <c r="L42" s="161" t="str">
        <f>+SUBSTITUTE(L41,"bežné","kapitálové")</f>
        <v>a - gymnastika - kapitálové transfery</v>
      </c>
      <c r="M42" s="120">
        <v>1</v>
      </c>
      <c r="N42" s="161" t="str">
        <f>+L42</f>
        <v>a - gymnastika - kapitálové transfery</v>
      </c>
      <c r="O42" s="120">
        <v>2</v>
      </c>
      <c r="P42" s="161" t="str">
        <f>+L42</f>
        <v>a - gymnastika - kapitálové transfery</v>
      </c>
      <c r="Q42" s="120">
        <v>3</v>
      </c>
      <c r="R42" s="161" t="str">
        <f>+L42</f>
        <v>a - gymnastika - kapitálové transfery</v>
      </c>
      <c r="S42" s="120">
        <v>4</v>
      </c>
      <c r="T42" s="161" t="str">
        <f>+L42</f>
        <v>a - gymnastika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31"/>
      <c r="B50" s="332"/>
      <c r="C50" s="332"/>
      <c r="D50" s="332"/>
      <c r="E50" s="332"/>
      <c r="F50" s="332"/>
      <c r="G50" s="332"/>
      <c r="H50" s="332"/>
      <c r="I50" s="332"/>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gymnastika - bežné transfery</v>
      </c>
      <c r="C53" s="73">
        <f>IF(A53&lt;&gt;"",INDEX(FP!D:D,Doklady!B$2+(ROW()-53)),"")</f>
        <v>504392</v>
      </c>
      <c r="D53" s="73">
        <f>IF(A53&lt;&gt;"",Doklady!I1-Doklady!J1,"")</f>
        <v>504391.99999999179</v>
      </c>
      <c r="E53" s="73">
        <f>IF(A53&lt;&gt;"",MIN(D53,C53)*Doklady!C1/(1-Doklady!C1),"")</f>
        <v>0</v>
      </c>
      <c r="F53" s="71">
        <f>IF(A53&lt;&gt;"",Doklady!J1,"")</f>
        <v>0</v>
      </c>
      <c r="G53" s="73">
        <f>+IFERROR(HLOOKUP(IF(RIGHT(B53,15)="bežné transfery",LEFT(B53,LEN(B53)-18),0),$J$40:$K$42,3,0),MIN(C53,D53))</f>
        <v>504391.99999999942</v>
      </c>
      <c r="H53" s="71"/>
      <c r="I53" s="73">
        <f>IF(A53&lt;&gt;"",MAX(IF(G53&lt;C53,C53-G53,0)+IF(F53&lt;E53,E53-F53,0),0),0)</f>
        <v>5.8207660913467407E-10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15">
      <c r="A54" s="75" t="str">
        <f>Doklady!D2</f>
        <v>a</v>
      </c>
      <c r="B54" s="119" t="str">
        <f>Doklady!H2</f>
        <v>gymnastika - kapitálové transfery</v>
      </c>
      <c r="C54" s="73">
        <f>IF(A54&lt;&gt;"",INDEX(FP!D:D,Doklady!B$2+(ROW()-53)),"")</f>
        <v>44000</v>
      </c>
      <c r="D54" s="73">
        <f>IF(A54&lt;&gt;"",Doklady!I2-Doklady!J2,"")</f>
        <v>44000.000000000007</v>
      </c>
      <c r="E54" s="73">
        <f>IF(A54&lt;&gt;"",MIN(D54,C54)*Doklady!C2/(1-Doklady!C2),"")</f>
        <v>0</v>
      </c>
      <c r="F54" s="71">
        <f>IF(A54&lt;&gt;"",Doklady!J2,"")</f>
        <v>0</v>
      </c>
      <c r="G54" s="73">
        <f t="shared" ref="G54:G117" si="0">+IFERROR(HLOOKUP(IF(RIGHT(B54,15)="bežné transfery",LEFT(B54,LEN(B54)-18),0),$J$40:$K$42,3,0),MIN(C54,D54))</f>
        <v>44000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548392</v>
      </c>
      <c r="D130" s="228">
        <f t="shared" ref="D130:I130" si="9">SUM(D53:D129)</f>
        <v>548391.99999999185</v>
      </c>
      <c r="E130" s="228">
        <f t="shared" si="9"/>
        <v>0</v>
      </c>
      <c r="F130" s="228">
        <f t="shared" si="9"/>
        <v>0</v>
      </c>
      <c r="G130" s="228">
        <f t="shared" si="9"/>
        <v>548391.99999999942</v>
      </c>
      <c r="H130" s="228">
        <f t="shared" si="9"/>
        <v>0</v>
      </c>
      <c r="I130" s="228">
        <f t="shared" si="9"/>
        <v>5.8207660913467407E-10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281"/>
      <c r="C140" s="229"/>
      <c r="D140" s="344"/>
      <c r="E140" s="344"/>
      <c r="F140" s="344"/>
      <c r="G140" s="344"/>
      <c r="H140" s="344"/>
      <c r="I140" s="344"/>
      <c r="J140" s="85"/>
    </row>
    <row r="141" spans="1:26" ht="68.25" customHeight="1" x14ac:dyDescent="0.15">
      <c r="A141" s="9"/>
      <c r="B141" s="283" t="s">
        <v>397</v>
      </c>
      <c r="C141" s="214"/>
      <c r="D141" s="328" t="s">
        <v>398</v>
      </c>
      <c r="E141" s="328"/>
      <c r="F141" s="328"/>
      <c r="G141" s="328"/>
      <c r="H141" s="328"/>
      <c r="I141" s="328"/>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7" priority="43" stopIfTrue="1" operator="lessThanOrEqual">
      <formula>0</formula>
    </cfRule>
    <cfRule type="cellIs" dxfId="106" priority="44" stopIfTrue="1" operator="greaterThan">
      <formula>0</formula>
    </cfRule>
  </conditionalFormatting>
  <conditionalFormatting sqref="D53:D129">
    <cfRule type="expression" dxfId="105" priority="31" stopIfTrue="1">
      <formula>$C53=$D53</formula>
    </cfRule>
    <cfRule type="expression" dxfId="104" priority="33" stopIfTrue="1">
      <formula>$C53&lt;&gt;$D53</formula>
    </cfRule>
  </conditionalFormatting>
  <conditionalFormatting sqref="E9:F9">
    <cfRule type="expression" dxfId="103" priority="38" stopIfTrue="1">
      <formula>SUM($E$10:$F$14)&gt;0</formula>
    </cfRule>
  </conditionalFormatting>
  <conditionalFormatting sqref="G53:G129">
    <cfRule type="expression" dxfId="102" priority="13" stopIfTrue="1">
      <formula>$C53=$G53</formula>
    </cfRule>
    <cfRule type="expression" dxfId="101" priority="14" stopIfTrue="1">
      <formula>$C53&lt;&gt;$G53</formula>
    </cfRule>
  </conditionalFormatting>
  <conditionalFormatting sqref="I42">
    <cfRule type="cellIs" dxfId="100" priority="1" stopIfTrue="1" operator="greaterThan">
      <formula>0</formula>
    </cfRule>
  </conditionalFormatting>
  <conditionalFormatting sqref="I47">
    <cfRule type="cellIs" dxfId="99" priority="15" stopIfTrue="1" operator="greaterThan">
      <formula>0</formula>
    </cfRule>
  </conditionalFormatting>
  <conditionalFormatting sqref="I53:I129">
    <cfRule type="cellIs" dxfId="98" priority="40" stopIfTrue="1" operator="equal">
      <formula>0</formula>
    </cfRule>
    <cfRule type="cellIs" dxfId="9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494" zoomScaleNormal="100" workbookViewId="0">
      <selection activeCell="A1515" sqref="A1515"/>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a - gymnastika - bežné transfery</v>
      </c>
      <c r="B1" s="232" t="str">
        <f>INDEX(Adr!A:A,B102+1)</f>
        <v>00688321</v>
      </c>
      <c r="C1" s="233">
        <f>IF(ROW()&lt;=B$3,INDEX(FP!E:E,B$2+ROW()-1),"")</f>
        <v>0</v>
      </c>
      <c r="D1" s="234" t="str">
        <f>IF(ROW()&lt;=B$3,INDEX(FP!F:F,B$2+ROW()-1),"")</f>
        <v>a</v>
      </c>
      <c r="E1" s="234"/>
      <c r="F1" s="234" t="str">
        <f>IF(ROW()&lt;=B$3,INDEX(FP!G:G,B$2+ROW()-1),"")</f>
        <v>026 02</v>
      </c>
      <c r="G1" s="234"/>
      <c r="H1" s="235" t="str">
        <f>IF(ROW()&lt;=B$3,INDEX(FP!C:C,B$2+ROW()-1),"")</f>
        <v>gymnastika - bežné transfery</v>
      </c>
      <c r="I1" s="236">
        <f>IF(ROW()&lt;=B$3,SUMIF(A$107:A$10042,A1,I$107:I$10042),"")</f>
        <v>504391.99999999179</v>
      </c>
      <c r="J1" s="236">
        <f>IF(ROW()&lt;=B$3,SUMIFS(I$103:I$50042,A$103:A$50042,K1,J$103:J$50042,L1),"")</f>
        <v>0</v>
      </c>
      <c r="K1" s="110" t="str">
        <f>$A1</f>
        <v>a - gymnastika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a - gymnastika - kapitálové transfery</v>
      </c>
      <c r="B2" s="237">
        <f>MATCH(B1,FP!A:A,0)</f>
        <v>21</v>
      </c>
      <c r="C2" s="233">
        <f>IF(ROW()&lt;=B$3,INDEX(FP!E:E,B$2+ROW()-1),"")</f>
        <v>0</v>
      </c>
      <c r="D2" s="234" t="str">
        <f>IF(ROW()&lt;=B$3,INDEX(FP!F:F,B$2+ROW()-1),"")</f>
        <v>a</v>
      </c>
      <c r="E2" s="234"/>
      <c r="F2" s="234" t="str">
        <f>IF(ROW()&lt;=B$3,INDEX(FP!G:G,B$2+ROW()-1),"")</f>
        <v>026 02</v>
      </c>
      <c r="G2" s="234"/>
      <c r="H2" s="235" t="str">
        <f>IF(ROW()&lt;=B$3,INDEX(FP!C:C,B$2+ROW()-1),"")</f>
        <v>gymnastika - kapitálové transfery</v>
      </c>
      <c r="I2" s="236">
        <f>IF(ROW()&lt;=B$3,SUMIF(A$107:A$10042,A2,I$107:I$10042),"")</f>
        <v>44000.000000000007</v>
      </c>
      <c r="J2" s="236">
        <f>IF(ROW()&lt;=B$3,SUMIFS(I$103:I$50042,A$103:A$50042,K2,J$103:J$50042,L2),"")</f>
        <v>0</v>
      </c>
      <c r="K2" s="110" t="str">
        <f>$A2</f>
        <v>a - gymnastika - kapitálové transfery</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IF(ROW()&lt;=B$3,SUMIF(A$107:A$10042,A3,I$107:I$10042),"")</f>
        <v/>
      </c>
      <c r="J3" s="236" t="str">
        <f>IF(ROW()&lt;=B$3,SUMIFS(I$103:I$50042,A$103:A$50042,K3,J$103:J$50042,L3),"")</f>
        <v/>
      </c>
      <c r="K3" s="110" t="str">
        <f>$A3</f>
        <v/>
      </c>
      <c r="L3" s="101">
        <v>99</v>
      </c>
      <c r="M3" s="99" t="str">
        <f>$A2</f>
        <v>a - gymnastika - kapitálové transfery</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IF(ROW()&lt;=B$3,SUMIF(A$107:A$10042,A4,I$107:I$10042),"")</f>
        <v/>
      </c>
      <c r="J4" s="236" t="str">
        <f>IF(ROW()&lt;=B$3,SUMIFS(I$103:I$50042,A$103:A$50042,K4,J$103:J$50042,L4),"")</f>
        <v/>
      </c>
      <c r="K4" s="110" t="str">
        <f>$A4</f>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IF(ROW()&lt;=B$3,SUMIF(A$107:A$10042,A5,I$107:I$10042),"")</f>
        <v/>
      </c>
      <c r="J5" s="236" t="str">
        <f>IF(ROW()&lt;=B$3,SUMIFS(I$103:I$50042,A$103:A$50042,K5,J$103:J$50042,L5),"")</f>
        <v/>
      </c>
      <c r="K5" s="110" t="str">
        <f>$A5</f>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IF(ROW()&lt;=B$3,SUMIF(A$107:A$10042,A6,I$107:I$10042),"")</f>
        <v/>
      </c>
      <c r="J6" s="236" t="str">
        <f>IF(ROW()&lt;=B$3,SUMIFS(I$103:I$50042,A$103:A$50042,K6,J$103:J$50042,L6),"")</f>
        <v/>
      </c>
      <c r="K6" s="110" t="str">
        <f>$A6</f>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IF(ROW()&lt;=B$3,SUMIF(A$107:A$10042,A7,I$107:I$10042),"")</f>
        <v/>
      </c>
      <c r="J7" s="236" t="str">
        <f>IF(ROW()&lt;=B$3,SUMIFS(I$103:I$50042,A$103:A$50042,K7,J$103:J$50042,L7),"")</f>
        <v/>
      </c>
      <c r="K7" s="110" t="str">
        <f>$A7</f>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IF(ROW()&lt;=B$3,SUMIF(A$107:A$10042,A8,I$107:I$10042),"")</f>
        <v/>
      </c>
      <c r="J8" s="236" t="str">
        <f>IF(ROW()&lt;=B$3,SUMIFS(I$103:I$50042,A$103:A$50042,K8,J$103:J$50042,L8),"")</f>
        <v/>
      </c>
      <c r="K8" s="110" t="str">
        <f>$A8</f>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IF(ROW()&lt;=B$3,SUMIF(A$107:A$10042,A9,I$107:I$10042),"")</f>
        <v/>
      </c>
      <c r="J9" s="236" t="str">
        <f>IF(ROW()&lt;=B$3,SUMIFS(I$103:I$50042,A$103:A$50042,K9,J$103:J$50042,L9),"")</f>
        <v/>
      </c>
      <c r="K9" s="110" t="str">
        <f>$A9</f>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IF(ROW()&lt;=B$3,SUMIF(A$107:A$10042,A10,I$107:I$10042),"")</f>
        <v/>
      </c>
      <c r="J10" s="236" t="str">
        <f>IF(ROW()&lt;=B$3,SUMIFS(I$103:I$50042,A$103:A$50042,K10,J$103:J$50042,L10),"")</f>
        <v/>
      </c>
      <c r="K10" s="110" t="str">
        <f>$A10</f>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IF(ROW()&lt;=B$3,SUMIF(A$107:A$10042,A11,I$107:I$10042),"")</f>
        <v/>
      </c>
      <c r="J11" s="236" t="str">
        <f>IF(ROW()&lt;=B$3,SUMIFS(I$103:I$50042,A$103:A$50042,K11,J$103:J$50042,L11),"")</f>
        <v/>
      </c>
      <c r="K11" s="110" t="str">
        <f>$A11</f>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IF(ROW()&lt;=B$3,SUMIF(A$107:A$10042,A12,I$107:I$10042),"")</f>
        <v/>
      </c>
      <c r="J12" s="236" t="str">
        <f>IF(ROW()&lt;=B$3,SUMIFS(I$103:I$50042,A$103:A$50042,K12,J$103:J$50042,L12),"")</f>
        <v/>
      </c>
      <c r="K12" s="110" t="str">
        <f>$A12</f>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IF(ROW()&lt;=B$3,SUMIF(A$107:A$10042,A13,I$107:I$10042),"")</f>
        <v/>
      </c>
      <c r="J13" s="236" t="str">
        <f>IF(ROW()&lt;=B$3,SUMIFS(I$103:I$50042,A$103:A$50042,K13,J$103:J$50042,L13),"")</f>
        <v/>
      </c>
      <c r="K13" s="110" t="str">
        <f>$A13</f>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IF(ROW()&lt;=B$3,SUMIF(A$107:A$10042,A14,I$107:I$10042),"")</f>
        <v/>
      </c>
      <c r="J14" s="236" t="str">
        <f>IF(ROW()&lt;=B$3,SUMIFS(I$103:I$50042,A$103:A$50042,K14,J$103:J$50042,L14),"")</f>
        <v/>
      </c>
      <c r="K14" s="110" t="str">
        <f>$A14</f>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IF(ROW()&lt;=B$3,SUMIF(A$107:A$10042,A15,I$107:I$10042),"")</f>
        <v/>
      </c>
      <c r="J15" s="236" t="str">
        <f>IF(ROW()&lt;=B$3,SUMIFS(I$103:I$50042,A$103:A$50042,K15,J$103:J$50042,L15),"")</f>
        <v/>
      </c>
      <c r="K15" s="110" t="str">
        <f>$A15</f>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IF(ROW()&lt;=B$3,SUMIF(A$107:A$10042,A16,I$107:I$10042),"")</f>
        <v/>
      </c>
      <c r="J16" s="236" t="str">
        <f>IF(ROW()&lt;=B$3,SUMIFS(I$103:I$50042,A$103:A$50042,K16,J$103:J$50042,L16),"")</f>
        <v/>
      </c>
      <c r="K16" s="110" t="str">
        <f>$A16</f>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IF(ROW()&lt;=B$3,SUMIF(A$107:A$10042,A17,I$107:I$10042),"")</f>
        <v/>
      </c>
      <c r="J17" s="236" t="str">
        <f>IF(ROW()&lt;=B$3,SUMIFS(I$103:I$50042,A$103:A$50042,K17,J$103:J$50042,L17),"")</f>
        <v/>
      </c>
      <c r="K17" s="110" t="str">
        <f>$A17</f>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IF(ROW()&lt;=B$3,SUMIF(A$107:A$10042,A18,I$107:I$10042),"")</f>
        <v/>
      </c>
      <c r="J18" s="236" t="str">
        <f>IF(ROW()&lt;=B$3,SUMIFS(I$103:I$50042,A$103:A$50042,K18,J$103:J$50042,L18),"")</f>
        <v/>
      </c>
      <c r="K18" s="110" t="str">
        <f>$A18</f>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IF(ROW()&lt;=B$3,SUMIF(A$107:A$10042,A19,I$107:I$10042),"")</f>
        <v/>
      </c>
      <c r="J19" s="236" t="str">
        <f>IF(ROW()&lt;=B$3,SUMIFS(I$103:I$50042,A$103:A$50042,K19,J$103:J$50042,L19),"")</f>
        <v/>
      </c>
      <c r="K19" s="110" t="str">
        <f>$A19</f>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IF(ROW()&lt;=B$3,SUMIF(A$107:A$10042,A20,I$107:I$10042),"")</f>
        <v/>
      </c>
      <c r="J20" s="236" t="str">
        <f>IF(ROW()&lt;=B$3,SUMIFS(I$103:I$50042,A$103:A$50042,K20,J$103:J$50042,L20),"")</f>
        <v/>
      </c>
      <c r="K20" s="110" t="str">
        <f>$A20</f>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IF(ROW()&lt;=B$3,SUMIF(A$107:A$10042,A21,I$107:I$10042),"")</f>
        <v/>
      </c>
      <c r="J21" s="236" t="str">
        <f>IF(ROW()&lt;=B$3,SUMIFS(I$103:I$50042,A$103:A$50042,K21,J$103:J$50042,L21),"")</f>
        <v/>
      </c>
      <c r="K21" s="110" t="str">
        <f>$A21</f>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IF(ROW()&lt;=B$3,SUMIF(A$107:A$10042,A22,I$107:I$10042),"")</f>
        <v/>
      </c>
      <c r="J22" s="236" t="str">
        <f>IF(ROW()&lt;=B$3,SUMIFS(I$103:I$50042,A$103:A$50042,K22,J$103:J$50042,L22),"")</f>
        <v/>
      </c>
      <c r="K22" s="110" t="str">
        <f>$A22</f>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IF(ROW()&lt;=B$3,SUMIF(A$107:A$10042,A23,I$107:I$10042),"")</f>
        <v/>
      </c>
      <c r="J23" s="236" t="str">
        <f>IF(ROW()&lt;=B$3,SUMIFS(I$103:I$50042,A$103:A$50042,K23,J$103:J$50042,L23),"")</f>
        <v/>
      </c>
      <c r="K23" s="110" t="str">
        <f>$A23</f>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IF(ROW()&lt;=B$3,SUMIF(A$107:A$10042,A24,I$107:I$10042),"")</f>
        <v/>
      </c>
      <c r="J24" s="236" t="str">
        <f>IF(ROW()&lt;=B$3,SUMIFS(I$103:I$50042,A$103:A$50042,K24,J$103:J$50042,L24),"")</f>
        <v/>
      </c>
      <c r="K24" s="110" t="str">
        <f>$A24</f>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IF(ROW()&lt;=B$3,SUMIF(A$107:A$10042,A25,I$107:I$10042),"")</f>
        <v/>
      </c>
      <c r="J25" s="236" t="str">
        <f>IF(ROW()&lt;=B$3,SUMIFS(I$103:I$50042,A$103:A$50042,K25,J$103:J$50042,L25),"")</f>
        <v/>
      </c>
      <c r="K25" s="110" t="str">
        <f>$A25</f>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IF(ROW()&lt;=B$3,SUMIF(A$107:A$10042,A26,I$107:I$10042),"")</f>
        <v/>
      </c>
      <c r="J26" s="236" t="str">
        <f>IF(ROW()&lt;=B$3,SUMIFS(I$103:I$50042,A$103:A$50042,K26,J$103:J$50042,L26),"")</f>
        <v/>
      </c>
      <c r="K26" s="110" t="str">
        <f>$A26</f>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IF(ROW()&lt;=B$3,SUMIF(A$107:A$10042,A27,I$107:I$10042),"")</f>
        <v/>
      </c>
      <c r="J27" s="236" t="str">
        <f>IF(ROW()&lt;=B$3,SUMIFS(I$103:I$50042,A$103:A$50042,K27,J$103:J$50042,L27),"")</f>
        <v/>
      </c>
      <c r="K27" s="110" t="str">
        <f>$A27</f>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IF(ROW()&lt;=B$3,SUMIF(A$107:A$10042,A28,I$107:I$10042),"")</f>
        <v/>
      </c>
      <c r="J28" s="236" t="str">
        <f>IF(ROW()&lt;=B$3,SUMIFS(I$103:I$50042,A$103:A$50042,K28,J$103:J$50042,L28),"")</f>
        <v/>
      </c>
      <c r="K28" s="110" t="str">
        <f>$A28</f>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IF(ROW()&lt;=B$3,SUMIF(A$107:A$10042,A29,I$107:I$10042),"")</f>
        <v/>
      </c>
      <c r="J29" s="236" t="str">
        <f>IF(ROW()&lt;=B$3,SUMIFS(I$103:I$50042,A$103:A$50042,K29,J$103:J$50042,L29),"")</f>
        <v/>
      </c>
      <c r="K29" s="110" t="str">
        <f>$A29</f>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IF(ROW()&lt;=B$3,SUMIF(A$107:A$10042,A30,I$107:I$10042),"")</f>
        <v/>
      </c>
      <c r="J30" s="236" t="str">
        <f>IF(ROW()&lt;=B$3,SUMIFS(I$103:I$50042,A$103:A$50042,K30,J$103:J$50042,L30),"")</f>
        <v/>
      </c>
      <c r="K30" s="110" t="str">
        <f>$A30</f>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IF(ROW()&lt;=B$3,SUMIF(A$107:A$10042,A31,I$107:I$10042),"")</f>
        <v/>
      </c>
      <c r="J31" s="236" t="str">
        <f>IF(ROW()&lt;=B$3,SUMIFS(I$103:I$50042,A$103:A$50042,K31,J$103:J$50042,L31),"")</f>
        <v/>
      </c>
      <c r="K31" s="110" t="str">
        <f>$A31</f>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IF(ROW()&lt;=B$3,SUMIF(A$107:A$10042,A32,I$107:I$10042),"")</f>
        <v/>
      </c>
      <c r="J32" s="236" t="str">
        <f>IF(ROW()&lt;=B$3,SUMIFS(I$103:I$50042,A$103:A$50042,K32,J$103:J$50042,L32),"")</f>
        <v/>
      </c>
      <c r="K32" s="110" t="str">
        <f>$A32</f>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IF(ROW()&lt;=B$3,SUMIF(A$107:A$10042,A33,I$107:I$10042),"")</f>
        <v/>
      </c>
      <c r="J33" s="236" t="str">
        <f>IF(ROW()&lt;=B$3,SUMIFS(I$103:I$50042,A$103:A$50042,K33,J$103:J$50042,L33),"")</f>
        <v/>
      </c>
      <c r="K33" s="110" t="str">
        <f>$A33</f>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IF(ROW()&lt;=B$3,SUMIF(A$107:A$10042,A34,I$107:I$10042),"")</f>
        <v/>
      </c>
      <c r="J34" s="236" t="str">
        <f>IF(ROW()&lt;=B$3,SUMIFS(I$103:I$50042,A$103:A$50042,K34,J$103:J$50042,L34),"")</f>
        <v/>
      </c>
      <c r="K34" s="110" t="str">
        <f>$A34</f>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IF(ROW()&lt;=B$3,SUMIF(A$107:A$10042,A35,I$107:I$10042),"")</f>
        <v/>
      </c>
      <c r="J35" s="236" t="str">
        <f>IF(ROW()&lt;=B$3,SUMIFS(I$103:I$50042,A$103:A$50042,K35,J$103:J$50042,L35),"")</f>
        <v/>
      </c>
      <c r="K35" s="110" t="str">
        <f>$A35</f>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IF(ROW()&lt;=B$3,SUMIF(A$107:A$10042,A36,I$107:I$10042),"")</f>
        <v/>
      </c>
      <c r="J36" s="236" t="str">
        <f>IF(ROW()&lt;=B$3,SUMIFS(I$103:I$50042,A$103:A$50042,K36,J$103:J$50042,L36),"")</f>
        <v/>
      </c>
      <c r="K36" s="110" t="str">
        <f>$A36</f>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IF(ROW()&lt;=B$3,SUMIF(A$107:A$10042,A37,I$107:I$10042),"")</f>
        <v/>
      </c>
      <c r="J37" s="236" t="str">
        <f>IF(ROW()&lt;=B$3,SUMIFS(I$103:I$50042,A$103:A$50042,K37,J$103:J$50042,L37),"")</f>
        <v/>
      </c>
      <c r="K37" s="110" t="str">
        <f>$A37</f>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IF(ROW()&lt;=B$3,SUMIF(A$107:A$10042,A38,I$107:I$10042),"")</f>
        <v/>
      </c>
      <c r="J38" s="236" t="str">
        <f>IF(ROW()&lt;=B$3,SUMIFS(I$103:I$50042,A$103:A$50042,K38,J$103:J$50042,L38),"")</f>
        <v/>
      </c>
      <c r="K38" s="110" t="str">
        <f>$A38</f>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IF(ROW()&lt;=B$3,SUMIF(A$107:A$10042,A39,I$107:I$10042),"")</f>
        <v/>
      </c>
      <c r="J39" s="236" t="str">
        <f>IF(ROW()&lt;=B$3,SUMIFS(I$103:I$50042,A$103:A$50042,K39,J$103:J$50042,L39),"")</f>
        <v/>
      </c>
      <c r="K39" s="110" t="str">
        <f>$A39</f>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IF(ROW()&lt;=B$3,SUMIF(A$107:A$10042,A40,I$107:I$10042),"")</f>
        <v/>
      </c>
      <c r="J40" s="236" t="str">
        <f>IF(ROW()&lt;=B$3,SUMIFS(I$103:I$50042,A$103:A$50042,K40,J$103:J$50042,L40),"")</f>
        <v/>
      </c>
      <c r="K40" s="110" t="str">
        <f>$A40</f>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IF(ROW()&lt;=B$3,SUMIF(A$107:A$10042,A41,I$107:I$10042),"")</f>
        <v/>
      </c>
      <c r="J41" s="236" t="str">
        <f>IF(ROW()&lt;=B$3,SUMIFS(I$103:I$50042,A$103:A$50042,K41,J$103:J$50042,L41),"")</f>
        <v/>
      </c>
      <c r="K41" s="110" t="str">
        <f>$A41</f>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IF(ROW()&lt;=B$3,SUMIF(A$107:A$10042,A42,I$107:I$10042),"")</f>
        <v/>
      </c>
      <c r="J42" s="236" t="str">
        <f>IF(ROW()&lt;=B$3,SUMIFS(I$103:I$50042,A$103:A$50042,K42,J$103:J$50042,L42),"")</f>
        <v/>
      </c>
      <c r="K42" s="110" t="str">
        <f>$A42</f>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IF(ROW()&lt;=B$3,SUMIF(A$107:A$10042,A43,I$107:I$10042),"")</f>
        <v/>
      </c>
      <c r="J43" s="236" t="str">
        <f>IF(ROW()&lt;=B$3,SUMIFS(I$103:I$50042,A$103:A$50042,K43,J$103:J$50042,L43),"")</f>
        <v/>
      </c>
      <c r="K43" s="110" t="str">
        <f>$A43</f>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IF(ROW()&lt;=B$3,SUMIF(A$107:A$10042,A44,I$107:I$10042),"")</f>
        <v/>
      </c>
      <c r="J44" s="236" t="str">
        <f>IF(ROW()&lt;=B$3,SUMIFS(I$103:I$50042,A$103:A$50042,K44,J$103:J$50042,L44),"")</f>
        <v/>
      </c>
      <c r="K44" s="110" t="str">
        <f>$A44</f>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IF(ROW()&lt;=B$3,SUMIF(A$107:A$10042,A45,I$107:I$10042),"")</f>
        <v/>
      </c>
      <c r="J45" s="236" t="str">
        <f>IF(ROW()&lt;=B$3,SUMIFS(I$103:I$50042,A$103:A$50042,K45,J$103:J$50042,L45),"")</f>
        <v/>
      </c>
      <c r="K45" s="110" t="str">
        <f>$A45</f>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IF(ROW()&lt;=B$3,SUMIF(A$107:A$10042,A46,I$107:I$10042),"")</f>
        <v/>
      </c>
      <c r="J46" s="236" t="str">
        <f>IF(ROW()&lt;=B$3,SUMIFS(I$103:I$50042,A$103:A$50042,K46,J$103:J$50042,L46),"")</f>
        <v/>
      </c>
      <c r="K46" s="110" t="str">
        <f>$A46</f>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IF(ROW()&lt;=B$3,SUMIF(A$107:A$10042,A47,I$107:I$10042),"")</f>
        <v/>
      </c>
      <c r="J47" s="236" t="str">
        <f>IF(ROW()&lt;=B$3,SUMIFS(I$103:I$50042,A$103:A$50042,K47,J$103:J$50042,L47),"")</f>
        <v/>
      </c>
      <c r="K47" s="110" t="str">
        <f>$A47</f>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IF(ROW()&lt;=B$3,SUMIF(A$107:A$10042,A48,I$107:I$10042),"")</f>
        <v/>
      </c>
      <c r="J48" s="236" t="str">
        <f>IF(ROW()&lt;=B$3,SUMIFS(I$103:I$50042,A$103:A$50042,K48,J$103:J$50042,L48),"")</f>
        <v/>
      </c>
      <c r="K48" s="110" t="str">
        <f>$A48</f>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IF(ROW()&lt;=B$3,SUMIF(A$107:A$10042,A49,I$107:I$10042),"")</f>
        <v/>
      </c>
      <c r="J49" s="236" t="str">
        <f>IF(ROW()&lt;=B$3,SUMIFS(I$103:I$50042,A$103:A$50042,K49,J$103:J$50042,L49),"")</f>
        <v/>
      </c>
      <c r="K49" s="110" t="str">
        <f>$A49</f>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IF(ROW()&lt;=B$3,SUMIF(A$107:A$10042,A50,I$107:I$10042),"")</f>
        <v/>
      </c>
      <c r="J50" s="236" t="str">
        <f>IF(ROW()&lt;=B$3,SUMIFS(I$103:I$50042,A$103:A$50042,K50,J$103:J$50042,L50),"")</f>
        <v/>
      </c>
      <c r="K50" s="110" t="str">
        <f>$A50</f>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IF(ROW()&lt;=B$3,SUMIF(A$107:A$10042,A51,I$107:I$10042),"")</f>
        <v/>
      </c>
      <c r="J51" s="236" t="str">
        <f>IF(ROW()&lt;=B$3,SUMIFS(I$103:I$50042,A$103:A$50042,K51,J$103:J$50042,L51),"")</f>
        <v/>
      </c>
      <c r="K51" s="110" t="str">
        <f>$A51</f>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IF(ROW()&lt;=B$3,SUMIF(A$107:A$10042,A52,I$107:I$10042),"")</f>
        <v/>
      </c>
      <c r="J52" s="236" t="str">
        <f>IF(ROW()&lt;=B$3,SUMIFS(I$103:I$50042,A$103:A$50042,K52,J$103:J$50042,L52),"")</f>
        <v/>
      </c>
      <c r="K52" s="110" t="str">
        <f>$A52</f>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IF(ROW()&lt;=B$3,SUMIF(A$107:A$10042,A53,I$107:I$10042),"")</f>
        <v/>
      </c>
      <c r="J53" s="236" t="str">
        <f>IF(ROW()&lt;=B$3,SUMIFS(I$103:I$50042,A$103:A$50042,K53,J$103:J$50042,L53),"")</f>
        <v/>
      </c>
      <c r="K53" s="110" t="str">
        <f>$A53</f>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IF(ROW()&lt;=B$3,SUMIF(A$107:A$10042,A54,I$107:I$10042),"")</f>
        <v/>
      </c>
      <c r="J54" s="236" t="str">
        <f>IF(ROW()&lt;=B$3,SUMIFS(I$103:I$50042,A$103:A$50042,K54,J$103:J$50042,L54),"")</f>
        <v/>
      </c>
      <c r="K54" s="110" t="str">
        <f>$A54</f>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IF(ROW()&lt;=B$3,SUMIF(A$107:A$10042,A55,I$107:I$10042),"")</f>
        <v/>
      </c>
      <c r="J55" s="236" t="str">
        <f>IF(ROW()&lt;=B$3,SUMIFS(I$103:I$50042,A$103:A$50042,K55,J$103:J$50042,L55),"")</f>
        <v/>
      </c>
      <c r="K55" s="110" t="str">
        <f>$A55</f>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IF(ROW()&lt;=B$3,SUMIF(A$107:A$10042,A56,I$107:I$10042),"")</f>
        <v/>
      </c>
      <c r="J56" s="236" t="str">
        <f>IF(ROW()&lt;=B$3,SUMIFS(I$103:I$50042,A$103:A$50042,K56,J$103:J$50042,L56),"")</f>
        <v/>
      </c>
      <c r="K56" s="110" t="str">
        <f>$A56</f>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IF(ROW()&lt;=B$3,SUMIF(A$107:A$10042,A57,I$107:I$10042),"")</f>
        <v/>
      </c>
      <c r="J57" s="236" t="str">
        <f>IF(ROW()&lt;=B$3,SUMIFS(I$103:I$50042,A$103:A$50042,K57,J$103:J$50042,L57),"")</f>
        <v/>
      </c>
      <c r="K57" s="110" t="str">
        <f>$A57</f>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IF(ROW()&lt;=B$3,SUMIF(A$107:A$10042,A58,I$107:I$10042),"")</f>
        <v/>
      </c>
      <c r="J58" s="236" t="str">
        <f>IF(ROW()&lt;=B$3,SUMIFS(I$103:I$50042,A$103:A$50042,K58,J$103:J$50042,L58),"")</f>
        <v/>
      </c>
      <c r="K58" s="110" t="str">
        <f>$A58</f>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IF(ROW()&lt;=B$3,SUMIF(A$107:A$10042,A59,I$107:I$10042),"")</f>
        <v/>
      </c>
      <c r="J59" s="236" t="str">
        <f>IF(ROW()&lt;=B$3,SUMIFS(I$103:I$50042,A$103:A$50042,K59,J$103:J$50042,L59),"")</f>
        <v/>
      </c>
      <c r="K59" s="110" t="str">
        <f>$A59</f>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IF(ROW()&lt;=B$3,SUMIF(A$107:A$10042,A60,I$107:I$10042),"")</f>
        <v/>
      </c>
      <c r="J60" s="236" t="str">
        <f>IF(ROW()&lt;=B$3,SUMIFS(I$103:I$50042,A$103:A$50042,K60,J$103:J$50042,L60),"")</f>
        <v/>
      </c>
      <c r="K60" s="110" t="str">
        <f>$A60</f>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IF(ROW()&lt;=B$3,SUMIF(A$107:A$10042,A61,I$107:I$10042),"")</f>
        <v/>
      </c>
      <c r="J61" s="236" t="str">
        <f>IF(ROW()&lt;=B$3,SUMIFS(I$103:I$50042,A$103:A$50042,K61,J$103:J$50042,L61),"")</f>
        <v/>
      </c>
      <c r="K61" s="110" t="str">
        <f>$A61</f>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IF(ROW()&lt;=B$3,SUMIF(A$107:A$10042,A62,I$107:I$10042),"")</f>
        <v/>
      </c>
      <c r="J62" s="236" t="str">
        <f>IF(ROW()&lt;=B$3,SUMIFS(I$103:I$50042,A$103:A$50042,K62,J$103:J$50042,L62),"")</f>
        <v/>
      </c>
      <c r="K62" s="110" t="str">
        <f>$A62</f>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IF(ROW()&lt;=B$3,SUMIF(A$107:A$10042,A63,I$107:I$10042),"")</f>
        <v/>
      </c>
      <c r="J63" s="236" t="str">
        <f>IF(ROW()&lt;=B$3,SUMIFS(I$103:I$50042,A$103:A$50042,K63,J$103:J$50042,L63),"")</f>
        <v/>
      </c>
      <c r="K63" s="110" t="str">
        <f>$A63</f>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IF(ROW()&lt;=B$3,SUMIF(A$107:A$10042,A64,I$107:I$10042),"")</f>
        <v/>
      </c>
      <c r="J64" s="236" t="str">
        <f>IF(ROW()&lt;=B$3,SUMIFS(I$103:I$50042,A$103:A$50042,K64,J$103:J$50042,L64),"")</f>
        <v/>
      </c>
      <c r="K64" s="110" t="str">
        <f>$A64</f>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IF(ROW()&lt;=B$3,SUMIF(A$107:A$10042,A65,I$107:I$10042),"")</f>
        <v/>
      </c>
      <c r="J65" s="236" t="str">
        <f>IF(ROW()&lt;=B$3,SUMIFS(I$103:I$50042,A$103:A$50042,K65,J$103:J$50042,L65),"")</f>
        <v/>
      </c>
      <c r="K65" s="110" t="str">
        <f>$A65</f>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IF(ROW()&lt;=B$3,SUMIF(A$107:A$10042,A66,I$107:I$10042),"")</f>
        <v/>
      </c>
      <c r="J66" s="236" t="str">
        <f>IF(ROW()&lt;=B$3,SUMIFS(I$103:I$50042,A$103:A$50042,K66,J$103:J$50042,L66),"")</f>
        <v/>
      </c>
      <c r="K66" s="110" t="str">
        <f>$A66</f>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IF(ROW()&lt;=B$3,SUMIF(A$107:A$10042,A67,I$107:I$10042),"")</f>
        <v/>
      </c>
      <c r="J67" s="236" t="str">
        <f>IF(ROW()&lt;=B$3,SUMIFS(I$103:I$50042,A$103:A$50042,K67,J$103:J$50042,L67),"")</f>
        <v/>
      </c>
      <c r="K67" s="110" t="str">
        <f>$A67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IF(ROW()&lt;=B$3,SUMIF(A$107:A$10042,A68,I$107:I$10042),"")</f>
        <v/>
      </c>
      <c r="J68" s="236" t="str">
        <f>IF(ROW()&lt;=B$3,SUMIFS(I$103:I$50042,A$103:A$50042,K68,J$103:J$50042,L68),"")</f>
        <v/>
      </c>
      <c r="K68" s="110" t="str">
        <f>$A68</f>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IF(ROW()&lt;=B$3,SUMIF(A$107:A$10042,A69,I$107:I$10042),"")</f>
        <v/>
      </c>
      <c r="J69" s="236" t="str">
        <f>IF(ROW()&lt;=B$3,SUMIFS(I$103:I$50042,A$103:A$50042,K69,J$103:J$50042,L69),"")</f>
        <v/>
      </c>
      <c r="K69" s="110" t="str">
        <f>$A69</f>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IF(ROW()&lt;=B$3,SUMIF(A$107:A$10042,A70,I$107:I$10042),"")</f>
        <v/>
      </c>
      <c r="J70" s="236" t="str">
        <f>IF(ROW()&lt;=B$3,SUMIFS(I$103:I$50042,A$103:A$50042,K70,J$103:J$50042,L70),"")</f>
        <v/>
      </c>
      <c r="K70" s="110" t="str">
        <f>$A70</f>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IF(ROW()&lt;=B$3,SUMIF(A$107:A$10042,A71,I$107:I$10042),"")</f>
        <v/>
      </c>
      <c r="J71" s="236" t="str">
        <f>IF(ROW()&lt;=B$3,SUMIFS(I$103:I$50042,A$103:A$50042,K71,J$103:J$50042,L71),"")</f>
        <v/>
      </c>
      <c r="K71" s="110" t="str">
        <f>$A71</f>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IF(ROW()&lt;=B$3,SUMIF(A$107:A$10042,A72,I$107:I$10042),"")</f>
        <v/>
      </c>
      <c r="J72" s="236" t="str">
        <f>IF(ROW()&lt;=B$3,SUMIFS(I$103:I$50042,A$103:A$50042,K72,J$103:J$50042,L72),"")</f>
        <v/>
      </c>
      <c r="K72" s="110" t="str">
        <f>$A72</f>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IF(ROW()&lt;=B$3,SUMIF(A$107:A$10042,A73,I$107:I$10042),"")</f>
        <v/>
      </c>
      <c r="J73" s="236" t="str">
        <f>IF(ROW()&lt;=B$3,SUMIFS(I$103:I$50042,A$103:A$50042,K73,J$103:J$50042,L73),"")</f>
        <v/>
      </c>
      <c r="K73" s="110" t="str">
        <f>$A73</f>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IF(ROW()&lt;=B$3,SUMIF(A$107:A$10042,A74,I$107:I$10042),"")</f>
        <v/>
      </c>
      <c r="J74" s="236" t="str">
        <f>IF(ROW()&lt;=B$3,SUMIFS(I$103:I$50042,A$103:A$50042,K74,J$103:J$50042,L74),"")</f>
        <v/>
      </c>
      <c r="K74" s="110" t="str">
        <f>$A74</f>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IF(ROW()&lt;=B$3,SUMIF(A$107:A$10042,A75,I$107:I$10042),"")</f>
        <v/>
      </c>
      <c r="J75" s="236" t="str">
        <f>IF(ROW()&lt;=B$3,SUMIFS(I$103:I$50042,A$103:A$50042,K75,J$103:J$50042,L75),"")</f>
        <v/>
      </c>
      <c r="K75" s="110" t="str">
        <f>$A75</f>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IF(ROW()&lt;=B$3,SUMIF(A$107:A$10042,A76,I$107:I$10042),"")</f>
        <v/>
      </c>
      <c r="J76" s="236" t="str">
        <f>IF(ROW()&lt;=B$3,SUMIFS(I$103:I$50042,A$103:A$50042,K76,J$103:J$50042,L76),"")</f>
        <v/>
      </c>
      <c r="K76" s="110" t="str">
        <f>$A76</f>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IF(ROW()&lt;=B$3,SUMIF(A$107:A$10042,A77,I$107:I$10042),"")</f>
        <v/>
      </c>
      <c r="J77" s="236" t="str">
        <f>IF(ROW()&lt;=B$3,SUMIFS(I$103:I$50042,A$103:A$50042,K77,J$103:J$50042,L77),"")</f>
        <v/>
      </c>
      <c r="K77" s="110" t="str">
        <f>$A77</f>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IF(ROW()&lt;=B$3,SUMIF(A$107:A$10042,A78,I$107:I$10042),"")</f>
        <v/>
      </c>
      <c r="J78" s="236" t="str">
        <f>IF(ROW()&lt;=B$3,SUMIFS(I$103:I$50042,A$103:A$50042,K78,J$103:J$50042,L78),"")</f>
        <v/>
      </c>
      <c r="K78" s="110" t="str">
        <f>$A78</f>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IF(ROW()&lt;=B$3,SUMIF(A$107:A$10042,A79,I$107:I$10042),"")</f>
        <v/>
      </c>
      <c r="J79" s="236" t="str">
        <f>IF(ROW()&lt;=B$3,SUMIFS(I$103:I$50042,A$103:A$50042,K79,J$103:J$50042,L79),"")</f>
        <v/>
      </c>
      <c r="K79" s="110" t="str">
        <f>$A79</f>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IF(ROW()&lt;=B$3,SUMIF(A$107:A$10042,A80,I$107:I$10042),"")</f>
        <v/>
      </c>
      <c r="J80" s="236" t="str">
        <f>IF(ROW()&lt;=B$3,SUMIFS(I$103:I$50042,A$103:A$50042,K80,J$103:J$50042,L80),"")</f>
        <v/>
      </c>
      <c r="K80" s="110" t="str">
        <f>$A80</f>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IF(ROW()&lt;=B$3,SUMIF(A$107:A$10042,A81,I$107:I$10042),"")</f>
        <v/>
      </c>
      <c r="J81" s="236" t="str">
        <f>IF(ROW()&lt;=B$3,SUMIFS(I$103:I$50042,A$103:A$50042,K81,J$103:J$50042,L81),"")</f>
        <v/>
      </c>
      <c r="K81" s="110" t="str">
        <f>$A81</f>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IF(ROW()&lt;=B$3,SUMIF(A$107:A$10042,A82,I$107:I$10042),"")</f>
        <v/>
      </c>
      <c r="J82" s="236" t="str">
        <f>IF(ROW()&lt;=B$3,SUMIFS(I$103:I$50042,A$103:A$50042,K82,J$103:J$50042,L82),"")</f>
        <v/>
      </c>
      <c r="K82" s="110" t="str">
        <f>$A82</f>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IF(ROW()&lt;=B$3,SUMIF(A$107:A$10042,A83,I$107:I$10042),"")</f>
        <v/>
      </c>
      <c r="J83" s="236" t="str">
        <f>IF(ROW()&lt;=B$3,SUMIFS(I$103:I$50042,A$103:A$50042,K83,J$103:J$50042,L83),"")</f>
        <v/>
      </c>
      <c r="K83" s="110" t="str">
        <f>$A83</f>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IF(ROW()&lt;=B$3,SUMIF(A$107:A$10042,A84,I$107:I$10042),"")</f>
        <v/>
      </c>
      <c r="J84" s="236" t="str">
        <f>IF(ROW()&lt;=B$3,SUMIFS(I$103:I$50042,A$103:A$50042,K84,J$103:J$50042,L84),"")</f>
        <v/>
      </c>
      <c r="K84" s="110" t="str">
        <f>$A84</f>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IF(ROW()&lt;=B$3,SUMIF(A$107:A$10042,A85,I$107:I$10042),"")</f>
        <v/>
      </c>
      <c r="J85" s="236" t="str">
        <f>IF(ROW()&lt;=B$3,SUMIFS(I$103:I$50042,A$103:A$50042,K85,J$103:J$50042,L85),"")</f>
        <v/>
      </c>
      <c r="K85" s="110" t="str">
        <f>$A85</f>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IF(ROW()&lt;=B$3,SUMIF(A$107:A$10042,A86,I$107:I$10042),"")</f>
        <v/>
      </c>
      <c r="J86" s="236" t="str">
        <f>IF(ROW()&lt;=B$3,SUMIFS(I$103:I$50042,A$103:A$50042,K86,J$103:J$50042,L86),"")</f>
        <v/>
      </c>
      <c r="K86" s="110" t="str">
        <f>$A86</f>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IF(ROW()&lt;=B$3,SUMIF(A$107:A$10042,A87,I$107:I$10042),"")</f>
        <v/>
      </c>
      <c r="J87" s="236" t="str">
        <f>IF(ROW()&lt;=B$3,SUMIFS(I$103:I$50042,A$103:A$50042,K87,J$103:J$50042,L87),"")</f>
        <v/>
      </c>
      <c r="K87" s="110" t="str">
        <f>$A87</f>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IF(ROW()&lt;=B$3,SUMIF(A$107:A$10042,A88,I$107:I$10042),"")</f>
        <v/>
      </c>
      <c r="J88" s="236" t="str">
        <f>IF(ROW()&lt;=B$3,SUMIFS(I$103:I$50042,A$103:A$50042,K88,J$103:J$50042,L88),"")</f>
        <v/>
      </c>
      <c r="K88" s="110" t="str">
        <f>$A88</f>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IF(ROW()&lt;=B$3,SUMIF(A$107:A$10042,A89,I$107:I$10042),"")</f>
        <v/>
      </c>
      <c r="J89" s="236" t="str">
        <f>IF(ROW()&lt;=B$3,SUMIFS(I$103:I$50042,A$103:A$50042,K89,J$103:J$50042,L89),"")</f>
        <v/>
      </c>
      <c r="K89" s="110" t="str">
        <f>$A89</f>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IF(ROW()&lt;=B$3,SUMIF(A$107:A$10042,A90,I$107:I$10042),"")</f>
        <v/>
      </c>
      <c r="J90" s="236" t="str">
        <f>IF(ROW()&lt;=B$3,SUMIFS(I$103:I$50042,A$103:A$50042,K90,J$103:J$50042,L90),"")</f>
        <v/>
      </c>
      <c r="K90" s="110" t="str">
        <f>$A90</f>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IF(ROW()&lt;=B$3,SUMIF(A$107:A$10042,A91,I$107:I$10042),"")</f>
        <v/>
      </c>
      <c r="J91" s="236" t="str">
        <f>IF(ROW()&lt;=B$3,SUMIFS(I$103:I$50042,A$103:A$50042,K91,J$103:J$50042,L91),"")</f>
        <v/>
      </c>
      <c r="K91" s="110" t="str">
        <f>$A91</f>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IF(ROW()&lt;=B$3,SUMIF(A$107:A$10042,A92,I$107:I$10042),"")</f>
        <v/>
      </c>
      <c r="J92" s="236" t="str">
        <f>IF(ROW()&lt;=B$3,SUMIFS(I$103:I$50042,A$103:A$50042,K92,J$103:J$50042,L92),"")</f>
        <v/>
      </c>
      <c r="K92" s="110" t="str">
        <f>$A92</f>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IF(ROW()&lt;=B$3,SUMIF(A$107:A$10042,A93,I$107:I$10042),"")</f>
        <v/>
      </c>
      <c r="J93" s="236" t="str">
        <f>IF(ROW()&lt;=B$3,SUMIFS(I$103:I$50042,A$103:A$50042,K93,J$103:J$50042,L93),"")</f>
        <v/>
      </c>
      <c r="K93" s="110" t="str">
        <f>$A93</f>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IF(ROW()&lt;=B$3,SUMIF(A$107:A$10042,A94,I$107:I$10042),"")</f>
        <v/>
      </c>
      <c r="J94" s="236" t="str">
        <f>IF(ROW()&lt;=B$3,SUMIFS(I$103:I$50042,A$103:A$50042,K94,J$103:J$50042,L94),"")</f>
        <v/>
      </c>
      <c r="K94" s="110" t="str">
        <f>$A94</f>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61" t="s">
        <v>1503</v>
      </c>
      <c r="B100" s="361"/>
      <c r="C100" s="361"/>
      <c r="D100" s="361"/>
      <c r="E100" s="361"/>
      <c r="F100" s="361"/>
      <c r="G100" s="361"/>
      <c r="H100" s="361"/>
      <c r="I100" s="363" t="s">
        <v>1488</v>
      </c>
      <c r="J100" s="363"/>
      <c r="K100" s="89"/>
    </row>
    <row r="101" spans="1:25" ht="16" x14ac:dyDescent="0.2">
      <c r="A101" s="364"/>
      <c r="B101" s="364"/>
      <c r="C101" s="364"/>
      <c r="D101" s="364"/>
      <c r="E101" s="364"/>
      <c r="F101" s="364"/>
      <c r="G101" s="364"/>
      <c r="H101" s="364"/>
      <c r="I101" s="362">
        <v>45887</v>
      </c>
      <c r="J101" s="362"/>
    </row>
    <row r="102" spans="1:25" ht="14" x14ac:dyDescent="0.15">
      <c r="A102" s="249" t="s">
        <v>403</v>
      </c>
      <c r="B102" s="250">
        <v>19</v>
      </c>
      <c r="C102" s="250"/>
      <c r="D102" s="251"/>
      <c r="E102" s="251"/>
      <c r="F102" s="251"/>
      <c r="G102" s="251"/>
      <c r="H102" s="251"/>
      <c r="I102" s="86"/>
      <c r="J102" s="220"/>
    </row>
    <row r="103" spans="1:25" s="83" customFormat="1" x14ac:dyDescent="0.1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6" x14ac:dyDescent="0.15">
      <c r="A107" s="14" t="s">
        <v>1510</v>
      </c>
      <c r="B107" s="14" t="s">
        <v>1506</v>
      </c>
      <c r="C107" s="14" t="s">
        <v>1507</v>
      </c>
      <c r="D107" s="16">
        <v>45701</v>
      </c>
      <c r="E107" s="16"/>
      <c r="F107" s="14" t="s">
        <v>1508</v>
      </c>
      <c r="G107" s="14"/>
      <c r="H107" s="14" t="s">
        <v>1509</v>
      </c>
      <c r="I107" s="15">
        <v>2893.77</v>
      </c>
      <c r="J107" s="77">
        <v>5</v>
      </c>
      <c r="K107" s="92"/>
    </row>
    <row r="108" spans="1:25" ht="36" x14ac:dyDescent="0.15">
      <c r="A108" s="14" t="s">
        <v>1510</v>
      </c>
      <c r="B108" s="14" t="s">
        <v>1511</v>
      </c>
      <c r="C108" s="14" t="s">
        <v>1512</v>
      </c>
      <c r="D108" s="16">
        <v>45951</v>
      </c>
      <c r="E108" s="16"/>
      <c r="F108" s="14" t="s">
        <v>1513</v>
      </c>
      <c r="G108" s="14" t="s">
        <v>1514</v>
      </c>
      <c r="H108" s="14" t="s">
        <v>1515</v>
      </c>
      <c r="I108" s="15">
        <v>14920</v>
      </c>
      <c r="J108" s="77">
        <v>5</v>
      </c>
      <c r="K108" s="92"/>
    </row>
    <row r="109" spans="1:25" ht="36" x14ac:dyDescent="0.15">
      <c r="A109" s="14" t="s">
        <v>1510</v>
      </c>
      <c r="B109" s="14" t="s">
        <v>1516</v>
      </c>
      <c r="C109" s="14" t="s">
        <v>1517</v>
      </c>
      <c r="D109" s="16">
        <v>45951</v>
      </c>
      <c r="E109" s="16"/>
      <c r="F109" s="14" t="s">
        <v>1518</v>
      </c>
      <c r="G109" s="14" t="s">
        <v>1514</v>
      </c>
      <c r="H109" s="14" t="s">
        <v>1515</v>
      </c>
      <c r="I109" s="15">
        <v>24427</v>
      </c>
      <c r="J109" s="77">
        <v>5</v>
      </c>
      <c r="K109" s="92"/>
    </row>
    <row r="110" spans="1:25" ht="36" x14ac:dyDescent="0.15">
      <c r="A110" s="14" t="s">
        <v>1510</v>
      </c>
      <c r="B110" s="14" t="s">
        <v>1519</v>
      </c>
      <c r="C110" s="14" t="s">
        <v>1520</v>
      </c>
      <c r="D110" s="16">
        <v>46062</v>
      </c>
      <c r="E110" s="16"/>
      <c r="F110" s="14" t="s">
        <v>1521</v>
      </c>
      <c r="G110" s="14"/>
      <c r="H110" s="14" t="s">
        <v>1522</v>
      </c>
      <c r="I110" s="15">
        <v>1759.23</v>
      </c>
      <c r="J110" s="77">
        <v>5</v>
      </c>
      <c r="K110" s="92"/>
    </row>
    <row r="111" spans="1:25" ht="60" x14ac:dyDescent="0.15">
      <c r="A111" s="14" t="s">
        <v>3528</v>
      </c>
      <c r="B111" s="14" t="s">
        <v>1523</v>
      </c>
      <c r="C111" s="14" t="s">
        <v>1524</v>
      </c>
      <c r="D111" s="16">
        <v>45684</v>
      </c>
      <c r="E111" s="16"/>
      <c r="F111" s="14" t="s">
        <v>1525</v>
      </c>
      <c r="G111" s="14"/>
      <c r="H111" s="14" t="s">
        <v>1526</v>
      </c>
      <c r="I111" s="15">
        <v>4800</v>
      </c>
      <c r="J111" s="77">
        <v>3</v>
      </c>
      <c r="K111" s="92"/>
    </row>
    <row r="112" spans="1:25" ht="36" x14ac:dyDescent="0.15">
      <c r="A112" s="14" t="s">
        <v>3528</v>
      </c>
      <c r="B112" s="14" t="s">
        <v>1527</v>
      </c>
      <c r="C112" s="14" t="s">
        <v>1528</v>
      </c>
      <c r="D112" s="16">
        <v>45692</v>
      </c>
      <c r="E112" s="16"/>
      <c r="F112" s="14" t="s">
        <v>1529</v>
      </c>
      <c r="G112" s="14"/>
      <c r="H112" s="14" t="s">
        <v>1530</v>
      </c>
      <c r="I112" s="15">
        <v>2098.13</v>
      </c>
      <c r="J112" s="77">
        <v>3</v>
      </c>
      <c r="K112" s="92"/>
    </row>
    <row r="113" spans="1:11" ht="36" x14ac:dyDescent="0.15">
      <c r="A113" s="14" t="s">
        <v>3528</v>
      </c>
      <c r="B113" s="14" t="s">
        <v>1531</v>
      </c>
      <c r="C113" s="14" t="s">
        <v>1528</v>
      </c>
      <c r="D113" s="16">
        <v>45692</v>
      </c>
      <c r="E113" s="16"/>
      <c r="F113" s="14" t="s">
        <v>1532</v>
      </c>
      <c r="G113" s="14"/>
      <c r="H113" s="14" t="s">
        <v>1533</v>
      </c>
      <c r="I113" s="15">
        <v>850.31</v>
      </c>
      <c r="J113" s="77">
        <v>3</v>
      </c>
      <c r="K113" s="92"/>
    </row>
    <row r="114" spans="1:11" ht="36" x14ac:dyDescent="0.15">
      <c r="A114" s="14" t="s">
        <v>3528</v>
      </c>
      <c r="B114" s="14" t="s">
        <v>1534</v>
      </c>
      <c r="C114" s="14" t="s">
        <v>1528</v>
      </c>
      <c r="D114" s="16">
        <v>45692</v>
      </c>
      <c r="E114" s="16"/>
      <c r="F114" s="14" t="s">
        <v>1535</v>
      </c>
      <c r="G114" s="14"/>
      <c r="H114" s="14" t="s">
        <v>1536</v>
      </c>
      <c r="I114" s="15">
        <v>44.03</v>
      </c>
      <c r="J114" s="77">
        <v>3</v>
      </c>
      <c r="K114" s="92"/>
    </row>
    <row r="115" spans="1:11" ht="36" x14ac:dyDescent="0.15">
      <c r="A115" s="14" t="s">
        <v>3528</v>
      </c>
      <c r="B115" s="14" t="s">
        <v>1537</v>
      </c>
      <c r="C115" s="14" t="s">
        <v>1528</v>
      </c>
      <c r="D115" s="16">
        <v>45692</v>
      </c>
      <c r="E115" s="16"/>
      <c r="F115" s="14" t="s">
        <v>1538</v>
      </c>
      <c r="G115" s="14"/>
      <c r="H115" s="14" t="s">
        <v>1539</v>
      </c>
      <c r="I115" s="15">
        <v>850.31</v>
      </c>
      <c r="J115" s="77">
        <v>3</v>
      </c>
      <c r="K115" s="92"/>
    </row>
    <row r="116" spans="1:11" ht="36" x14ac:dyDescent="0.15">
      <c r="A116" s="14" t="s">
        <v>3528</v>
      </c>
      <c r="B116" s="14" t="s">
        <v>1540</v>
      </c>
      <c r="C116" s="14" t="s">
        <v>1528</v>
      </c>
      <c r="D116" s="16">
        <v>45692</v>
      </c>
      <c r="E116" s="16"/>
      <c r="F116" s="14" t="s">
        <v>1541</v>
      </c>
      <c r="G116" s="14"/>
      <c r="H116" s="14" t="s">
        <v>1542</v>
      </c>
      <c r="I116" s="15">
        <v>42.09</v>
      </c>
      <c r="J116" s="77">
        <v>3</v>
      </c>
      <c r="K116" s="92"/>
    </row>
    <row r="117" spans="1:11" ht="36" x14ac:dyDescent="0.15">
      <c r="A117" s="14" t="s">
        <v>3528</v>
      </c>
      <c r="B117" s="14" t="s">
        <v>1543</v>
      </c>
      <c r="C117" s="14" t="s">
        <v>1528</v>
      </c>
      <c r="D117" s="16">
        <v>45692</v>
      </c>
      <c r="E117" s="16"/>
      <c r="F117" s="14" t="s">
        <v>1544</v>
      </c>
      <c r="G117" s="14"/>
      <c r="H117" s="14" t="s">
        <v>1545</v>
      </c>
      <c r="I117" s="15">
        <v>42.09</v>
      </c>
      <c r="J117" s="77">
        <v>3</v>
      </c>
      <c r="K117" s="92"/>
    </row>
    <row r="118" spans="1:11" ht="36" x14ac:dyDescent="0.15">
      <c r="A118" s="14" t="s">
        <v>3528</v>
      </c>
      <c r="B118" s="14" t="s">
        <v>1546</v>
      </c>
      <c r="C118" s="14" t="s">
        <v>1528</v>
      </c>
      <c r="D118" s="16">
        <v>45692</v>
      </c>
      <c r="E118" s="16"/>
      <c r="F118" s="14" t="s">
        <v>1547</v>
      </c>
      <c r="G118" s="14"/>
      <c r="H118" s="14" t="s">
        <v>1548</v>
      </c>
      <c r="I118" s="15">
        <v>906.06</v>
      </c>
      <c r="J118" s="77">
        <v>3</v>
      </c>
      <c r="K118" s="92"/>
    </row>
    <row r="119" spans="1:11" ht="36" x14ac:dyDescent="0.15">
      <c r="A119" s="14" t="s">
        <v>3528</v>
      </c>
      <c r="B119" s="14" t="s">
        <v>1549</v>
      </c>
      <c r="C119" s="14" t="s">
        <v>1528</v>
      </c>
      <c r="D119" s="16">
        <v>45692</v>
      </c>
      <c r="E119" s="16"/>
      <c r="F119" s="14" t="s">
        <v>1550</v>
      </c>
      <c r="G119" s="14"/>
      <c r="H119" s="14" t="s">
        <v>1551</v>
      </c>
      <c r="I119" s="15">
        <v>1280.18</v>
      </c>
      <c r="J119" s="77">
        <v>3</v>
      </c>
      <c r="K119" s="92"/>
    </row>
    <row r="120" spans="1:11" ht="36" x14ac:dyDescent="0.15">
      <c r="A120" s="14" t="s">
        <v>3528</v>
      </c>
      <c r="B120" s="14" t="s">
        <v>1552</v>
      </c>
      <c r="C120" s="14" t="s">
        <v>1528</v>
      </c>
      <c r="D120" s="16">
        <v>45692</v>
      </c>
      <c r="E120" s="16"/>
      <c r="F120" s="14" t="s">
        <v>1553</v>
      </c>
      <c r="G120" s="14"/>
      <c r="H120" s="14" t="s">
        <v>1554</v>
      </c>
      <c r="I120" s="15">
        <v>42.09</v>
      </c>
      <c r="J120" s="77">
        <v>3</v>
      </c>
      <c r="K120" s="92"/>
    </row>
    <row r="121" spans="1:11" ht="36" x14ac:dyDescent="0.15">
      <c r="A121" s="14" t="s">
        <v>3528</v>
      </c>
      <c r="B121" s="14" t="s">
        <v>1555</v>
      </c>
      <c r="C121" s="14" t="s">
        <v>1528</v>
      </c>
      <c r="D121" s="16">
        <v>45692</v>
      </c>
      <c r="E121" s="16"/>
      <c r="F121" s="14" t="s">
        <v>1556</v>
      </c>
      <c r="G121" s="14"/>
      <c r="H121" s="14" t="s">
        <v>1557</v>
      </c>
      <c r="I121" s="15">
        <v>1129.17</v>
      </c>
      <c r="J121" s="77">
        <v>3</v>
      </c>
      <c r="K121" s="92"/>
    </row>
    <row r="122" spans="1:11" ht="36" x14ac:dyDescent="0.15">
      <c r="A122" s="14" t="s">
        <v>3528</v>
      </c>
      <c r="B122" s="14" t="s">
        <v>1558</v>
      </c>
      <c r="C122" s="14" t="s">
        <v>1559</v>
      </c>
      <c r="D122" s="16">
        <v>45692</v>
      </c>
      <c r="E122" s="16"/>
      <c r="F122" s="14" t="s">
        <v>1560</v>
      </c>
      <c r="G122" s="14" t="s">
        <v>1561</v>
      </c>
      <c r="H122" s="14" t="s">
        <v>1562</v>
      </c>
      <c r="I122" s="15">
        <v>627.87</v>
      </c>
      <c r="J122" s="77">
        <v>3</v>
      </c>
      <c r="K122" s="92"/>
    </row>
    <row r="123" spans="1:11" ht="36" x14ac:dyDescent="0.15">
      <c r="A123" s="14" t="s">
        <v>3528</v>
      </c>
      <c r="B123" s="14" t="s">
        <v>1558</v>
      </c>
      <c r="C123" s="14" t="s">
        <v>1559</v>
      </c>
      <c r="D123" s="16">
        <v>45692</v>
      </c>
      <c r="E123" s="16"/>
      <c r="F123" s="14" t="s">
        <v>1560</v>
      </c>
      <c r="G123" s="14" t="s">
        <v>1561</v>
      </c>
      <c r="H123" s="14" t="s">
        <v>1562</v>
      </c>
      <c r="I123" s="15">
        <v>2559.36</v>
      </c>
      <c r="J123" s="77">
        <v>3</v>
      </c>
      <c r="K123" s="92"/>
    </row>
    <row r="124" spans="1:11" ht="36" x14ac:dyDescent="0.15">
      <c r="A124" s="14" t="s">
        <v>3528</v>
      </c>
      <c r="B124" s="14" t="s">
        <v>1563</v>
      </c>
      <c r="C124" s="14" t="s">
        <v>579</v>
      </c>
      <c r="D124" s="16">
        <v>45692</v>
      </c>
      <c r="E124" s="16"/>
      <c r="F124" s="14" t="s">
        <v>1564</v>
      </c>
      <c r="G124" s="14" t="s">
        <v>1565</v>
      </c>
      <c r="H124" s="14" t="s">
        <v>1566</v>
      </c>
      <c r="I124" s="15">
        <v>272.23</v>
      </c>
      <c r="J124" s="77">
        <v>3</v>
      </c>
      <c r="K124" s="92"/>
    </row>
    <row r="125" spans="1:11" ht="24" x14ac:dyDescent="0.15">
      <c r="A125" s="14" t="s">
        <v>3528</v>
      </c>
      <c r="B125" s="14" t="s">
        <v>1567</v>
      </c>
      <c r="C125" s="14" t="s">
        <v>579</v>
      </c>
      <c r="D125" s="16">
        <v>45692</v>
      </c>
      <c r="E125" s="16"/>
      <c r="F125" s="14" t="s">
        <v>1568</v>
      </c>
      <c r="G125" s="14" t="s">
        <v>1569</v>
      </c>
      <c r="H125" s="14" t="s">
        <v>1570</v>
      </c>
      <c r="I125" s="15">
        <v>671.57</v>
      </c>
      <c r="J125" s="77">
        <v>3</v>
      </c>
      <c r="K125" s="92"/>
    </row>
    <row r="126" spans="1:11" ht="24" x14ac:dyDescent="0.15">
      <c r="A126" s="14" t="s">
        <v>3528</v>
      </c>
      <c r="B126" s="14" t="s">
        <v>1567</v>
      </c>
      <c r="C126" s="14" t="s">
        <v>579</v>
      </c>
      <c r="D126" s="16">
        <v>45692</v>
      </c>
      <c r="E126" s="16"/>
      <c r="F126" s="14" t="s">
        <v>1568</v>
      </c>
      <c r="G126" s="14" t="s">
        <v>1569</v>
      </c>
      <c r="H126" s="14" t="s">
        <v>1570</v>
      </c>
      <c r="I126" s="15">
        <v>131.82</v>
      </c>
      <c r="J126" s="77">
        <v>3</v>
      </c>
      <c r="K126" s="92"/>
    </row>
    <row r="127" spans="1:11" ht="36" x14ac:dyDescent="0.15">
      <c r="A127" s="14" t="s">
        <v>3528</v>
      </c>
      <c r="B127" s="14" t="s">
        <v>1571</v>
      </c>
      <c r="C127" s="14" t="s">
        <v>579</v>
      </c>
      <c r="D127" s="16">
        <v>45692</v>
      </c>
      <c r="E127" s="16"/>
      <c r="F127" s="14" t="s">
        <v>1572</v>
      </c>
      <c r="G127" s="14" t="s">
        <v>1573</v>
      </c>
      <c r="H127" s="14" t="s">
        <v>1574</v>
      </c>
      <c r="I127" s="15">
        <v>438.06</v>
      </c>
      <c r="J127" s="77">
        <v>3</v>
      </c>
      <c r="K127" s="92"/>
    </row>
    <row r="128" spans="1:11" ht="36" x14ac:dyDescent="0.15">
      <c r="A128" s="14" t="s">
        <v>3528</v>
      </c>
      <c r="B128" s="14" t="s">
        <v>1575</v>
      </c>
      <c r="C128" s="14" t="s">
        <v>1576</v>
      </c>
      <c r="D128" s="16">
        <v>45692</v>
      </c>
      <c r="E128" s="16"/>
      <c r="F128" s="14" t="s">
        <v>1577</v>
      </c>
      <c r="G128" s="14"/>
      <c r="H128" s="14" t="s">
        <v>1578</v>
      </c>
      <c r="I128" s="15">
        <v>207.53</v>
      </c>
      <c r="J128" s="77">
        <v>3</v>
      </c>
      <c r="K128" s="92"/>
    </row>
    <row r="129" spans="1:11" ht="36" x14ac:dyDescent="0.15">
      <c r="A129" s="14" t="s">
        <v>3528</v>
      </c>
      <c r="B129" s="14" t="s">
        <v>1575</v>
      </c>
      <c r="C129" s="14" t="s">
        <v>1576</v>
      </c>
      <c r="D129" s="16">
        <v>45692</v>
      </c>
      <c r="E129" s="16"/>
      <c r="F129" s="14" t="s">
        <v>1577</v>
      </c>
      <c r="G129" s="14"/>
      <c r="H129" s="14" t="s">
        <v>1578</v>
      </c>
      <c r="I129" s="15">
        <v>761.77</v>
      </c>
      <c r="J129" s="77">
        <v>3</v>
      </c>
      <c r="K129" s="92"/>
    </row>
    <row r="130" spans="1:11" ht="84" x14ac:dyDescent="0.15">
      <c r="A130" s="14" t="s">
        <v>3528</v>
      </c>
      <c r="B130" s="14" t="s">
        <v>1579</v>
      </c>
      <c r="C130" s="14" t="s">
        <v>1580</v>
      </c>
      <c r="D130" s="16">
        <v>45698</v>
      </c>
      <c r="E130" s="16"/>
      <c r="F130" s="14" t="s">
        <v>1581</v>
      </c>
      <c r="G130" s="14"/>
      <c r="H130" s="14" t="s">
        <v>1582</v>
      </c>
      <c r="I130" s="15">
        <v>3288.6</v>
      </c>
      <c r="J130" s="77">
        <v>3</v>
      </c>
      <c r="K130" s="92"/>
    </row>
    <row r="131" spans="1:11" ht="72" x14ac:dyDescent="0.15">
      <c r="A131" s="14" t="s">
        <v>3528</v>
      </c>
      <c r="B131" s="14" t="s">
        <v>1583</v>
      </c>
      <c r="C131" s="14" t="s">
        <v>1584</v>
      </c>
      <c r="D131" s="16">
        <v>45702</v>
      </c>
      <c r="E131" s="16"/>
      <c r="F131" s="14" t="s">
        <v>1585</v>
      </c>
      <c r="G131" s="14" t="s">
        <v>1586</v>
      </c>
      <c r="H131" s="14" t="s">
        <v>1587</v>
      </c>
      <c r="I131" s="15">
        <v>1759.13</v>
      </c>
      <c r="J131" s="77">
        <v>3</v>
      </c>
      <c r="K131" s="92"/>
    </row>
    <row r="132" spans="1:11" ht="48" x14ac:dyDescent="0.15">
      <c r="A132" s="14" t="s">
        <v>3528</v>
      </c>
      <c r="B132" s="14" t="s">
        <v>1588</v>
      </c>
      <c r="C132" s="14" t="s">
        <v>1589</v>
      </c>
      <c r="D132" s="16">
        <v>45706</v>
      </c>
      <c r="E132" s="16"/>
      <c r="F132" s="14" t="s">
        <v>1590</v>
      </c>
      <c r="G132" s="14" t="s">
        <v>1591</v>
      </c>
      <c r="H132" s="14" t="s">
        <v>1592</v>
      </c>
      <c r="I132" s="15">
        <v>736</v>
      </c>
      <c r="J132" s="77">
        <v>3</v>
      </c>
      <c r="K132" s="92"/>
    </row>
    <row r="133" spans="1:11" ht="48" x14ac:dyDescent="0.15">
      <c r="A133" s="14" t="s">
        <v>3528</v>
      </c>
      <c r="B133" s="14" t="s">
        <v>1593</v>
      </c>
      <c r="C133" s="14" t="s">
        <v>1594</v>
      </c>
      <c r="D133" s="16">
        <v>45706</v>
      </c>
      <c r="E133" s="16"/>
      <c r="F133" s="14" t="s">
        <v>1595</v>
      </c>
      <c r="G133" s="14" t="s">
        <v>1591</v>
      </c>
      <c r="H133" s="14" t="s">
        <v>1592</v>
      </c>
      <c r="I133" s="15">
        <v>580</v>
      </c>
      <c r="J133" s="77">
        <v>3</v>
      </c>
      <c r="K133" s="92"/>
    </row>
    <row r="134" spans="1:11" ht="60" x14ac:dyDescent="0.15">
      <c r="A134" s="14" t="s">
        <v>3528</v>
      </c>
      <c r="B134" s="14" t="s">
        <v>1596</v>
      </c>
      <c r="C134" s="14" t="s">
        <v>1524</v>
      </c>
      <c r="D134" s="16">
        <v>45708</v>
      </c>
      <c r="E134" s="16"/>
      <c r="F134" s="14" t="s">
        <v>1597</v>
      </c>
      <c r="G134" s="14"/>
      <c r="H134" s="14" t="s">
        <v>1526</v>
      </c>
      <c r="I134" s="15">
        <v>108</v>
      </c>
      <c r="J134" s="77">
        <v>3</v>
      </c>
      <c r="K134" s="92"/>
    </row>
    <row r="135" spans="1:11" ht="84" x14ac:dyDescent="0.15">
      <c r="A135" s="14" t="s">
        <v>3528</v>
      </c>
      <c r="B135" s="14" t="s">
        <v>1598</v>
      </c>
      <c r="C135" s="14" t="s">
        <v>1599</v>
      </c>
      <c r="D135" s="16">
        <v>45714</v>
      </c>
      <c r="E135" s="16"/>
      <c r="F135" s="14" t="s">
        <v>1600</v>
      </c>
      <c r="G135" s="14"/>
      <c r="H135" s="14" t="s">
        <v>1601</v>
      </c>
      <c r="I135" s="15">
        <v>3092.5</v>
      </c>
      <c r="J135" s="77">
        <v>3</v>
      </c>
      <c r="K135" s="92"/>
    </row>
    <row r="136" spans="1:11" ht="84" x14ac:dyDescent="0.15">
      <c r="A136" s="14" t="s">
        <v>3528</v>
      </c>
      <c r="B136" s="14" t="s">
        <v>1598</v>
      </c>
      <c r="C136" s="14" t="s">
        <v>1599</v>
      </c>
      <c r="D136" s="16">
        <v>45714</v>
      </c>
      <c r="E136" s="16"/>
      <c r="F136" s="14" t="s">
        <v>1600</v>
      </c>
      <c r="G136" s="14"/>
      <c r="H136" s="14" t="s">
        <v>1601</v>
      </c>
      <c r="I136" s="15">
        <v>5108.5</v>
      </c>
      <c r="J136" s="77">
        <v>3</v>
      </c>
      <c r="K136" s="92"/>
    </row>
    <row r="137" spans="1:11" ht="48" x14ac:dyDescent="0.15">
      <c r="A137" s="14" t="s">
        <v>3528</v>
      </c>
      <c r="B137" s="14" t="s">
        <v>1602</v>
      </c>
      <c r="C137" s="14" t="s">
        <v>1603</v>
      </c>
      <c r="D137" s="16">
        <v>45715</v>
      </c>
      <c r="E137" s="16"/>
      <c r="F137" s="14" t="s">
        <v>1604</v>
      </c>
      <c r="G137" s="14"/>
      <c r="H137" s="14" t="s">
        <v>1605</v>
      </c>
      <c r="I137" s="15">
        <v>1134</v>
      </c>
      <c r="J137" s="77">
        <v>3</v>
      </c>
      <c r="K137" s="92"/>
    </row>
    <row r="138" spans="1:11" ht="84" x14ac:dyDescent="0.15">
      <c r="A138" s="14" t="s">
        <v>3528</v>
      </c>
      <c r="B138" s="14" t="s">
        <v>1606</v>
      </c>
      <c r="C138" s="14" t="s">
        <v>1607</v>
      </c>
      <c r="D138" s="16">
        <v>45720</v>
      </c>
      <c r="E138" s="16"/>
      <c r="F138" s="14" t="s">
        <v>1608</v>
      </c>
      <c r="G138" s="14"/>
      <c r="H138" s="14" t="s">
        <v>1609</v>
      </c>
      <c r="I138" s="15">
        <v>5340</v>
      </c>
      <c r="J138" s="77">
        <v>3</v>
      </c>
      <c r="K138" s="92"/>
    </row>
    <row r="139" spans="1:11" ht="36" x14ac:dyDescent="0.15">
      <c r="A139" s="14" t="s">
        <v>3528</v>
      </c>
      <c r="B139" s="14" t="s">
        <v>1610</v>
      </c>
      <c r="C139" s="14" t="s">
        <v>1611</v>
      </c>
      <c r="D139" s="16">
        <v>45721</v>
      </c>
      <c r="E139" s="16"/>
      <c r="F139" s="14" t="s">
        <v>1612</v>
      </c>
      <c r="G139" s="14"/>
      <c r="H139" s="14" t="s">
        <v>1613</v>
      </c>
      <c r="I139" s="15">
        <v>42.09</v>
      </c>
      <c r="J139" s="77">
        <v>3</v>
      </c>
      <c r="K139" s="92"/>
    </row>
    <row r="140" spans="1:11" ht="36" x14ac:dyDescent="0.15">
      <c r="A140" s="14" t="s">
        <v>3528</v>
      </c>
      <c r="B140" s="14" t="s">
        <v>1614</v>
      </c>
      <c r="C140" s="14" t="s">
        <v>1611</v>
      </c>
      <c r="D140" s="16">
        <v>45721</v>
      </c>
      <c r="E140" s="16"/>
      <c r="F140" s="14" t="s">
        <v>1615</v>
      </c>
      <c r="G140" s="14"/>
      <c r="H140" s="14" t="s">
        <v>1616</v>
      </c>
      <c r="I140" s="15">
        <v>44.03</v>
      </c>
      <c r="J140" s="77">
        <v>3</v>
      </c>
      <c r="K140" s="92"/>
    </row>
    <row r="141" spans="1:11" ht="36" x14ac:dyDescent="0.15">
      <c r="A141" s="14" t="s">
        <v>3528</v>
      </c>
      <c r="B141" s="14" t="s">
        <v>1617</v>
      </c>
      <c r="C141" s="14" t="s">
        <v>1611</v>
      </c>
      <c r="D141" s="16">
        <v>45721</v>
      </c>
      <c r="E141" s="16"/>
      <c r="F141" s="14" t="s">
        <v>1618</v>
      </c>
      <c r="G141" s="14"/>
      <c r="H141" s="14" t="s">
        <v>1619</v>
      </c>
      <c r="I141" s="15">
        <v>1074.0899999999999</v>
      </c>
      <c r="J141" s="77">
        <v>3</v>
      </c>
      <c r="K141" s="92"/>
    </row>
    <row r="142" spans="1:11" ht="36" x14ac:dyDescent="0.15">
      <c r="A142" s="14" t="s">
        <v>3528</v>
      </c>
      <c r="B142" s="14" t="s">
        <v>1620</v>
      </c>
      <c r="C142" s="14" t="s">
        <v>1611</v>
      </c>
      <c r="D142" s="16">
        <v>45721</v>
      </c>
      <c r="E142" s="16"/>
      <c r="F142" s="14" t="s">
        <v>1621</v>
      </c>
      <c r="G142" s="14"/>
      <c r="H142" s="14" t="s">
        <v>1622</v>
      </c>
      <c r="I142" s="15">
        <v>42.09</v>
      </c>
      <c r="J142" s="77">
        <v>3</v>
      </c>
      <c r="K142" s="92"/>
    </row>
    <row r="143" spans="1:11" ht="36" x14ac:dyDescent="0.15">
      <c r="A143" s="14" t="s">
        <v>3528</v>
      </c>
      <c r="B143" s="14" t="s">
        <v>1623</v>
      </c>
      <c r="C143" s="14" t="s">
        <v>1611</v>
      </c>
      <c r="D143" s="16">
        <v>45721</v>
      </c>
      <c r="E143" s="16"/>
      <c r="F143" s="14" t="s">
        <v>1624</v>
      </c>
      <c r="G143" s="14"/>
      <c r="H143" s="14" t="s">
        <v>1625</v>
      </c>
      <c r="I143" s="15">
        <v>1165.1500000000001</v>
      </c>
      <c r="J143" s="77">
        <v>3</v>
      </c>
      <c r="K143" s="92"/>
    </row>
    <row r="144" spans="1:11" ht="36" x14ac:dyDescent="0.15">
      <c r="A144" s="14" t="s">
        <v>3528</v>
      </c>
      <c r="B144" s="14" t="s">
        <v>1626</v>
      </c>
      <c r="C144" s="14" t="s">
        <v>1611</v>
      </c>
      <c r="D144" s="16">
        <v>45721</v>
      </c>
      <c r="E144" s="16"/>
      <c r="F144" s="14" t="s">
        <v>1627</v>
      </c>
      <c r="G144" s="14"/>
      <c r="H144" s="14" t="s">
        <v>1628</v>
      </c>
      <c r="I144" s="15">
        <v>42.09</v>
      </c>
      <c r="J144" s="77">
        <v>3</v>
      </c>
      <c r="K144" s="92"/>
    </row>
    <row r="145" spans="1:11" ht="36" x14ac:dyDescent="0.15">
      <c r="A145" s="14" t="s">
        <v>3528</v>
      </c>
      <c r="B145" s="14" t="s">
        <v>1629</v>
      </c>
      <c r="C145" s="14" t="s">
        <v>1611</v>
      </c>
      <c r="D145" s="16">
        <v>45721</v>
      </c>
      <c r="E145" s="16"/>
      <c r="F145" s="14" t="s">
        <v>1630</v>
      </c>
      <c r="G145" s="14"/>
      <c r="H145" s="14" t="s">
        <v>1631</v>
      </c>
      <c r="I145" s="15">
        <v>1886.87</v>
      </c>
      <c r="J145" s="77">
        <v>3</v>
      </c>
      <c r="K145" s="92"/>
    </row>
    <row r="146" spans="1:11" ht="36" x14ac:dyDescent="0.15">
      <c r="A146" s="14" t="s">
        <v>3528</v>
      </c>
      <c r="B146" s="14" t="s">
        <v>1632</v>
      </c>
      <c r="C146" s="14" t="s">
        <v>1611</v>
      </c>
      <c r="D146" s="16">
        <v>45721</v>
      </c>
      <c r="E146" s="16"/>
      <c r="F146" s="14" t="s">
        <v>1633</v>
      </c>
      <c r="G146" s="14"/>
      <c r="H146" s="14" t="s">
        <v>1634</v>
      </c>
      <c r="I146" s="15">
        <v>1165.1500000000001</v>
      </c>
      <c r="J146" s="77">
        <v>3</v>
      </c>
      <c r="K146" s="92"/>
    </row>
    <row r="147" spans="1:11" ht="36" x14ac:dyDescent="0.15">
      <c r="A147" s="14" t="s">
        <v>3528</v>
      </c>
      <c r="B147" s="14" t="s">
        <v>1635</v>
      </c>
      <c r="C147" s="14" t="s">
        <v>1611</v>
      </c>
      <c r="D147" s="16">
        <v>45721</v>
      </c>
      <c r="E147" s="16"/>
      <c r="F147" s="14" t="s">
        <v>1636</v>
      </c>
      <c r="G147" s="14"/>
      <c r="H147" s="14" t="s">
        <v>1637</v>
      </c>
      <c r="I147" s="15">
        <v>1165.1500000000001</v>
      </c>
      <c r="J147" s="77">
        <v>3</v>
      </c>
      <c r="K147" s="92"/>
    </row>
    <row r="148" spans="1:11" ht="36" x14ac:dyDescent="0.15">
      <c r="A148" s="14" t="s">
        <v>3528</v>
      </c>
      <c r="B148" s="14" t="s">
        <v>1638</v>
      </c>
      <c r="C148" s="14" t="s">
        <v>1559</v>
      </c>
      <c r="D148" s="16">
        <v>45721</v>
      </c>
      <c r="E148" s="16"/>
      <c r="F148" s="14" t="s">
        <v>1639</v>
      </c>
      <c r="G148" s="14" t="s">
        <v>1561</v>
      </c>
      <c r="H148" s="14" t="s">
        <v>1562</v>
      </c>
      <c r="I148" s="15">
        <v>1937.6</v>
      </c>
      <c r="J148" s="77">
        <v>3</v>
      </c>
      <c r="K148" s="92"/>
    </row>
    <row r="149" spans="1:11" ht="36" x14ac:dyDescent="0.15">
      <c r="A149" s="14" t="s">
        <v>3528</v>
      </c>
      <c r="B149" s="14" t="s">
        <v>1638</v>
      </c>
      <c r="C149" s="14" t="s">
        <v>1559</v>
      </c>
      <c r="D149" s="16">
        <v>45721</v>
      </c>
      <c r="E149" s="16"/>
      <c r="F149" s="14" t="s">
        <v>1639</v>
      </c>
      <c r="G149" s="14" t="s">
        <v>1561</v>
      </c>
      <c r="H149" s="14" t="s">
        <v>1562</v>
      </c>
      <c r="I149" s="15">
        <v>1224.0899999999999</v>
      </c>
      <c r="J149" s="77">
        <v>3</v>
      </c>
      <c r="K149" s="92"/>
    </row>
    <row r="150" spans="1:11" ht="36" x14ac:dyDescent="0.15">
      <c r="A150" s="14" t="s">
        <v>3528</v>
      </c>
      <c r="B150" s="14" t="s">
        <v>1640</v>
      </c>
      <c r="C150" s="14" t="s">
        <v>579</v>
      </c>
      <c r="D150" s="16">
        <v>45721</v>
      </c>
      <c r="E150" s="16"/>
      <c r="F150" s="14" t="s">
        <v>1641</v>
      </c>
      <c r="G150" s="14" t="s">
        <v>1565</v>
      </c>
      <c r="H150" s="14" t="s">
        <v>1566</v>
      </c>
      <c r="I150" s="15">
        <v>210</v>
      </c>
      <c r="J150" s="77">
        <v>3</v>
      </c>
      <c r="K150" s="92"/>
    </row>
    <row r="151" spans="1:11" ht="36" x14ac:dyDescent="0.15">
      <c r="A151" s="14" t="s">
        <v>3528</v>
      </c>
      <c r="B151" s="14" t="s">
        <v>1640</v>
      </c>
      <c r="C151" s="14" t="s">
        <v>579</v>
      </c>
      <c r="D151" s="16">
        <v>45721</v>
      </c>
      <c r="E151" s="16"/>
      <c r="F151" s="14" t="s">
        <v>1641</v>
      </c>
      <c r="G151" s="14" t="s">
        <v>1565</v>
      </c>
      <c r="H151" s="14" t="s">
        <v>1566</v>
      </c>
      <c r="I151" s="15">
        <v>270</v>
      </c>
      <c r="J151" s="77">
        <v>3</v>
      </c>
      <c r="K151" s="92"/>
    </row>
    <row r="152" spans="1:11" ht="24" x14ac:dyDescent="0.15">
      <c r="A152" s="14" t="s">
        <v>3528</v>
      </c>
      <c r="B152" s="14" t="s">
        <v>1642</v>
      </c>
      <c r="C152" s="14" t="s">
        <v>579</v>
      </c>
      <c r="D152" s="16">
        <v>45721</v>
      </c>
      <c r="E152" s="16"/>
      <c r="F152" s="14" t="s">
        <v>1643</v>
      </c>
      <c r="G152" s="14" t="s">
        <v>1569</v>
      </c>
      <c r="H152" s="14" t="s">
        <v>1570</v>
      </c>
      <c r="I152" s="15">
        <v>630</v>
      </c>
      <c r="J152" s="77">
        <v>3</v>
      </c>
      <c r="K152" s="92"/>
    </row>
    <row r="153" spans="1:11" ht="24" x14ac:dyDescent="0.15">
      <c r="A153" s="14" t="s">
        <v>3528</v>
      </c>
      <c r="B153" s="14" t="s">
        <v>1642</v>
      </c>
      <c r="C153" s="14" t="s">
        <v>579</v>
      </c>
      <c r="D153" s="16">
        <v>45721</v>
      </c>
      <c r="E153" s="16"/>
      <c r="F153" s="14" t="s">
        <v>1643</v>
      </c>
      <c r="G153" s="14" t="s">
        <v>1569</v>
      </c>
      <c r="H153" s="14" t="s">
        <v>1570</v>
      </c>
      <c r="I153" s="15">
        <v>131.12</v>
      </c>
      <c r="J153" s="77">
        <v>3</v>
      </c>
      <c r="K153" s="92"/>
    </row>
    <row r="154" spans="1:11" ht="24" x14ac:dyDescent="0.15">
      <c r="A154" s="14" t="s">
        <v>3528</v>
      </c>
      <c r="B154" s="14" t="s">
        <v>1642</v>
      </c>
      <c r="C154" s="14" t="s">
        <v>579</v>
      </c>
      <c r="D154" s="16">
        <v>45721</v>
      </c>
      <c r="E154" s="16"/>
      <c r="F154" s="14" t="s">
        <v>1643</v>
      </c>
      <c r="G154" s="14" t="s">
        <v>1569</v>
      </c>
      <c r="H154" s="14" t="s">
        <v>1570</v>
      </c>
      <c r="I154" s="15">
        <v>202.5</v>
      </c>
      <c r="J154" s="77">
        <v>3</v>
      </c>
      <c r="K154" s="92"/>
    </row>
    <row r="155" spans="1:11" ht="36" x14ac:dyDescent="0.15">
      <c r="A155" s="14" t="s">
        <v>3528</v>
      </c>
      <c r="B155" s="14" t="s">
        <v>1644</v>
      </c>
      <c r="C155" s="14" t="s">
        <v>1645</v>
      </c>
      <c r="D155" s="16">
        <v>45722</v>
      </c>
      <c r="E155" s="16"/>
      <c r="F155" s="14" t="s">
        <v>1646</v>
      </c>
      <c r="G155" s="14"/>
      <c r="H155" s="14" t="s">
        <v>1647</v>
      </c>
      <c r="I155" s="15">
        <v>31.82</v>
      </c>
      <c r="J155" s="77">
        <v>3</v>
      </c>
      <c r="K155" s="92"/>
    </row>
    <row r="156" spans="1:11" ht="36" x14ac:dyDescent="0.15">
      <c r="A156" s="14" t="s">
        <v>3528</v>
      </c>
      <c r="B156" s="14" t="s">
        <v>1644</v>
      </c>
      <c r="C156" s="14" t="s">
        <v>1645</v>
      </c>
      <c r="D156" s="16">
        <v>45722</v>
      </c>
      <c r="E156" s="16"/>
      <c r="F156" s="14" t="s">
        <v>1646</v>
      </c>
      <c r="G156" s="14"/>
      <c r="H156" s="14" t="s">
        <v>1647</v>
      </c>
      <c r="I156" s="15">
        <v>63.64</v>
      </c>
      <c r="J156" s="77">
        <v>3</v>
      </c>
      <c r="K156" s="92"/>
    </row>
    <row r="157" spans="1:11" ht="36" x14ac:dyDescent="0.15">
      <c r="A157" s="14" t="s">
        <v>3528</v>
      </c>
      <c r="B157" s="14" t="s">
        <v>1644</v>
      </c>
      <c r="C157" s="14" t="s">
        <v>1645</v>
      </c>
      <c r="D157" s="16">
        <v>45722</v>
      </c>
      <c r="E157" s="16"/>
      <c r="F157" s="14" t="s">
        <v>1646</v>
      </c>
      <c r="G157" s="14"/>
      <c r="H157" s="14" t="s">
        <v>1647</v>
      </c>
      <c r="I157" s="15">
        <v>350.02</v>
      </c>
      <c r="J157" s="77">
        <v>3</v>
      </c>
      <c r="K157" s="92"/>
    </row>
    <row r="158" spans="1:11" ht="36" x14ac:dyDescent="0.15">
      <c r="A158" s="14" t="s">
        <v>3528</v>
      </c>
      <c r="B158" s="14" t="s">
        <v>1644</v>
      </c>
      <c r="C158" s="14" t="s">
        <v>1645</v>
      </c>
      <c r="D158" s="16">
        <v>45722</v>
      </c>
      <c r="E158" s="16"/>
      <c r="F158" s="14" t="s">
        <v>1646</v>
      </c>
      <c r="G158" s="14"/>
      <c r="H158" s="14" t="s">
        <v>1647</v>
      </c>
      <c r="I158" s="15">
        <v>63.64</v>
      </c>
      <c r="J158" s="77">
        <v>3</v>
      </c>
      <c r="K158" s="92"/>
    </row>
    <row r="159" spans="1:11" ht="48" x14ac:dyDescent="0.15">
      <c r="A159" s="14" t="s">
        <v>3528</v>
      </c>
      <c r="B159" s="14" t="s">
        <v>1648</v>
      </c>
      <c r="C159" s="14" t="s">
        <v>1649</v>
      </c>
      <c r="D159" s="16">
        <v>45723</v>
      </c>
      <c r="E159" s="16"/>
      <c r="F159" s="14" t="s">
        <v>1650</v>
      </c>
      <c r="G159" s="14" t="s">
        <v>1651</v>
      </c>
      <c r="H159" s="14" t="s">
        <v>1652</v>
      </c>
      <c r="I159" s="15">
        <v>32</v>
      </c>
      <c r="J159" s="77">
        <v>3</v>
      </c>
      <c r="K159" s="92"/>
    </row>
    <row r="160" spans="1:11" ht="48" x14ac:dyDescent="0.15">
      <c r="A160" s="14" t="s">
        <v>3528</v>
      </c>
      <c r="B160" s="14" t="s">
        <v>1653</v>
      </c>
      <c r="C160" s="14" t="s">
        <v>1654</v>
      </c>
      <c r="D160" s="16">
        <v>45729</v>
      </c>
      <c r="E160" s="16"/>
      <c r="F160" s="14" t="s">
        <v>1655</v>
      </c>
      <c r="G160" s="14" t="s">
        <v>1656</v>
      </c>
      <c r="H160" s="14" t="s">
        <v>1657</v>
      </c>
      <c r="I160" s="15">
        <v>150</v>
      </c>
      <c r="J160" s="77">
        <v>3</v>
      </c>
      <c r="K160" s="92"/>
    </row>
    <row r="161" spans="1:11" ht="84" x14ac:dyDescent="0.15">
      <c r="A161" s="14" t="s">
        <v>3528</v>
      </c>
      <c r="B161" s="14" t="s">
        <v>1658</v>
      </c>
      <c r="C161" s="14" t="s">
        <v>1659</v>
      </c>
      <c r="D161" s="16">
        <v>45729</v>
      </c>
      <c r="E161" s="16"/>
      <c r="F161" s="14" t="s">
        <v>1660</v>
      </c>
      <c r="G161" s="14"/>
      <c r="H161" s="14" t="s">
        <v>1661</v>
      </c>
      <c r="I161" s="15">
        <v>2354</v>
      </c>
      <c r="J161" s="77">
        <v>3</v>
      </c>
      <c r="K161" s="92"/>
    </row>
    <row r="162" spans="1:11" ht="84" x14ac:dyDescent="0.15">
      <c r="A162" s="14" t="s">
        <v>3528</v>
      </c>
      <c r="B162" s="14" t="s">
        <v>1658</v>
      </c>
      <c r="C162" s="14" t="s">
        <v>1659</v>
      </c>
      <c r="D162" s="16">
        <v>45729</v>
      </c>
      <c r="E162" s="16"/>
      <c r="F162" s="14" t="s">
        <v>1660</v>
      </c>
      <c r="G162" s="14"/>
      <c r="H162" s="14" t="s">
        <v>1661</v>
      </c>
      <c r="I162" s="15">
        <v>1116</v>
      </c>
      <c r="J162" s="77">
        <v>3</v>
      </c>
      <c r="K162" s="92"/>
    </row>
    <row r="163" spans="1:11" ht="48" x14ac:dyDescent="0.15">
      <c r="A163" s="14" t="s">
        <v>3528</v>
      </c>
      <c r="B163" s="14" t="s">
        <v>1662</v>
      </c>
      <c r="C163" s="14" t="s">
        <v>1663</v>
      </c>
      <c r="D163" s="16">
        <v>45733</v>
      </c>
      <c r="E163" s="16"/>
      <c r="F163" s="14" t="s">
        <v>1664</v>
      </c>
      <c r="G163" s="14" t="s">
        <v>1665</v>
      </c>
      <c r="H163" s="14" t="s">
        <v>1666</v>
      </c>
      <c r="I163" s="15">
        <v>3150</v>
      </c>
      <c r="J163" s="77">
        <v>3</v>
      </c>
      <c r="K163" s="92"/>
    </row>
    <row r="164" spans="1:11" ht="60" x14ac:dyDescent="0.15">
      <c r="A164" s="14" t="s">
        <v>3528</v>
      </c>
      <c r="B164" s="14" t="s">
        <v>1667</v>
      </c>
      <c r="C164" s="14" t="s">
        <v>1668</v>
      </c>
      <c r="D164" s="16">
        <v>45733</v>
      </c>
      <c r="E164" s="16"/>
      <c r="F164" s="14" t="s">
        <v>1669</v>
      </c>
      <c r="G164" s="14" t="s">
        <v>1670</v>
      </c>
      <c r="H164" s="14" t="s">
        <v>1671</v>
      </c>
      <c r="I164" s="15">
        <v>200</v>
      </c>
      <c r="J164" s="77">
        <v>3</v>
      </c>
      <c r="K164" s="92"/>
    </row>
    <row r="165" spans="1:11" ht="72" x14ac:dyDescent="0.15">
      <c r="A165" s="14" t="s">
        <v>3528</v>
      </c>
      <c r="B165" s="14" t="s">
        <v>1672</v>
      </c>
      <c r="C165" s="14" t="s">
        <v>1673</v>
      </c>
      <c r="D165" s="16">
        <v>45733</v>
      </c>
      <c r="E165" s="16"/>
      <c r="F165" s="14" t="s">
        <v>1674</v>
      </c>
      <c r="G165" s="14" t="s">
        <v>1675</v>
      </c>
      <c r="H165" s="14" t="s">
        <v>1676</v>
      </c>
      <c r="I165" s="15">
        <v>850</v>
      </c>
      <c r="J165" s="77">
        <v>3</v>
      </c>
      <c r="K165" s="92"/>
    </row>
    <row r="166" spans="1:11" ht="48" x14ac:dyDescent="0.15">
      <c r="A166" s="14" t="s">
        <v>3528</v>
      </c>
      <c r="B166" s="14" t="s">
        <v>1677</v>
      </c>
      <c r="C166" s="14" t="s">
        <v>1678</v>
      </c>
      <c r="D166" s="16">
        <v>45733</v>
      </c>
      <c r="E166" s="16"/>
      <c r="F166" s="14" t="s">
        <v>1679</v>
      </c>
      <c r="G166" s="14" t="s">
        <v>1680</v>
      </c>
      <c r="H166" s="14" t="s">
        <v>1681</v>
      </c>
      <c r="I166" s="15">
        <v>1040</v>
      </c>
      <c r="J166" s="77">
        <v>3</v>
      </c>
      <c r="K166" s="92"/>
    </row>
    <row r="167" spans="1:11" ht="48" x14ac:dyDescent="0.15">
      <c r="A167" s="14" t="s">
        <v>3528</v>
      </c>
      <c r="B167" s="14" t="s">
        <v>1682</v>
      </c>
      <c r="C167" s="14" t="s">
        <v>1683</v>
      </c>
      <c r="D167" s="16">
        <v>45735</v>
      </c>
      <c r="E167" s="16"/>
      <c r="F167" s="14" t="s">
        <v>1684</v>
      </c>
      <c r="G167" s="14"/>
      <c r="H167" s="14" t="s">
        <v>1685</v>
      </c>
      <c r="I167" s="15">
        <v>400</v>
      </c>
      <c r="J167" s="77">
        <v>3</v>
      </c>
      <c r="K167" s="92"/>
    </row>
    <row r="168" spans="1:11" ht="72" x14ac:dyDescent="0.15">
      <c r="A168" s="14" t="s">
        <v>3528</v>
      </c>
      <c r="B168" s="14" t="s">
        <v>1686</v>
      </c>
      <c r="C168" s="14" t="s">
        <v>1687</v>
      </c>
      <c r="D168" s="16">
        <v>45740</v>
      </c>
      <c r="E168" s="16"/>
      <c r="F168" s="14" t="s">
        <v>1688</v>
      </c>
      <c r="G168" s="14"/>
      <c r="H168" s="14" t="s">
        <v>1689</v>
      </c>
      <c r="I168" s="15">
        <v>3394.3</v>
      </c>
      <c r="J168" s="77">
        <v>3</v>
      </c>
      <c r="K168" s="92"/>
    </row>
    <row r="169" spans="1:11" ht="84" x14ac:dyDescent="0.15">
      <c r="A169" s="14" t="s">
        <v>3528</v>
      </c>
      <c r="B169" s="14" t="s">
        <v>1690</v>
      </c>
      <c r="C169" s="14" t="s">
        <v>1691</v>
      </c>
      <c r="D169" s="16">
        <v>45741</v>
      </c>
      <c r="E169" s="16"/>
      <c r="F169" s="14" t="s">
        <v>1692</v>
      </c>
      <c r="G169" s="14" t="s">
        <v>1591</v>
      </c>
      <c r="H169" s="14" t="s">
        <v>1592</v>
      </c>
      <c r="I169" s="15">
        <v>290</v>
      </c>
      <c r="J169" s="77">
        <v>3</v>
      </c>
      <c r="K169" s="92"/>
    </row>
    <row r="170" spans="1:11" ht="72" x14ac:dyDescent="0.15">
      <c r="A170" s="14" t="s">
        <v>3528</v>
      </c>
      <c r="B170" s="14" t="s">
        <v>1693</v>
      </c>
      <c r="C170" s="14" t="s">
        <v>1694</v>
      </c>
      <c r="D170" s="16">
        <v>45741</v>
      </c>
      <c r="E170" s="16"/>
      <c r="F170" s="14" t="s">
        <v>1695</v>
      </c>
      <c r="G170" s="14" t="s">
        <v>1696</v>
      </c>
      <c r="H170" s="14" t="s">
        <v>1697</v>
      </c>
      <c r="I170" s="15">
        <v>600</v>
      </c>
      <c r="J170" s="77">
        <v>3</v>
      </c>
      <c r="K170" s="92"/>
    </row>
    <row r="171" spans="1:11" ht="48" x14ac:dyDescent="0.15">
      <c r="A171" s="14" t="s">
        <v>3528</v>
      </c>
      <c r="B171" s="14" t="s">
        <v>1698</v>
      </c>
      <c r="C171" s="14" t="s">
        <v>1699</v>
      </c>
      <c r="D171" s="16">
        <v>45741</v>
      </c>
      <c r="E171" s="16"/>
      <c r="F171" s="14" t="s">
        <v>1700</v>
      </c>
      <c r="G171" s="14" t="s">
        <v>1701</v>
      </c>
      <c r="H171" s="14" t="s">
        <v>1702</v>
      </c>
      <c r="I171" s="15">
        <v>1841.6</v>
      </c>
      <c r="J171" s="77">
        <v>3</v>
      </c>
      <c r="K171" s="92"/>
    </row>
    <row r="172" spans="1:11" ht="60" x14ac:dyDescent="0.15">
      <c r="A172" s="14" t="s">
        <v>3528</v>
      </c>
      <c r="B172" s="14" t="s">
        <v>1703</v>
      </c>
      <c r="C172" s="14" t="s">
        <v>1704</v>
      </c>
      <c r="D172" s="16">
        <v>45742</v>
      </c>
      <c r="E172" s="16"/>
      <c r="F172" s="14" t="s">
        <v>1705</v>
      </c>
      <c r="G172" s="14" t="s">
        <v>1706</v>
      </c>
      <c r="H172" s="14" t="s">
        <v>1707</v>
      </c>
      <c r="I172" s="15">
        <v>140</v>
      </c>
      <c r="J172" s="77">
        <v>3</v>
      </c>
      <c r="K172" s="92"/>
    </row>
    <row r="173" spans="1:11" ht="48" x14ac:dyDescent="0.15">
      <c r="A173" s="14" t="s">
        <v>3528</v>
      </c>
      <c r="B173" s="14" t="s">
        <v>1708</v>
      </c>
      <c r="C173" s="14" t="s">
        <v>1709</v>
      </c>
      <c r="D173" s="16">
        <v>45744</v>
      </c>
      <c r="E173" s="16"/>
      <c r="F173" s="14" t="s">
        <v>1710</v>
      </c>
      <c r="G173" s="14" t="s">
        <v>1711</v>
      </c>
      <c r="H173" s="14" t="s">
        <v>1712</v>
      </c>
      <c r="I173" s="15">
        <v>111.89</v>
      </c>
      <c r="J173" s="77">
        <v>3</v>
      </c>
      <c r="K173" s="92"/>
    </row>
    <row r="174" spans="1:11" ht="60" x14ac:dyDescent="0.15">
      <c r="A174" s="14" t="s">
        <v>3528</v>
      </c>
      <c r="B174" s="14" t="s">
        <v>1713</v>
      </c>
      <c r="C174" s="14" t="s">
        <v>1714</v>
      </c>
      <c r="D174" s="16">
        <v>45747</v>
      </c>
      <c r="E174" s="16"/>
      <c r="F174" s="14" t="s">
        <v>1715</v>
      </c>
      <c r="G174" s="14" t="s">
        <v>1716</v>
      </c>
      <c r="H174" s="14" t="s">
        <v>1717</v>
      </c>
      <c r="I174" s="15">
        <v>225.09</v>
      </c>
      <c r="J174" s="77">
        <v>3</v>
      </c>
      <c r="K174" s="92"/>
    </row>
    <row r="175" spans="1:11" ht="48" x14ac:dyDescent="0.15">
      <c r="A175" s="14" t="s">
        <v>3528</v>
      </c>
      <c r="B175" s="14" t="s">
        <v>1718</v>
      </c>
      <c r="C175" s="14" t="s">
        <v>1719</v>
      </c>
      <c r="D175" s="16">
        <v>45747</v>
      </c>
      <c r="E175" s="16"/>
      <c r="F175" s="14" t="s">
        <v>1720</v>
      </c>
      <c r="G175" s="14" t="s">
        <v>1721</v>
      </c>
      <c r="H175" s="14" t="s">
        <v>1722</v>
      </c>
      <c r="I175" s="15">
        <v>1000</v>
      </c>
      <c r="J175" s="77">
        <v>3</v>
      </c>
      <c r="K175" s="92"/>
    </row>
    <row r="176" spans="1:11" ht="48" x14ac:dyDescent="0.15">
      <c r="A176" s="14" t="s">
        <v>3528</v>
      </c>
      <c r="B176" s="14" t="s">
        <v>1723</v>
      </c>
      <c r="C176" s="14" t="s">
        <v>1699</v>
      </c>
      <c r="D176" s="16">
        <v>45747</v>
      </c>
      <c r="E176" s="16"/>
      <c r="F176" s="14" t="s">
        <v>1724</v>
      </c>
      <c r="G176" s="14" t="s">
        <v>1725</v>
      </c>
      <c r="H176" s="14" t="s">
        <v>1726</v>
      </c>
      <c r="I176" s="15">
        <v>1000</v>
      </c>
      <c r="J176" s="77">
        <v>3</v>
      </c>
      <c r="K176" s="92"/>
    </row>
    <row r="177" spans="1:11" ht="72" x14ac:dyDescent="0.15">
      <c r="A177" s="14" t="s">
        <v>3528</v>
      </c>
      <c r="B177" s="14" t="s">
        <v>1727</v>
      </c>
      <c r="C177" s="14" t="s">
        <v>1728</v>
      </c>
      <c r="D177" s="16">
        <v>45747</v>
      </c>
      <c r="E177" s="16"/>
      <c r="F177" s="14" t="s">
        <v>1729</v>
      </c>
      <c r="G177" s="14" t="s">
        <v>1730</v>
      </c>
      <c r="H177" s="14" t="s">
        <v>1731</v>
      </c>
      <c r="I177" s="15">
        <v>144</v>
      </c>
      <c r="J177" s="77">
        <v>3</v>
      </c>
      <c r="K177" s="92"/>
    </row>
    <row r="178" spans="1:11" ht="60" x14ac:dyDescent="0.15">
      <c r="A178" s="14" t="s">
        <v>3528</v>
      </c>
      <c r="B178" s="14" t="s">
        <v>1732</v>
      </c>
      <c r="C178" s="14" t="s">
        <v>1733</v>
      </c>
      <c r="D178" s="16">
        <v>45747</v>
      </c>
      <c r="E178" s="16"/>
      <c r="F178" s="14" t="s">
        <v>1734</v>
      </c>
      <c r="G178" s="14"/>
      <c r="H178" s="14" t="s">
        <v>1735</v>
      </c>
      <c r="I178" s="15">
        <v>5400</v>
      </c>
      <c r="J178" s="77">
        <v>3</v>
      </c>
      <c r="K178" s="92"/>
    </row>
    <row r="179" spans="1:11" ht="72" x14ac:dyDescent="0.15">
      <c r="A179" s="14" t="s">
        <v>3528</v>
      </c>
      <c r="B179" s="14" t="s">
        <v>1736</v>
      </c>
      <c r="C179" s="14" t="s">
        <v>1737</v>
      </c>
      <c r="D179" s="16">
        <v>45747</v>
      </c>
      <c r="E179" s="16"/>
      <c r="F179" s="14" t="s">
        <v>1738</v>
      </c>
      <c r="G179" s="14"/>
      <c r="H179" s="14" t="s">
        <v>1739</v>
      </c>
      <c r="I179" s="15">
        <v>13.2</v>
      </c>
      <c r="J179" s="77">
        <v>3</v>
      </c>
      <c r="K179" s="92"/>
    </row>
    <row r="180" spans="1:11" ht="48" x14ac:dyDescent="0.15">
      <c r="A180" s="14" t="s">
        <v>3528</v>
      </c>
      <c r="B180" s="14" t="s">
        <v>1740</v>
      </c>
      <c r="C180" s="14" t="s">
        <v>1741</v>
      </c>
      <c r="D180" s="16">
        <v>45747</v>
      </c>
      <c r="E180" s="16"/>
      <c r="F180" s="14" t="s">
        <v>1742</v>
      </c>
      <c r="G180" s="14"/>
      <c r="H180" s="14" t="s">
        <v>1743</v>
      </c>
      <c r="I180" s="15">
        <v>189.2</v>
      </c>
      <c r="J180" s="77">
        <v>3</v>
      </c>
      <c r="K180" s="92"/>
    </row>
    <row r="181" spans="1:11" ht="48" x14ac:dyDescent="0.15">
      <c r="A181" s="14" t="s">
        <v>3528</v>
      </c>
      <c r="B181" s="14" t="s">
        <v>1744</v>
      </c>
      <c r="C181" s="14" t="s">
        <v>1745</v>
      </c>
      <c r="D181" s="16">
        <v>45747</v>
      </c>
      <c r="E181" s="16"/>
      <c r="F181" s="14" t="s">
        <v>1746</v>
      </c>
      <c r="G181" s="14"/>
      <c r="H181" s="14" t="s">
        <v>1747</v>
      </c>
      <c r="I181" s="15">
        <v>189.2</v>
      </c>
      <c r="J181" s="77">
        <v>3</v>
      </c>
      <c r="K181" s="92"/>
    </row>
    <row r="182" spans="1:11" ht="48" x14ac:dyDescent="0.15">
      <c r="A182" s="14" t="s">
        <v>3528</v>
      </c>
      <c r="B182" s="14" t="s">
        <v>1748</v>
      </c>
      <c r="C182" s="14" t="s">
        <v>1749</v>
      </c>
      <c r="D182" s="16">
        <v>45747</v>
      </c>
      <c r="E182" s="16"/>
      <c r="F182" s="14" t="s">
        <v>1750</v>
      </c>
      <c r="G182" s="14"/>
      <c r="H182" s="14" t="s">
        <v>1735</v>
      </c>
      <c r="I182" s="15">
        <v>550</v>
      </c>
      <c r="J182" s="77">
        <v>3</v>
      </c>
      <c r="K182" s="92"/>
    </row>
    <row r="183" spans="1:11" ht="48" x14ac:dyDescent="0.15">
      <c r="A183" s="14" t="s">
        <v>3528</v>
      </c>
      <c r="B183" s="14" t="s">
        <v>1751</v>
      </c>
      <c r="C183" s="14" t="s">
        <v>1752</v>
      </c>
      <c r="D183" s="16">
        <v>45748</v>
      </c>
      <c r="E183" s="16"/>
      <c r="F183" s="14" t="s">
        <v>1753</v>
      </c>
      <c r="G183" s="14" t="s">
        <v>1754</v>
      </c>
      <c r="H183" s="14" t="s">
        <v>1755</v>
      </c>
      <c r="I183" s="15">
        <v>500</v>
      </c>
      <c r="J183" s="77">
        <v>3</v>
      </c>
      <c r="K183" s="92"/>
    </row>
    <row r="184" spans="1:11" ht="48" x14ac:dyDescent="0.15">
      <c r="A184" s="14" t="s">
        <v>3528</v>
      </c>
      <c r="B184" s="14" t="s">
        <v>1756</v>
      </c>
      <c r="C184" s="14" t="s">
        <v>1757</v>
      </c>
      <c r="D184" s="16">
        <v>45748</v>
      </c>
      <c r="E184" s="16"/>
      <c r="F184" s="14" t="s">
        <v>1758</v>
      </c>
      <c r="G184" s="14" t="s">
        <v>1759</v>
      </c>
      <c r="H184" s="14" t="s">
        <v>1760</v>
      </c>
      <c r="I184" s="15">
        <v>1122</v>
      </c>
      <c r="J184" s="77">
        <v>3</v>
      </c>
      <c r="K184" s="92"/>
    </row>
    <row r="185" spans="1:11" ht="72" x14ac:dyDescent="0.15">
      <c r="A185" s="14" t="s">
        <v>3528</v>
      </c>
      <c r="B185" s="14" t="s">
        <v>1761</v>
      </c>
      <c r="C185" s="14" t="s">
        <v>1762</v>
      </c>
      <c r="D185" s="16">
        <v>45748</v>
      </c>
      <c r="E185" s="16"/>
      <c r="F185" s="14" t="s">
        <v>1763</v>
      </c>
      <c r="G185" s="14"/>
      <c r="H185" s="14" t="s">
        <v>1764</v>
      </c>
      <c r="I185" s="15">
        <v>320</v>
      </c>
      <c r="J185" s="77">
        <v>3</v>
      </c>
      <c r="K185" s="92"/>
    </row>
    <row r="186" spans="1:11" ht="84" x14ac:dyDescent="0.15">
      <c r="A186" s="14" t="s">
        <v>3528</v>
      </c>
      <c r="B186" s="14" t="s">
        <v>1765</v>
      </c>
      <c r="C186" s="14" t="s">
        <v>1766</v>
      </c>
      <c r="D186" s="16">
        <v>45748</v>
      </c>
      <c r="E186" s="16"/>
      <c r="F186" s="14" t="s">
        <v>1767</v>
      </c>
      <c r="G186" s="14"/>
      <c r="H186" s="14" t="s">
        <v>1768</v>
      </c>
      <c r="I186" s="15">
        <v>63.03</v>
      </c>
      <c r="J186" s="77">
        <v>3</v>
      </c>
      <c r="K186" s="92"/>
    </row>
    <row r="187" spans="1:11" ht="48" x14ac:dyDescent="0.15">
      <c r="A187" s="14" t="s">
        <v>3528</v>
      </c>
      <c r="B187" s="14" t="s">
        <v>1769</v>
      </c>
      <c r="C187" s="14" t="s">
        <v>1770</v>
      </c>
      <c r="D187" s="16">
        <v>45748</v>
      </c>
      <c r="E187" s="16"/>
      <c r="F187" s="14" t="s">
        <v>1771</v>
      </c>
      <c r="G187" s="14"/>
      <c r="H187" s="14" t="s">
        <v>1605</v>
      </c>
      <c r="I187" s="15">
        <v>490</v>
      </c>
      <c r="J187" s="77">
        <v>3</v>
      </c>
      <c r="K187" s="92"/>
    </row>
    <row r="188" spans="1:11" ht="48" x14ac:dyDescent="0.15">
      <c r="A188" s="14" t="s">
        <v>3528</v>
      </c>
      <c r="B188" s="14" t="s">
        <v>1772</v>
      </c>
      <c r="C188" s="14" t="s">
        <v>1773</v>
      </c>
      <c r="D188" s="16">
        <v>45750</v>
      </c>
      <c r="E188" s="16"/>
      <c r="F188" s="14" t="s">
        <v>1774</v>
      </c>
      <c r="G188" s="14" t="s">
        <v>1591</v>
      </c>
      <c r="H188" s="14" t="s">
        <v>1592</v>
      </c>
      <c r="I188" s="15">
        <v>3427</v>
      </c>
      <c r="J188" s="77">
        <v>3</v>
      </c>
      <c r="K188" s="92"/>
    </row>
    <row r="189" spans="1:11" ht="48" x14ac:dyDescent="0.15">
      <c r="A189" s="14" t="s">
        <v>3528</v>
      </c>
      <c r="B189" s="14" t="s">
        <v>1775</v>
      </c>
      <c r="C189" s="14" t="s">
        <v>1776</v>
      </c>
      <c r="D189" s="16">
        <v>45750</v>
      </c>
      <c r="E189" s="16"/>
      <c r="F189" s="14" t="s">
        <v>1777</v>
      </c>
      <c r="G189" s="14" t="s">
        <v>1651</v>
      </c>
      <c r="H189" s="14" t="s">
        <v>1652</v>
      </c>
      <c r="I189" s="15">
        <v>500</v>
      </c>
      <c r="J189" s="77">
        <v>3</v>
      </c>
      <c r="K189" s="92"/>
    </row>
    <row r="190" spans="1:11" ht="72" x14ac:dyDescent="0.15">
      <c r="A190" s="14" t="s">
        <v>3528</v>
      </c>
      <c r="B190" s="14" t="s">
        <v>1778</v>
      </c>
      <c r="C190" s="14" t="s">
        <v>1779</v>
      </c>
      <c r="D190" s="16">
        <v>45750</v>
      </c>
      <c r="E190" s="16"/>
      <c r="F190" s="14" t="s">
        <v>1780</v>
      </c>
      <c r="G190" s="14" t="s">
        <v>1781</v>
      </c>
      <c r="H190" s="14" t="s">
        <v>1782</v>
      </c>
      <c r="I190" s="15">
        <v>100</v>
      </c>
      <c r="J190" s="77">
        <v>3</v>
      </c>
      <c r="K190" s="92"/>
    </row>
    <row r="191" spans="1:11" ht="48" x14ac:dyDescent="0.15">
      <c r="A191" s="14" t="s">
        <v>3528</v>
      </c>
      <c r="B191" s="14" t="s">
        <v>1783</v>
      </c>
      <c r="C191" s="14" t="s">
        <v>1784</v>
      </c>
      <c r="D191" s="16">
        <v>45750</v>
      </c>
      <c r="E191" s="16"/>
      <c r="F191" s="14" t="s">
        <v>1785</v>
      </c>
      <c r="G191" s="14" t="s">
        <v>1786</v>
      </c>
      <c r="H191" s="14" t="s">
        <v>1787</v>
      </c>
      <c r="I191" s="15">
        <v>516.6</v>
      </c>
      <c r="J191" s="77">
        <v>3</v>
      </c>
      <c r="K191" s="92"/>
    </row>
    <row r="192" spans="1:11" ht="48" x14ac:dyDescent="0.15">
      <c r="A192" s="14" t="s">
        <v>3528</v>
      </c>
      <c r="B192" s="14" t="s">
        <v>1788</v>
      </c>
      <c r="C192" s="14" t="s">
        <v>1789</v>
      </c>
      <c r="D192" s="16">
        <v>45750</v>
      </c>
      <c r="E192" s="16"/>
      <c r="F192" s="14" t="s">
        <v>1790</v>
      </c>
      <c r="G192" s="14" t="s">
        <v>1786</v>
      </c>
      <c r="H192" s="14" t="s">
        <v>1787</v>
      </c>
      <c r="I192" s="15">
        <v>990.77</v>
      </c>
      <c r="J192" s="77">
        <v>3</v>
      </c>
      <c r="K192" s="92"/>
    </row>
    <row r="193" spans="1:11" ht="72" x14ac:dyDescent="0.15">
      <c r="A193" s="14" t="s">
        <v>3528</v>
      </c>
      <c r="B193" s="14" t="s">
        <v>1791</v>
      </c>
      <c r="C193" s="14" t="s">
        <v>1792</v>
      </c>
      <c r="D193" s="16">
        <v>45750</v>
      </c>
      <c r="E193" s="16"/>
      <c r="F193" s="14" t="s">
        <v>1793</v>
      </c>
      <c r="G193" s="14" t="s">
        <v>1781</v>
      </c>
      <c r="H193" s="14" t="s">
        <v>1782</v>
      </c>
      <c r="I193" s="15">
        <v>337.5</v>
      </c>
      <c r="J193" s="77">
        <v>3</v>
      </c>
      <c r="K193" s="92"/>
    </row>
    <row r="194" spans="1:11" ht="36" x14ac:dyDescent="0.15">
      <c r="A194" s="14" t="s">
        <v>3528</v>
      </c>
      <c r="B194" s="14" t="s">
        <v>1794</v>
      </c>
      <c r="C194" s="14" t="s">
        <v>1795</v>
      </c>
      <c r="D194" s="16">
        <v>45750</v>
      </c>
      <c r="E194" s="16"/>
      <c r="F194" s="14" t="s">
        <v>1796</v>
      </c>
      <c r="G194" s="14" t="s">
        <v>1797</v>
      </c>
      <c r="H194" s="14" t="s">
        <v>1798</v>
      </c>
      <c r="I194" s="15">
        <v>510.45</v>
      </c>
      <c r="J194" s="77">
        <v>3</v>
      </c>
      <c r="K194" s="92"/>
    </row>
    <row r="195" spans="1:11" ht="36" x14ac:dyDescent="0.15">
      <c r="A195" s="14" t="s">
        <v>3528</v>
      </c>
      <c r="B195" s="14" t="s">
        <v>1799</v>
      </c>
      <c r="C195" s="14" t="s">
        <v>1800</v>
      </c>
      <c r="D195" s="16">
        <v>45750</v>
      </c>
      <c r="E195" s="16"/>
      <c r="F195" s="14" t="s">
        <v>1801</v>
      </c>
      <c r="G195" s="14" t="s">
        <v>1802</v>
      </c>
      <c r="H195" s="14" t="s">
        <v>1803</v>
      </c>
      <c r="I195" s="15">
        <v>184</v>
      </c>
      <c r="J195" s="77">
        <v>3</v>
      </c>
      <c r="K195" s="92"/>
    </row>
    <row r="196" spans="1:11" ht="36" x14ac:dyDescent="0.15">
      <c r="A196" s="14" t="s">
        <v>3528</v>
      </c>
      <c r="B196" s="14" t="s">
        <v>1804</v>
      </c>
      <c r="C196" s="14" t="s">
        <v>1805</v>
      </c>
      <c r="D196" s="16">
        <v>45750</v>
      </c>
      <c r="E196" s="16"/>
      <c r="F196" s="14" t="s">
        <v>1806</v>
      </c>
      <c r="G196" s="14" t="s">
        <v>1802</v>
      </c>
      <c r="H196" s="14" t="s">
        <v>1803</v>
      </c>
      <c r="I196" s="15">
        <v>207</v>
      </c>
      <c r="J196" s="77">
        <v>3</v>
      </c>
      <c r="K196" s="92"/>
    </row>
    <row r="197" spans="1:11" ht="48" x14ac:dyDescent="0.15">
      <c r="A197" s="14" t="s">
        <v>3528</v>
      </c>
      <c r="B197" s="14" t="s">
        <v>1807</v>
      </c>
      <c r="C197" s="14" t="s">
        <v>1757</v>
      </c>
      <c r="D197" s="16">
        <v>45750</v>
      </c>
      <c r="E197" s="16"/>
      <c r="F197" s="14" t="s">
        <v>1808</v>
      </c>
      <c r="G197" s="14" t="s">
        <v>1809</v>
      </c>
      <c r="H197" s="14" t="s">
        <v>1810</v>
      </c>
      <c r="I197" s="15">
        <v>945</v>
      </c>
      <c r="J197" s="77">
        <v>3</v>
      </c>
      <c r="K197" s="92"/>
    </row>
    <row r="198" spans="1:11" ht="60" x14ac:dyDescent="0.15">
      <c r="A198" s="14" t="s">
        <v>3528</v>
      </c>
      <c r="B198" s="14" t="s">
        <v>1811</v>
      </c>
      <c r="C198" s="14" t="s">
        <v>1812</v>
      </c>
      <c r="D198" s="16">
        <v>45750</v>
      </c>
      <c r="E198" s="16"/>
      <c r="F198" s="14" t="s">
        <v>1813</v>
      </c>
      <c r="G198" s="14" t="s">
        <v>1721</v>
      </c>
      <c r="H198" s="14" t="s">
        <v>1722</v>
      </c>
      <c r="I198" s="15">
        <v>128</v>
      </c>
      <c r="J198" s="77">
        <v>3</v>
      </c>
      <c r="K198" s="92"/>
    </row>
    <row r="199" spans="1:11" ht="48" x14ac:dyDescent="0.15">
      <c r="A199" s="14" t="s">
        <v>3528</v>
      </c>
      <c r="B199" s="14" t="s">
        <v>1814</v>
      </c>
      <c r="C199" s="14" t="s">
        <v>1815</v>
      </c>
      <c r="D199" s="16">
        <v>45751</v>
      </c>
      <c r="E199" s="16"/>
      <c r="F199" s="14" t="s">
        <v>1816</v>
      </c>
      <c r="G199" s="14" t="s">
        <v>1817</v>
      </c>
      <c r="H199" s="14" t="s">
        <v>1818</v>
      </c>
      <c r="I199" s="15">
        <v>1472.97</v>
      </c>
      <c r="J199" s="77">
        <v>3</v>
      </c>
      <c r="K199" s="92"/>
    </row>
    <row r="200" spans="1:11" ht="36" x14ac:dyDescent="0.15">
      <c r="A200" s="14" t="s">
        <v>3528</v>
      </c>
      <c r="B200" s="14" t="s">
        <v>1819</v>
      </c>
      <c r="C200" s="14" t="s">
        <v>1820</v>
      </c>
      <c r="D200" s="16">
        <v>45751</v>
      </c>
      <c r="E200" s="16"/>
      <c r="F200" s="14" t="s">
        <v>1821</v>
      </c>
      <c r="G200" s="14"/>
      <c r="H200" s="14" t="s">
        <v>1613</v>
      </c>
      <c r="I200" s="15">
        <v>42.09</v>
      </c>
      <c r="J200" s="77">
        <v>3</v>
      </c>
      <c r="K200" s="92"/>
    </row>
    <row r="201" spans="1:11" ht="36" x14ac:dyDescent="0.15">
      <c r="A201" s="14" t="s">
        <v>3528</v>
      </c>
      <c r="B201" s="14" t="s">
        <v>1822</v>
      </c>
      <c r="C201" s="14" t="s">
        <v>1820</v>
      </c>
      <c r="D201" s="16">
        <v>45751</v>
      </c>
      <c r="E201" s="16"/>
      <c r="F201" s="14" t="s">
        <v>1823</v>
      </c>
      <c r="G201" s="14"/>
      <c r="H201" s="14" t="s">
        <v>1616</v>
      </c>
      <c r="I201" s="15">
        <v>44.03</v>
      </c>
      <c r="J201" s="77">
        <v>3</v>
      </c>
      <c r="K201" s="92"/>
    </row>
    <row r="202" spans="1:11" ht="36" x14ac:dyDescent="0.15">
      <c r="A202" s="14" t="s">
        <v>3528</v>
      </c>
      <c r="B202" s="14" t="s">
        <v>1824</v>
      </c>
      <c r="C202" s="14" t="s">
        <v>1820</v>
      </c>
      <c r="D202" s="16">
        <v>45751</v>
      </c>
      <c r="E202" s="16"/>
      <c r="F202" s="14" t="s">
        <v>1825</v>
      </c>
      <c r="G202" s="14"/>
      <c r="H202" s="14" t="s">
        <v>1619</v>
      </c>
      <c r="I202" s="15">
        <v>959.46</v>
      </c>
      <c r="J202" s="77">
        <v>3</v>
      </c>
      <c r="K202" s="92"/>
    </row>
    <row r="203" spans="1:11" ht="36" x14ac:dyDescent="0.15">
      <c r="A203" s="14" t="s">
        <v>3528</v>
      </c>
      <c r="B203" s="14" t="s">
        <v>1826</v>
      </c>
      <c r="C203" s="14" t="s">
        <v>1820</v>
      </c>
      <c r="D203" s="16">
        <v>45751</v>
      </c>
      <c r="E203" s="16"/>
      <c r="F203" s="14" t="s">
        <v>1827</v>
      </c>
      <c r="G203" s="14"/>
      <c r="H203" s="14" t="s">
        <v>1622</v>
      </c>
      <c r="I203" s="15">
        <v>42.09</v>
      </c>
      <c r="J203" s="77">
        <v>3</v>
      </c>
      <c r="K203" s="92"/>
    </row>
    <row r="204" spans="1:11" ht="36" x14ac:dyDescent="0.15">
      <c r="A204" s="14" t="s">
        <v>3528</v>
      </c>
      <c r="B204" s="14" t="s">
        <v>1828</v>
      </c>
      <c r="C204" s="14" t="s">
        <v>1820</v>
      </c>
      <c r="D204" s="16">
        <v>45751</v>
      </c>
      <c r="E204" s="16"/>
      <c r="F204" s="14" t="s">
        <v>1829</v>
      </c>
      <c r="G204" s="14"/>
      <c r="H204" s="14" t="s">
        <v>1625</v>
      </c>
      <c r="I204" s="15">
        <v>1165.1500000000001</v>
      </c>
      <c r="J204" s="77">
        <v>3</v>
      </c>
      <c r="K204" s="92"/>
    </row>
    <row r="205" spans="1:11" ht="36" x14ac:dyDescent="0.15">
      <c r="A205" s="14" t="s">
        <v>3528</v>
      </c>
      <c r="B205" s="14" t="s">
        <v>1830</v>
      </c>
      <c r="C205" s="14" t="s">
        <v>1820</v>
      </c>
      <c r="D205" s="16">
        <v>45751</v>
      </c>
      <c r="E205" s="16"/>
      <c r="F205" s="14" t="s">
        <v>1831</v>
      </c>
      <c r="G205" s="14"/>
      <c r="H205" s="14" t="s">
        <v>1628</v>
      </c>
      <c r="I205" s="15">
        <v>42.09</v>
      </c>
      <c r="J205" s="77">
        <v>3</v>
      </c>
      <c r="K205" s="92"/>
    </row>
    <row r="206" spans="1:11" ht="36" x14ac:dyDescent="0.15">
      <c r="A206" s="14" t="s">
        <v>3528</v>
      </c>
      <c r="B206" s="14" t="s">
        <v>1832</v>
      </c>
      <c r="C206" s="14" t="s">
        <v>1820</v>
      </c>
      <c r="D206" s="16">
        <v>45751</v>
      </c>
      <c r="E206" s="16"/>
      <c r="F206" s="14" t="s">
        <v>1833</v>
      </c>
      <c r="G206" s="14"/>
      <c r="H206" s="14" t="s">
        <v>1631</v>
      </c>
      <c r="I206" s="15">
        <v>115.49</v>
      </c>
      <c r="J206" s="77">
        <v>3</v>
      </c>
      <c r="K206" s="92"/>
    </row>
    <row r="207" spans="1:11" ht="36" x14ac:dyDescent="0.15">
      <c r="A207" s="14" t="s">
        <v>3528</v>
      </c>
      <c r="B207" s="14" t="s">
        <v>1834</v>
      </c>
      <c r="C207" s="14" t="s">
        <v>1820</v>
      </c>
      <c r="D207" s="16">
        <v>45751</v>
      </c>
      <c r="E207" s="16"/>
      <c r="F207" s="14" t="s">
        <v>1835</v>
      </c>
      <c r="G207" s="14"/>
      <c r="H207" s="14" t="s">
        <v>1634</v>
      </c>
      <c r="I207" s="15">
        <v>1165.1500000000001</v>
      </c>
      <c r="J207" s="77">
        <v>3</v>
      </c>
      <c r="K207" s="92"/>
    </row>
    <row r="208" spans="1:11" ht="36" x14ac:dyDescent="0.15">
      <c r="A208" s="14" t="s">
        <v>3528</v>
      </c>
      <c r="B208" s="14" t="s">
        <v>1836</v>
      </c>
      <c r="C208" s="14" t="s">
        <v>1820</v>
      </c>
      <c r="D208" s="16">
        <v>45751</v>
      </c>
      <c r="E208" s="16"/>
      <c r="F208" s="14" t="s">
        <v>1837</v>
      </c>
      <c r="G208" s="14"/>
      <c r="H208" s="14" t="s">
        <v>1637</v>
      </c>
      <c r="I208" s="15">
        <v>1353.75</v>
      </c>
      <c r="J208" s="77">
        <v>3</v>
      </c>
      <c r="K208" s="92"/>
    </row>
    <row r="209" spans="1:11" ht="36" x14ac:dyDescent="0.15">
      <c r="A209" s="14" t="s">
        <v>3528</v>
      </c>
      <c r="B209" s="14" t="s">
        <v>1838</v>
      </c>
      <c r="C209" s="14" t="s">
        <v>1559</v>
      </c>
      <c r="D209" s="16">
        <v>45751</v>
      </c>
      <c r="E209" s="16"/>
      <c r="F209" s="14" t="s">
        <v>1839</v>
      </c>
      <c r="G209" s="14" t="s">
        <v>1561</v>
      </c>
      <c r="H209" s="14" t="s">
        <v>1562</v>
      </c>
      <c r="I209" s="15">
        <v>1499.28</v>
      </c>
      <c r="J209" s="77">
        <v>3</v>
      </c>
      <c r="K209" s="92"/>
    </row>
    <row r="210" spans="1:11" ht="36" x14ac:dyDescent="0.15">
      <c r="A210" s="14" t="s">
        <v>3528</v>
      </c>
      <c r="B210" s="14" t="s">
        <v>1838</v>
      </c>
      <c r="C210" s="14" t="s">
        <v>1559</v>
      </c>
      <c r="D210" s="16">
        <v>45751</v>
      </c>
      <c r="E210" s="16"/>
      <c r="F210" s="14" t="s">
        <v>1839</v>
      </c>
      <c r="G210" s="14" t="s">
        <v>1561</v>
      </c>
      <c r="H210" s="14" t="s">
        <v>1562</v>
      </c>
      <c r="I210" s="15">
        <v>622.79999999999995</v>
      </c>
      <c r="J210" s="77">
        <v>3</v>
      </c>
      <c r="K210" s="92"/>
    </row>
    <row r="211" spans="1:11" ht="36" x14ac:dyDescent="0.15">
      <c r="A211" s="14" t="s">
        <v>3528</v>
      </c>
      <c r="B211" s="14" t="s">
        <v>1840</v>
      </c>
      <c r="C211" s="14" t="s">
        <v>579</v>
      </c>
      <c r="D211" s="16">
        <v>45751</v>
      </c>
      <c r="E211" s="16"/>
      <c r="F211" s="14" t="s">
        <v>1841</v>
      </c>
      <c r="G211" s="14" t="s">
        <v>1565</v>
      </c>
      <c r="H211" s="14" t="s">
        <v>1566</v>
      </c>
      <c r="I211" s="15">
        <v>270</v>
      </c>
      <c r="J211" s="77">
        <v>3</v>
      </c>
      <c r="K211" s="92"/>
    </row>
    <row r="212" spans="1:11" ht="36" x14ac:dyDescent="0.15">
      <c r="A212" s="14" t="s">
        <v>3528</v>
      </c>
      <c r="B212" s="14" t="s">
        <v>1840</v>
      </c>
      <c r="C212" s="14" t="s">
        <v>579</v>
      </c>
      <c r="D212" s="16">
        <v>45751</v>
      </c>
      <c r="E212" s="16"/>
      <c r="F212" s="14" t="s">
        <v>1841</v>
      </c>
      <c r="G212" s="14" t="s">
        <v>1565</v>
      </c>
      <c r="H212" s="14" t="s">
        <v>1566</v>
      </c>
      <c r="I212" s="15">
        <v>210</v>
      </c>
      <c r="J212" s="77">
        <v>3</v>
      </c>
      <c r="K212" s="92"/>
    </row>
    <row r="213" spans="1:11" ht="24" x14ac:dyDescent="0.15">
      <c r="A213" s="14" t="s">
        <v>3528</v>
      </c>
      <c r="B213" s="14" t="s">
        <v>1842</v>
      </c>
      <c r="C213" s="14" t="s">
        <v>579</v>
      </c>
      <c r="D213" s="16">
        <v>45751</v>
      </c>
      <c r="E213" s="16"/>
      <c r="F213" s="14" t="s">
        <v>1843</v>
      </c>
      <c r="G213" s="14" t="s">
        <v>1569</v>
      </c>
      <c r="H213" s="14" t="s">
        <v>1570</v>
      </c>
      <c r="I213" s="15">
        <v>439.99</v>
      </c>
      <c r="J213" s="77">
        <v>3</v>
      </c>
      <c r="K213" s="92"/>
    </row>
    <row r="214" spans="1:11" ht="24" x14ac:dyDescent="0.15">
      <c r="A214" s="14" t="s">
        <v>3528</v>
      </c>
      <c r="B214" s="14" t="s">
        <v>1842</v>
      </c>
      <c r="C214" s="14" t="s">
        <v>579</v>
      </c>
      <c r="D214" s="16">
        <v>45751</v>
      </c>
      <c r="E214" s="16"/>
      <c r="F214" s="14" t="s">
        <v>1843</v>
      </c>
      <c r="G214" s="14" t="s">
        <v>1569</v>
      </c>
      <c r="H214" s="14" t="s">
        <v>1570</v>
      </c>
      <c r="I214" s="15">
        <v>130.75</v>
      </c>
      <c r="J214" s="77">
        <v>3</v>
      </c>
      <c r="K214" s="92"/>
    </row>
    <row r="215" spans="1:11" ht="36" x14ac:dyDescent="0.15">
      <c r="A215" s="14" t="s">
        <v>3528</v>
      </c>
      <c r="B215" s="14" t="s">
        <v>1844</v>
      </c>
      <c r="C215" s="14" t="s">
        <v>1845</v>
      </c>
      <c r="D215" s="16">
        <v>45751</v>
      </c>
      <c r="E215" s="16"/>
      <c r="F215" s="14" t="s">
        <v>1846</v>
      </c>
      <c r="G215" s="14"/>
      <c r="H215" s="14" t="s">
        <v>1578</v>
      </c>
      <c r="I215" s="15">
        <v>417.75</v>
      </c>
      <c r="J215" s="77">
        <v>3</v>
      </c>
      <c r="K215" s="92"/>
    </row>
    <row r="216" spans="1:11" ht="36" x14ac:dyDescent="0.15">
      <c r="A216" s="14" t="s">
        <v>3528</v>
      </c>
      <c r="B216" s="14" t="s">
        <v>1844</v>
      </c>
      <c r="C216" s="14" t="s">
        <v>1845</v>
      </c>
      <c r="D216" s="16">
        <v>45751</v>
      </c>
      <c r="E216" s="16"/>
      <c r="F216" s="14" t="s">
        <v>1846</v>
      </c>
      <c r="G216" s="14"/>
      <c r="H216" s="14" t="s">
        <v>1578</v>
      </c>
      <c r="I216" s="15">
        <v>81.900000000000006</v>
      </c>
      <c r="J216" s="77">
        <v>3</v>
      </c>
      <c r="K216" s="92"/>
    </row>
    <row r="217" spans="1:11" ht="72" x14ac:dyDescent="0.15">
      <c r="A217" s="14" t="s">
        <v>3528</v>
      </c>
      <c r="B217" s="14" t="s">
        <v>1847</v>
      </c>
      <c r="C217" s="14" t="s">
        <v>1848</v>
      </c>
      <c r="D217" s="16">
        <v>45751</v>
      </c>
      <c r="E217" s="16"/>
      <c r="F217" s="14" t="s">
        <v>1849</v>
      </c>
      <c r="G217" s="14"/>
      <c r="H217" s="14" t="s">
        <v>1850</v>
      </c>
      <c r="I217" s="15">
        <v>40.26</v>
      </c>
      <c r="J217" s="77">
        <v>3</v>
      </c>
      <c r="K217" s="92"/>
    </row>
    <row r="218" spans="1:11" ht="72" x14ac:dyDescent="0.15">
      <c r="A218" s="14" t="s">
        <v>3528</v>
      </c>
      <c r="B218" s="14" t="s">
        <v>1851</v>
      </c>
      <c r="C218" s="14" t="s">
        <v>1852</v>
      </c>
      <c r="D218" s="16">
        <v>45751</v>
      </c>
      <c r="E218" s="16"/>
      <c r="F218" s="14" t="s">
        <v>1853</v>
      </c>
      <c r="G218" s="14"/>
      <c r="H218" s="14" t="s">
        <v>1854</v>
      </c>
      <c r="I218" s="15">
        <v>15.8</v>
      </c>
      <c r="J218" s="77">
        <v>3</v>
      </c>
      <c r="K218" s="92"/>
    </row>
    <row r="219" spans="1:11" ht="48" x14ac:dyDescent="0.15">
      <c r="A219" s="14" t="s">
        <v>3528</v>
      </c>
      <c r="B219" s="14" t="s">
        <v>1855</v>
      </c>
      <c r="C219" s="14" t="s">
        <v>1856</v>
      </c>
      <c r="D219" s="16">
        <v>45751</v>
      </c>
      <c r="E219" s="16"/>
      <c r="F219" s="14" t="s">
        <v>1857</v>
      </c>
      <c r="G219" s="14"/>
      <c r="H219" s="14" t="s">
        <v>1747</v>
      </c>
      <c r="I219" s="15">
        <v>97.9</v>
      </c>
      <c r="J219" s="77">
        <v>3</v>
      </c>
      <c r="K219" s="92"/>
    </row>
    <row r="220" spans="1:11" ht="48" x14ac:dyDescent="0.15">
      <c r="A220" s="14" t="s">
        <v>3528</v>
      </c>
      <c r="B220" s="14" t="s">
        <v>1858</v>
      </c>
      <c r="C220" s="14" t="s">
        <v>1859</v>
      </c>
      <c r="D220" s="16">
        <v>45754</v>
      </c>
      <c r="E220" s="16"/>
      <c r="F220" s="14" t="s">
        <v>1860</v>
      </c>
      <c r="G220" s="14" t="s">
        <v>1591</v>
      </c>
      <c r="H220" s="14" t="s">
        <v>1592</v>
      </c>
      <c r="I220" s="15">
        <v>618</v>
      </c>
      <c r="J220" s="77">
        <v>3</v>
      </c>
      <c r="K220" s="92"/>
    </row>
    <row r="221" spans="1:11" ht="60" x14ac:dyDescent="0.15">
      <c r="A221" s="14" t="s">
        <v>3528</v>
      </c>
      <c r="B221" s="14" t="s">
        <v>1861</v>
      </c>
      <c r="C221" s="14" t="s">
        <v>1862</v>
      </c>
      <c r="D221" s="16">
        <v>45754</v>
      </c>
      <c r="E221" s="16"/>
      <c r="F221" s="14" t="s">
        <v>1863</v>
      </c>
      <c r="G221" s="14" t="s">
        <v>1711</v>
      </c>
      <c r="H221" s="14" t="s">
        <v>1712</v>
      </c>
      <c r="I221" s="15">
        <v>142.88</v>
      </c>
      <c r="J221" s="77">
        <v>3</v>
      </c>
      <c r="K221" s="92"/>
    </row>
    <row r="222" spans="1:11" ht="48" x14ac:dyDescent="0.15">
      <c r="A222" s="14" t="s">
        <v>3528</v>
      </c>
      <c r="B222" s="14" t="s">
        <v>1864</v>
      </c>
      <c r="C222" s="14" t="s">
        <v>1865</v>
      </c>
      <c r="D222" s="16">
        <v>45754</v>
      </c>
      <c r="E222" s="16"/>
      <c r="F222" s="14" t="s">
        <v>1866</v>
      </c>
      <c r="G222" s="14" t="s">
        <v>1867</v>
      </c>
      <c r="H222" s="14" t="s">
        <v>1868</v>
      </c>
      <c r="I222" s="15">
        <v>80.959999999999994</v>
      </c>
      <c r="J222" s="77">
        <v>3</v>
      </c>
      <c r="K222" s="92"/>
    </row>
    <row r="223" spans="1:11" ht="48" x14ac:dyDescent="0.15">
      <c r="A223" s="14" t="s">
        <v>3528</v>
      </c>
      <c r="B223" s="14" t="s">
        <v>1869</v>
      </c>
      <c r="C223" s="14" t="s">
        <v>1870</v>
      </c>
      <c r="D223" s="16">
        <v>45756</v>
      </c>
      <c r="E223" s="16"/>
      <c r="F223" s="14" t="s">
        <v>1871</v>
      </c>
      <c r="G223" s="14" t="s">
        <v>1651</v>
      </c>
      <c r="H223" s="14" t="s">
        <v>1652</v>
      </c>
      <c r="I223" s="15">
        <v>944.04</v>
      </c>
      <c r="J223" s="77">
        <v>3</v>
      </c>
      <c r="K223" s="92"/>
    </row>
    <row r="224" spans="1:11" ht="48" x14ac:dyDescent="0.15">
      <c r="A224" s="14" t="s">
        <v>3528</v>
      </c>
      <c r="B224" s="14" t="s">
        <v>1872</v>
      </c>
      <c r="C224" s="14" t="s">
        <v>1873</v>
      </c>
      <c r="D224" s="16">
        <v>45756</v>
      </c>
      <c r="E224" s="16"/>
      <c r="F224" s="14" t="s">
        <v>1874</v>
      </c>
      <c r="G224" s="14" t="s">
        <v>1875</v>
      </c>
      <c r="H224" s="14" t="s">
        <v>1876</v>
      </c>
      <c r="I224" s="15">
        <v>945</v>
      </c>
      <c r="J224" s="77">
        <v>3</v>
      </c>
      <c r="K224" s="92"/>
    </row>
    <row r="225" spans="1:11" ht="36" x14ac:dyDescent="0.15">
      <c r="A225" s="14" t="s">
        <v>3528</v>
      </c>
      <c r="B225" s="14" t="s">
        <v>1877</v>
      </c>
      <c r="C225" s="14" t="s">
        <v>1878</v>
      </c>
      <c r="D225" s="16">
        <v>45756</v>
      </c>
      <c r="E225" s="16"/>
      <c r="F225" s="14" t="s">
        <v>1879</v>
      </c>
      <c r="G225" s="14" t="s">
        <v>1880</v>
      </c>
      <c r="H225" s="14" t="s">
        <v>1881</v>
      </c>
      <c r="I225" s="15">
        <v>100</v>
      </c>
      <c r="J225" s="77">
        <v>3</v>
      </c>
      <c r="K225" s="92"/>
    </row>
    <row r="226" spans="1:11" ht="36" x14ac:dyDescent="0.15">
      <c r="A226" s="14" t="s">
        <v>3528</v>
      </c>
      <c r="B226" s="14" t="s">
        <v>1882</v>
      </c>
      <c r="C226" s="14" t="s">
        <v>1883</v>
      </c>
      <c r="D226" s="16">
        <v>45756</v>
      </c>
      <c r="E226" s="16"/>
      <c r="F226" s="14" t="s">
        <v>1884</v>
      </c>
      <c r="G226" s="14" t="s">
        <v>1880</v>
      </c>
      <c r="H226" s="14" t="s">
        <v>1881</v>
      </c>
      <c r="I226" s="15">
        <v>150</v>
      </c>
      <c r="J226" s="77">
        <v>3</v>
      </c>
      <c r="K226" s="92"/>
    </row>
    <row r="227" spans="1:11" ht="48" x14ac:dyDescent="0.15">
      <c r="A227" s="14" t="s">
        <v>3528</v>
      </c>
      <c r="B227" s="14" t="s">
        <v>1885</v>
      </c>
      <c r="C227" s="14" t="s">
        <v>1886</v>
      </c>
      <c r="D227" s="16">
        <v>45756</v>
      </c>
      <c r="E227" s="16"/>
      <c r="F227" s="14" t="s">
        <v>1887</v>
      </c>
      <c r="G227" s="14"/>
      <c r="H227" s="14" t="s">
        <v>1888</v>
      </c>
      <c r="I227" s="15">
        <v>52.4</v>
      </c>
      <c r="J227" s="77">
        <v>3</v>
      </c>
      <c r="K227" s="92"/>
    </row>
    <row r="228" spans="1:11" ht="48" x14ac:dyDescent="0.15">
      <c r="A228" s="14" t="s">
        <v>3528</v>
      </c>
      <c r="B228" s="14" t="s">
        <v>1889</v>
      </c>
      <c r="C228" s="14" t="s">
        <v>1890</v>
      </c>
      <c r="D228" s="16">
        <v>45756</v>
      </c>
      <c r="E228" s="16"/>
      <c r="F228" s="14" t="s">
        <v>1891</v>
      </c>
      <c r="G228" s="14"/>
      <c r="H228" s="14" t="s">
        <v>1892</v>
      </c>
      <c r="I228" s="15">
        <v>21.74</v>
      </c>
      <c r="J228" s="77">
        <v>3</v>
      </c>
      <c r="K228" s="92"/>
    </row>
    <row r="229" spans="1:11" ht="48" x14ac:dyDescent="0.15">
      <c r="A229" s="14" t="s">
        <v>3528</v>
      </c>
      <c r="B229" s="14" t="s">
        <v>1893</v>
      </c>
      <c r="C229" s="14" t="s">
        <v>1894</v>
      </c>
      <c r="D229" s="16">
        <v>45756</v>
      </c>
      <c r="E229" s="16"/>
      <c r="F229" s="14" t="s">
        <v>1895</v>
      </c>
      <c r="G229" s="14" t="s">
        <v>1896</v>
      </c>
      <c r="H229" s="14" t="s">
        <v>1897</v>
      </c>
      <c r="I229" s="15">
        <v>27.7</v>
      </c>
      <c r="J229" s="77">
        <v>3</v>
      </c>
      <c r="K229" s="92"/>
    </row>
    <row r="230" spans="1:11" ht="60" x14ac:dyDescent="0.15">
      <c r="A230" s="14" t="s">
        <v>3528</v>
      </c>
      <c r="B230" s="14" t="s">
        <v>1898</v>
      </c>
      <c r="C230" s="14" t="s">
        <v>1899</v>
      </c>
      <c r="D230" s="16">
        <v>45757</v>
      </c>
      <c r="E230" s="16"/>
      <c r="F230" s="14" t="s">
        <v>1900</v>
      </c>
      <c r="G230" s="14"/>
      <c r="H230" s="14" t="s">
        <v>1901</v>
      </c>
      <c r="I230" s="15">
        <v>270</v>
      </c>
      <c r="J230" s="77">
        <v>3</v>
      </c>
      <c r="K230" s="92"/>
    </row>
    <row r="231" spans="1:11" ht="36" x14ac:dyDescent="0.15">
      <c r="A231" s="14" t="s">
        <v>3528</v>
      </c>
      <c r="B231" s="14" t="s">
        <v>1902</v>
      </c>
      <c r="C231" s="14" t="s">
        <v>1903</v>
      </c>
      <c r="D231" s="16">
        <v>45758</v>
      </c>
      <c r="E231" s="16"/>
      <c r="F231" s="14" t="s">
        <v>1904</v>
      </c>
      <c r="G231" s="14" t="s">
        <v>1905</v>
      </c>
      <c r="H231" s="14" t="s">
        <v>1906</v>
      </c>
      <c r="I231" s="15">
        <v>528.9</v>
      </c>
      <c r="J231" s="77">
        <v>3</v>
      </c>
      <c r="K231" s="92"/>
    </row>
    <row r="232" spans="1:11" ht="72" x14ac:dyDescent="0.15">
      <c r="A232" s="14" t="s">
        <v>3528</v>
      </c>
      <c r="B232" s="14" t="s">
        <v>1907</v>
      </c>
      <c r="C232" s="14" t="s">
        <v>1908</v>
      </c>
      <c r="D232" s="16">
        <v>45758</v>
      </c>
      <c r="E232" s="16"/>
      <c r="F232" s="14" t="s">
        <v>1909</v>
      </c>
      <c r="G232" s="14" t="s">
        <v>1910</v>
      </c>
      <c r="H232" s="14" t="s">
        <v>1911</v>
      </c>
      <c r="I232" s="15">
        <v>231.67</v>
      </c>
      <c r="J232" s="77">
        <v>3</v>
      </c>
      <c r="K232" s="92"/>
    </row>
    <row r="233" spans="1:11" ht="36" x14ac:dyDescent="0.15">
      <c r="A233" s="14" t="s">
        <v>3528</v>
      </c>
      <c r="B233" s="14" t="s">
        <v>1912</v>
      </c>
      <c r="C233" s="14" t="s">
        <v>1845</v>
      </c>
      <c r="D233" s="16">
        <v>45762</v>
      </c>
      <c r="E233" s="16"/>
      <c r="F233" s="14" t="s">
        <v>1913</v>
      </c>
      <c r="G233" s="14"/>
      <c r="H233" s="14" t="s">
        <v>1578</v>
      </c>
      <c r="I233" s="15">
        <v>195.5</v>
      </c>
      <c r="J233" s="77">
        <v>3</v>
      </c>
      <c r="K233" s="92"/>
    </row>
    <row r="234" spans="1:11" ht="60" x14ac:dyDescent="0.15">
      <c r="A234" s="14" t="s">
        <v>3528</v>
      </c>
      <c r="B234" s="14" t="s">
        <v>1914</v>
      </c>
      <c r="C234" s="14" t="s">
        <v>1915</v>
      </c>
      <c r="D234" s="16">
        <v>45763</v>
      </c>
      <c r="E234" s="16"/>
      <c r="F234" s="14" t="s">
        <v>1916</v>
      </c>
      <c r="G234" s="14" t="s">
        <v>1917</v>
      </c>
      <c r="H234" s="14" t="s">
        <v>1918</v>
      </c>
      <c r="I234" s="15">
        <v>3239.75</v>
      </c>
      <c r="J234" s="77">
        <v>3</v>
      </c>
      <c r="K234" s="92"/>
    </row>
    <row r="235" spans="1:11" ht="60" x14ac:dyDescent="0.15">
      <c r="A235" s="14" t="s">
        <v>3528</v>
      </c>
      <c r="B235" s="14" t="s">
        <v>1919</v>
      </c>
      <c r="C235" s="14" t="s">
        <v>1920</v>
      </c>
      <c r="D235" s="16">
        <v>45763</v>
      </c>
      <c r="E235" s="16"/>
      <c r="F235" s="14" t="s">
        <v>1921</v>
      </c>
      <c r="G235" s="14" t="s">
        <v>1922</v>
      </c>
      <c r="H235" s="14" t="s">
        <v>1923</v>
      </c>
      <c r="I235" s="15">
        <v>496.61</v>
      </c>
      <c r="J235" s="77">
        <v>3</v>
      </c>
      <c r="K235" s="92"/>
    </row>
    <row r="236" spans="1:11" ht="72" x14ac:dyDescent="0.15">
      <c r="A236" s="14" t="s">
        <v>3528</v>
      </c>
      <c r="B236" s="14" t="s">
        <v>1924</v>
      </c>
      <c r="C236" s="14" t="s">
        <v>1925</v>
      </c>
      <c r="D236" s="16">
        <v>45763</v>
      </c>
      <c r="E236" s="16"/>
      <c r="F236" s="14" t="s">
        <v>1926</v>
      </c>
      <c r="G236" s="14" t="s">
        <v>1927</v>
      </c>
      <c r="H236" s="14" t="s">
        <v>1928</v>
      </c>
      <c r="I236" s="15">
        <v>479.7</v>
      </c>
      <c r="J236" s="77">
        <v>3</v>
      </c>
      <c r="K236" s="92"/>
    </row>
    <row r="237" spans="1:11" ht="60" x14ac:dyDescent="0.15">
      <c r="A237" s="14" t="s">
        <v>3528</v>
      </c>
      <c r="B237" s="14" t="s">
        <v>1929</v>
      </c>
      <c r="C237" s="14" t="s">
        <v>1930</v>
      </c>
      <c r="D237" s="16">
        <v>45763</v>
      </c>
      <c r="E237" s="16"/>
      <c r="F237" s="14" t="s">
        <v>1931</v>
      </c>
      <c r="G237" s="14" t="s">
        <v>1932</v>
      </c>
      <c r="H237" s="14" t="s">
        <v>1933</v>
      </c>
      <c r="I237" s="15">
        <v>492</v>
      </c>
      <c r="J237" s="77">
        <v>3</v>
      </c>
      <c r="K237" s="92"/>
    </row>
    <row r="238" spans="1:11" ht="60" x14ac:dyDescent="0.15">
      <c r="A238" s="14" t="s">
        <v>3528</v>
      </c>
      <c r="B238" s="14" t="s">
        <v>1934</v>
      </c>
      <c r="C238" s="14" t="s">
        <v>1935</v>
      </c>
      <c r="D238" s="16">
        <v>45763</v>
      </c>
      <c r="E238" s="16"/>
      <c r="F238" s="14" t="s">
        <v>1936</v>
      </c>
      <c r="G238" s="14"/>
      <c r="H238" s="14" t="s">
        <v>1768</v>
      </c>
      <c r="I238" s="15">
        <v>58.9</v>
      </c>
      <c r="J238" s="77">
        <v>3</v>
      </c>
      <c r="K238" s="92"/>
    </row>
    <row r="239" spans="1:11" ht="60" x14ac:dyDescent="0.15">
      <c r="A239" s="14" t="s">
        <v>3528</v>
      </c>
      <c r="B239" s="14" t="s">
        <v>1937</v>
      </c>
      <c r="C239" s="14" t="s">
        <v>1938</v>
      </c>
      <c r="D239" s="16">
        <v>45763</v>
      </c>
      <c r="E239" s="16"/>
      <c r="F239" s="14" t="s">
        <v>1939</v>
      </c>
      <c r="G239" s="14"/>
      <c r="H239" s="14" t="s">
        <v>1940</v>
      </c>
      <c r="I239" s="15">
        <v>17.88</v>
      </c>
      <c r="J239" s="77">
        <v>3</v>
      </c>
      <c r="K239" s="92"/>
    </row>
    <row r="240" spans="1:11" ht="60" x14ac:dyDescent="0.15">
      <c r="A240" s="14" t="s">
        <v>3528</v>
      </c>
      <c r="B240" s="14" t="s">
        <v>1941</v>
      </c>
      <c r="C240" s="14" t="s">
        <v>1942</v>
      </c>
      <c r="D240" s="16">
        <v>45763</v>
      </c>
      <c r="E240" s="16"/>
      <c r="F240" s="14" t="s">
        <v>1943</v>
      </c>
      <c r="G240" s="14"/>
      <c r="H240" s="14" t="s">
        <v>1944</v>
      </c>
      <c r="I240" s="15">
        <v>20.3</v>
      </c>
      <c r="J240" s="77">
        <v>3</v>
      </c>
      <c r="K240" s="92"/>
    </row>
    <row r="241" spans="1:11" ht="72" x14ac:dyDescent="0.15">
      <c r="A241" s="14" t="s">
        <v>3528</v>
      </c>
      <c r="B241" s="14" t="s">
        <v>1945</v>
      </c>
      <c r="C241" s="14" t="s">
        <v>1946</v>
      </c>
      <c r="D241" s="16">
        <v>45763</v>
      </c>
      <c r="E241" s="16"/>
      <c r="F241" s="14" t="s">
        <v>1947</v>
      </c>
      <c r="G241" s="14"/>
      <c r="H241" s="14" t="s">
        <v>1948</v>
      </c>
      <c r="I241" s="15">
        <v>39</v>
      </c>
      <c r="J241" s="77">
        <v>3</v>
      </c>
      <c r="K241" s="92"/>
    </row>
    <row r="242" spans="1:11" ht="72" x14ac:dyDescent="0.15">
      <c r="A242" s="14" t="s">
        <v>3528</v>
      </c>
      <c r="B242" s="14" t="s">
        <v>1949</v>
      </c>
      <c r="C242" s="14" t="s">
        <v>1950</v>
      </c>
      <c r="D242" s="16">
        <v>45763</v>
      </c>
      <c r="E242" s="16"/>
      <c r="F242" s="14" t="s">
        <v>1951</v>
      </c>
      <c r="G242" s="14"/>
      <c r="H242" s="14" t="s">
        <v>1952</v>
      </c>
      <c r="I242" s="15">
        <v>39</v>
      </c>
      <c r="J242" s="77">
        <v>3</v>
      </c>
      <c r="K242" s="92"/>
    </row>
    <row r="243" spans="1:11" ht="72" x14ac:dyDescent="0.15">
      <c r="A243" s="14" t="s">
        <v>3528</v>
      </c>
      <c r="B243" s="14" t="s">
        <v>1953</v>
      </c>
      <c r="C243" s="14" t="s">
        <v>1954</v>
      </c>
      <c r="D243" s="16">
        <v>45763</v>
      </c>
      <c r="E243" s="16"/>
      <c r="F243" s="14" t="s">
        <v>1955</v>
      </c>
      <c r="G243" s="14" t="s">
        <v>1956</v>
      </c>
      <c r="H243" s="14" t="s">
        <v>1957</v>
      </c>
      <c r="I243" s="15">
        <v>39</v>
      </c>
      <c r="J243" s="77">
        <v>3</v>
      </c>
      <c r="K243" s="92"/>
    </row>
    <row r="244" spans="1:11" ht="72" x14ac:dyDescent="0.15">
      <c r="A244" s="14" t="s">
        <v>3528</v>
      </c>
      <c r="B244" s="14" t="s">
        <v>1958</v>
      </c>
      <c r="C244" s="14" t="s">
        <v>1959</v>
      </c>
      <c r="D244" s="16">
        <v>45763</v>
      </c>
      <c r="E244" s="16"/>
      <c r="F244" s="14" t="s">
        <v>1960</v>
      </c>
      <c r="G244" s="14"/>
      <c r="H244" s="14" t="s">
        <v>1944</v>
      </c>
      <c r="I244" s="15">
        <v>6.2</v>
      </c>
      <c r="J244" s="77">
        <v>3</v>
      </c>
      <c r="K244" s="92"/>
    </row>
    <row r="245" spans="1:11" ht="48" x14ac:dyDescent="0.15">
      <c r="A245" s="14" t="s">
        <v>3528</v>
      </c>
      <c r="B245" s="14" t="s">
        <v>1961</v>
      </c>
      <c r="C245" s="14" t="s">
        <v>1962</v>
      </c>
      <c r="D245" s="16">
        <v>45765</v>
      </c>
      <c r="E245" s="16"/>
      <c r="F245" s="14" t="s">
        <v>1963</v>
      </c>
      <c r="G245" s="14" t="s">
        <v>1591</v>
      </c>
      <c r="H245" s="14" t="s">
        <v>1592</v>
      </c>
      <c r="I245" s="15">
        <v>506</v>
      </c>
      <c r="J245" s="77">
        <v>3</v>
      </c>
      <c r="K245" s="92"/>
    </row>
    <row r="246" spans="1:11" ht="48" x14ac:dyDescent="0.15">
      <c r="A246" s="14" t="s">
        <v>3528</v>
      </c>
      <c r="B246" s="14" t="s">
        <v>1964</v>
      </c>
      <c r="C246" s="14" t="s">
        <v>1965</v>
      </c>
      <c r="D246" s="16">
        <v>45765</v>
      </c>
      <c r="E246" s="16"/>
      <c r="F246" s="14" t="s">
        <v>1966</v>
      </c>
      <c r="G246" s="14" t="s">
        <v>1967</v>
      </c>
      <c r="H246" s="14" t="s">
        <v>1968</v>
      </c>
      <c r="I246" s="15">
        <v>1700</v>
      </c>
      <c r="J246" s="77">
        <v>3</v>
      </c>
      <c r="K246" s="92"/>
    </row>
    <row r="247" spans="1:11" ht="60" x14ac:dyDescent="0.15">
      <c r="A247" s="14" t="s">
        <v>3528</v>
      </c>
      <c r="B247" s="14" t="s">
        <v>1969</v>
      </c>
      <c r="C247" s="14" t="s">
        <v>1970</v>
      </c>
      <c r="D247" s="16">
        <v>45765</v>
      </c>
      <c r="E247" s="16"/>
      <c r="F247" s="14" t="s">
        <v>1971</v>
      </c>
      <c r="G247" s="14" t="s">
        <v>1972</v>
      </c>
      <c r="H247" s="14" t="s">
        <v>1973</v>
      </c>
      <c r="I247" s="15">
        <v>460</v>
      </c>
      <c r="J247" s="77">
        <v>3</v>
      </c>
      <c r="K247" s="92"/>
    </row>
    <row r="248" spans="1:11" ht="60" x14ac:dyDescent="0.15">
      <c r="A248" s="14" t="s">
        <v>3528</v>
      </c>
      <c r="B248" s="14" t="s">
        <v>1974</v>
      </c>
      <c r="C248" s="14" t="s">
        <v>1975</v>
      </c>
      <c r="D248" s="16">
        <v>45765</v>
      </c>
      <c r="E248" s="16"/>
      <c r="F248" s="14" t="s">
        <v>1976</v>
      </c>
      <c r="G248" s="14" t="s">
        <v>1967</v>
      </c>
      <c r="H248" s="14" t="s">
        <v>1968</v>
      </c>
      <c r="I248" s="15">
        <v>250</v>
      </c>
      <c r="J248" s="77">
        <v>3</v>
      </c>
      <c r="K248" s="92"/>
    </row>
    <row r="249" spans="1:11" ht="48" x14ac:dyDescent="0.15">
      <c r="A249" s="14" t="s">
        <v>3528</v>
      </c>
      <c r="B249" s="14" t="s">
        <v>1977</v>
      </c>
      <c r="C249" s="14" t="s">
        <v>1978</v>
      </c>
      <c r="D249" s="16">
        <v>45765</v>
      </c>
      <c r="E249" s="16"/>
      <c r="F249" s="14" t="s">
        <v>1979</v>
      </c>
      <c r="G249" s="14" t="s">
        <v>1980</v>
      </c>
      <c r="H249" s="14" t="s">
        <v>1981</v>
      </c>
      <c r="I249" s="15">
        <v>314.20999999999998</v>
      </c>
      <c r="J249" s="77">
        <v>3</v>
      </c>
      <c r="K249" s="92"/>
    </row>
    <row r="250" spans="1:11" ht="60" x14ac:dyDescent="0.15">
      <c r="A250" s="14" t="s">
        <v>3528</v>
      </c>
      <c r="B250" s="14" t="s">
        <v>1982</v>
      </c>
      <c r="C250" s="14" t="s">
        <v>1983</v>
      </c>
      <c r="D250" s="16">
        <v>45765</v>
      </c>
      <c r="E250" s="16"/>
      <c r="F250" s="14" t="s">
        <v>1984</v>
      </c>
      <c r="G250" s="14"/>
      <c r="H250" s="14" t="s">
        <v>1985</v>
      </c>
      <c r="I250" s="15">
        <v>60</v>
      </c>
      <c r="J250" s="77">
        <v>3</v>
      </c>
      <c r="K250" s="92"/>
    </row>
    <row r="251" spans="1:11" ht="60" x14ac:dyDescent="0.15">
      <c r="A251" s="14" t="s">
        <v>3528</v>
      </c>
      <c r="B251" s="14" t="s">
        <v>1986</v>
      </c>
      <c r="C251" s="14" t="s">
        <v>1987</v>
      </c>
      <c r="D251" s="16">
        <v>45765</v>
      </c>
      <c r="E251" s="16"/>
      <c r="F251" s="14" t="s">
        <v>1988</v>
      </c>
      <c r="G251" s="14"/>
      <c r="H251" s="14" t="s">
        <v>1985</v>
      </c>
      <c r="I251" s="15">
        <v>120</v>
      </c>
      <c r="J251" s="77">
        <v>3</v>
      </c>
      <c r="K251" s="92"/>
    </row>
    <row r="252" spans="1:11" ht="60" x14ac:dyDescent="0.15">
      <c r="A252" s="14" t="s">
        <v>3528</v>
      </c>
      <c r="B252" s="14" t="s">
        <v>1989</v>
      </c>
      <c r="C252" s="14" t="s">
        <v>1990</v>
      </c>
      <c r="D252" s="16">
        <v>45765</v>
      </c>
      <c r="E252" s="16"/>
      <c r="F252" s="14" t="s">
        <v>1991</v>
      </c>
      <c r="G252" s="14"/>
      <c r="H252" s="14" t="s">
        <v>1992</v>
      </c>
      <c r="I252" s="15">
        <v>111.92</v>
      </c>
      <c r="J252" s="77">
        <v>3</v>
      </c>
      <c r="K252" s="92"/>
    </row>
    <row r="253" spans="1:11" ht="72" x14ac:dyDescent="0.15">
      <c r="A253" s="14" t="s">
        <v>3528</v>
      </c>
      <c r="B253" s="14" t="s">
        <v>1993</v>
      </c>
      <c r="C253" s="14" t="s">
        <v>1994</v>
      </c>
      <c r="D253" s="16">
        <v>45765</v>
      </c>
      <c r="E253" s="16"/>
      <c r="F253" s="14" t="s">
        <v>1995</v>
      </c>
      <c r="G253" s="14"/>
      <c r="H253" s="14" t="s">
        <v>1985</v>
      </c>
      <c r="I253" s="15">
        <v>60</v>
      </c>
      <c r="J253" s="77">
        <v>3</v>
      </c>
      <c r="K253" s="92"/>
    </row>
    <row r="254" spans="1:11" ht="60" x14ac:dyDescent="0.15">
      <c r="A254" s="14" t="s">
        <v>3528</v>
      </c>
      <c r="B254" s="14" t="s">
        <v>1996</v>
      </c>
      <c r="C254" s="14" t="s">
        <v>1997</v>
      </c>
      <c r="D254" s="16">
        <v>45765</v>
      </c>
      <c r="E254" s="16"/>
      <c r="F254" s="14" t="s">
        <v>1998</v>
      </c>
      <c r="G254" s="14"/>
      <c r="H254" s="14" t="s">
        <v>1992</v>
      </c>
      <c r="I254" s="15">
        <v>18.3</v>
      </c>
      <c r="J254" s="77">
        <v>3</v>
      </c>
      <c r="K254" s="92"/>
    </row>
    <row r="255" spans="1:11" ht="72" x14ac:dyDescent="0.15">
      <c r="A255" s="14" t="s">
        <v>3528</v>
      </c>
      <c r="B255" s="14" t="s">
        <v>1999</v>
      </c>
      <c r="C255" s="14" t="s">
        <v>2000</v>
      </c>
      <c r="D255" s="16">
        <v>45765</v>
      </c>
      <c r="E255" s="16"/>
      <c r="F255" s="14" t="s">
        <v>2001</v>
      </c>
      <c r="G255" s="14"/>
      <c r="H255" s="14" t="s">
        <v>2002</v>
      </c>
      <c r="I255" s="15">
        <v>37.46</v>
      </c>
      <c r="J255" s="77">
        <v>3</v>
      </c>
      <c r="K255" s="92"/>
    </row>
    <row r="256" spans="1:11" ht="36" x14ac:dyDescent="0.15">
      <c r="A256" s="14" t="s">
        <v>3528</v>
      </c>
      <c r="B256" s="14" t="s">
        <v>2003</v>
      </c>
      <c r="C256" s="14" t="s">
        <v>2004</v>
      </c>
      <c r="D256" s="16">
        <v>45765</v>
      </c>
      <c r="E256" s="16"/>
      <c r="F256" s="14" t="s">
        <v>2005</v>
      </c>
      <c r="G256" s="14"/>
      <c r="H256" s="14" t="s">
        <v>2006</v>
      </c>
      <c r="I256" s="15">
        <v>246</v>
      </c>
      <c r="J256" s="77">
        <v>3</v>
      </c>
      <c r="K256" s="92"/>
    </row>
    <row r="257" spans="1:11" ht="72" x14ac:dyDescent="0.15">
      <c r="A257" s="14" t="s">
        <v>3528</v>
      </c>
      <c r="B257" s="14" t="s">
        <v>2007</v>
      </c>
      <c r="C257" s="14" t="s">
        <v>2008</v>
      </c>
      <c r="D257" s="16">
        <v>45765</v>
      </c>
      <c r="E257" s="16"/>
      <c r="F257" s="14" t="s">
        <v>2009</v>
      </c>
      <c r="G257" s="14" t="s">
        <v>1759</v>
      </c>
      <c r="H257" s="14" t="s">
        <v>1760</v>
      </c>
      <c r="I257" s="15">
        <v>195.12</v>
      </c>
      <c r="J257" s="77">
        <v>3</v>
      </c>
      <c r="K257" s="92"/>
    </row>
    <row r="258" spans="1:11" ht="60" x14ac:dyDescent="0.15">
      <c r="A258" s="14" t="s">
        <v>3528</v>
      </c>
      <c r="B258" s="14" t="s">
        <v>2010</v>
      </c>
      <c r="C258" s="14" t="s">
        <v>2011</v>
      </c>
      <c r="D258" s="16">
        <v>45765</v>
      </c>
      <c r="E258" s="16"/>
      <c r="F258" s="14" t="s">
        <v>2012</v>
      </c>
      <c r="G258" s="14"/>
      <c r="H258" s="14" t="s">
        <v>1901</v>
      </c>
      <c r="I258" s="15">
        <v>4531.7700000000004</v>
      </c>
      <c r="J258" s="77">
        <v>3</v>
      </c>
      <c r="K258" s="92"/>
    </row>
    <row r="259" spans="1:11" ht="72" x14ac:dyDescent="0.15">
      <c r="A259" s="14" t="s">
        <v>3528</v>
      </c>
      <c r="B259" s="14" t="s">
        <v>2013</v>
      </c>
      <c r="C259" s="14" t="s">
        <v>2014</v>
      </c>
      <c r="D259" s="16">
        <v>45770</v>
      </c>
      <c r="E259" s="16"/>
      <c r="F259" s="14" t="s">
        <v>2015</v>
      </c>
      <c r="G259" s="14" t="s">
        <v>1675</v>
      </c>
      <c r="H259" s="14" t="s">
        <v>1676</v>
      </c>
      <c r="I259" s="15">
        <v>1250</v>
      </c>
      <c r="J259" s="77">
        <v>3</v>
      </c>
      <c r="K259" s="92"/>
    </row>
    <row r="260" spans="1:11" ht="60" x14ac:dyDescent="0.15">
      <c r="A260" s="14" t="s">
        <v>3528</v>
      </c>
      <c r="B260" s="14" t="s">
        <v>2016</v>
      </c>
      <c r="C260" s="14" t="s">
        <v>2017</v>
      </c>
      <c r="D260" s="16">
        <v>45770</v>
      </c>
      <c r="E260" s="16"/>
      <c r="F260" s="14" t="s">
        <v>2018</v>
      </c>
      <c r="G260" s="14" t="s">
        <v>2019</v>
      </c>
      <c r="H260" s="14" t="s">
        <v>2020</v>
      </c>
      <c r="I260" s="15">
        <v>690</v>
      </c>
      <c r="J260" s="77">
        <v>3</v>
      </c>
      <c r="K260" s="92"/>
    </row>
    <row r="261" spans="1:11" ht="60" x14ac:dyDescent="0.15">
      <c r="A261" s="14" t="s">
        <v>3528</v>
      </c>
      <c r="B261" s="14" t="s">
        <v>2021</v>
      </c>
      <c r="C261" s="14" t="s">
        <v>2022</v>
      </c>
      <c r="D261" s="16">
        <v>45771</v>
      </c>
      <c r="E261" s="16"/>
      <c r="F261" s="14" t="s">
        <v>2023</v>
      </c>
      <c r="G261" s="14" t="s">
        <v>1656</v>
      </c>
      <c r="H261" s="14" t="s">
        <v>1657</v>
      </c>
      <c r="I261" s="15">
        <v>9214.1</v>
      </c>
      <c r="J261" s="77">
        <v>3</v>
      </c>
      <c r="K261" s="92"/>
    </row>
    <row r="262" spans="1:11" ht="48" x14ac:dyDescent="0.15">
      <c r="A262" s="14" t="s">
        <v>3528</v>
      </c>
      <c r="B262" s="14" t="s">
        <v>2024</v>
      </c>
      <c r="C262" s="14" t="s">
        <v>2025</v>
      </c>
      <c r="D262" s="16">
        <v>45771</v>
      </c>
      <c r="E262" s="16"/>
      <c r="F262" s="14" t="s">
        <v>2026</v>
      </c>
      <c r="G262" s="14" t="s">
        <v>2027</v>
      </c>
      <c r="H262" s="14" t="s">
        <v>2028</v>
      </c>
      <c r="I262" s="15">
        <v>300</v>
      </c>
      <c r="J262" s="77">
        <v>3</v>
      </c>
      <c r="K262" s="92"/>
    </row>
    <row r="263" spans="1:11" ht="48" x14ac:dyDescent="0.15">
      <c r="A263" s="14" t="s">
        <v>3528</v>
      </c>
      <c r="B263" s="14" t="s">
        <v>2029</v>
      </c>
      <c r="C263" s="14" t="s">
        <v>2030</v>
      </c>
      <c r="D263" s="16">
        <v>45771</v>
      </c>
      <c r="E263" s="16"/>
      <c r="F263" s="14" t="s">
        <v>2031</v>
      </c>
      <c r="G263" s="14"/>
      <c r="H263" s="14" t="s">
        <v>2032</v>
      </c>
      <c r="I263" s="15">
        <v>58.9</v>
      </c>
      <c r="J263" s="77">
        <v>3</v>
      </c>
      <c r="K263" s="92"/>
    </row>
    <row r="264" spans="1:11" ht="48" x14ac:dyDescent="0.15">
      <c r="A264" s="14" t="s">
        <v>3528</v>
      </c>
      <c r="B264" s="14" t="s">
        <v>2033</v>
      </c>
      <c r="C264" s="14" t="s">
        <v>2034</v>
      </c>
      <c r="D264" s="16">
        <v>45771</v>
      </c>
      <c r="E264" s="16"/>
      <c r="F264" s="14" t="s">
        <v>2035</v>
      </c>
      <c r="G264" s="14"/>
      <c r="H264" s="14" t="s">
        <v>2032</v>
      </c>
      <c r="I264" s="15">
        <v>8.8000000000000007</v>
      </c>
      <c r="J264" s="77">
        <v>3</v>
      </c>
      <c r="K264" s="92"/>
    </row>
    <row r="265" spans="1:11" ht="48" x14ac:dyDescent="0.15">
      <c r="A265" s="14" t="s">
        <v>3528</v>
      </c>
      <c r="B265" s="14" t="s">
        <v>2036</v>
      </c>
      <c r="C265" s="14" t="s">
        <v>2037</v>
      </c>
      <c r="D265" s="16">
        <v>45771</v>
      </c>
      <c r="E265" s="16"/>
      <c r="F265" s="14" t="s">
        <v>2038</v>
      </c>
      <c r="G265" s="14"/>
      <c r="H265" s="14" t="s">
        <v>2039</v>
      </c>
      <c r="I265" s="15">
        <v>124.2</v>
      </c>
      <c r="J265" s="77">
        <v>3</v>
      </c>
      <c r="K265" s="92"/>
    </row>
    <row r="266" spans="1:11" ht="48" x14ac:dyDescent="0.15">
      <c r="A266" s="14" t="s">
        <v>3528</v>
      </c>
      <c r="B266" s="14" t="s">
        <v>2040</v>
      </c>
      <c r="C266" s="14" t="s">
        <v>2041</v>
      </c>
      <c r="D266" s="16">
        <v>45771</v>
      </c>
      <c r="E266" s="16"/>
      <c r="F266" s="14" t="s">
        <v>2042</v>
      </c>
      <c r="G266" s="14"/>
      <c r="H266" s="14" t="s">
        <v>2043</v>
      </c>
      <c r="I266" s="15">
        <v>234.36</v>
      </c>
      <c r="J266" s="77">
        <v>3</v>
      </c>
      <c r="K266" s="92"/>
    </row>
    <row r="267" spans="1:11" ht="72" x14ac:dyDescent="0.15">
      <c r="A267" s="14" t="s">
        <v>3528</v>
      </c>
      <c r="B267" s="14" t="s">
        <v>2044</v>
      </c>
      <c r="C267" s="14" t="s">
        <v>2045</v>
      </c>
      <c r="D267" s="16">
        <v>45771</v>
      </c>
      <c r="E267" s="16"/>
      <c r="F267" s="14" t="s">
        <v>2046</v>
      </c>
      <c r="G267" s="14"/>
      <c r="H267" s="14" t="s">
        <v>1689</v>
      </c>
      <c r="I267" s="15">
        <v>1370</v>
      </c>
      <c r="J267" s="77">
        <v>3</v>
      </c>
      <c r="K267" s="92"/>
    </row>
    <row r="268" spans="1:11" ht="48" x14ac:dyDescent="0.15">
      <c r="A268" s="14" t="s">
        <v>3528</v>
      </c>
      <c r="B268" s="14" t="s">
        <v>2047</v>
      </c>
      <c r="C268" s="14" t="s">
        <v>2048</v>
      </c>
      <c r="D268" s="16">
        <v>45771</v>
      </c>
      <c r="E268" s="16"/>
      <c r="F268" s="14" t="s">
        <v>2049</v>
      </c>
      <c r="G268" s="14"/>
      <c r="H268" s="14" t="s">
        <v>2050</v>
      </c>
      <c r="I268" s="15">
        <v>56</v>
      </c>
      <c r="J268" s="77">
        <v>3</v>
      </c>
      <c r="K268" s="92"/>
    </row>
    <row r="269" spans="1:11" ht="48" x14ac:dyDescent="0.15">
      <c r="A269" s="14" t="s">
        <v>3528</v>
      </c>
      <c r="B269" s="14" t="s">
        <v>2051</v>
      </c>
      <c r="C269" s="14" t="s">
        <v>2052</v>
      </c>
      <c r="D269" s="16">
        <v>45771</v>
      </c>
      <c r="E269" s="16"/>
      <c r="F269" s="14" t="s">
        <v>2053</v>
      </c>
      <c r="G269" s="14" t="s">
        <v>2054</v>
      </c>
      <c r="H269" s="14" t="s">
        <v>2055</v>
      </c>
      <c r="I269" s="15">
        <v>292.89999999999998</v>
      </c>
      <c r="J269" s="77">
        <v>3</v>
      </c>
      <c r="K269" s="92"/>
    </row>
    <row r="270" spans="1:11" ht="48" x14ac:dyDescent="0.15">
      <c r="A270" s="14" t="s">
        <v>3528</v>
      </c>
      <c r="B270" s="14" t="s">
        <v>2056</v>
      </c>
      <c r="C270" s="14" t="s">
        <v>2057</v>
      </c>
      <c r="D270" s="16">
        <v>45771</v>
      </c>
      <c r="E270" s="16"/>
      <c r="F270" s="14" t="s">
        <v>2058</v>
      </c>
      <c r="G270" s="14"/>
      <c r="H270" s="14" t="s">
        <v>2059</v>
      </c>
      <c r="I270" s="15">
        <v>56</v>
      </c>
      <c r="J270" s="77">
        <v>3</v>
      </c>
      <c r="K270" s="92"/>
    </row>
    <row r="271" spans="1:11" ht="72" x14ac:dyDescent="0.15">
      <c r="A271" s="14" t="s">
        <v>3528</v>
      </c>
      <c r="B271" s="14" t="s">
        <v>2060</v>
      </c>
      <c r="C271" s="14" t="s">
        <v>2061</v>
      </c>
      <c r="D271" s="16">
        <v>45771</v>
      </c>
      <c r="E271" s="16"/>
      <c r="F271" s="14" t="s">
        <v>2062</v>
      </c>
      <c r="G271" s="14"/>
      <c r="H271" s="14" t="s">
        <v>2039</v>
      </c>
      <c r="I271" s="15">
        <v>100.6</v>
      </c>
      <c r="J271" s="77">
        <v>3</v>
      </c>
      <c r="K271" s="92"/>
    </row>
    <row r="272" spans="1:11" ht="48" x14ac:dyDescent="0.15">
      <c r="A272" s="14" t="s">
        <v>3528</v>
      </c>
      <c r="B272" s="14" t="s">
        <v>2063</v>
      </c>
      <c r="C272" s="14" t="s">
        <v>2064</v>
      </c>
      <c r="D272" s="16">
        <v>45771</v>
      </c>
      <c r="E272" s="16"/>
      <c r="F272" s="14" t="s">
        <v>2065</v>
      </c>
      <c r="G272" s="14"/>
      <c r="H272" s="14" t="s">
        <v>1948</v>
      </c>
      <c r="I272" s="15">
        <v>56</v>
      </c>
      <c r="J272" s="77">
        <v>3</v>
      </c>
      <c r="K272" s="92"/>
    </row>
    <row r="273" spans="1:11" ht="48" x14ac:dyDescent="0.15">
      <c r="A273" s="14" t="s">
        <v>3528</v>
      </c>
      <c r="B273" s="14" t="s">
        <v>2066</v>
      </c>
      <c r="C273" s="14" t="s">
        <v>2067</v>
      </c>
      <c r="D273" s="16">
        <v>45771</v>
      </c>
      <c r="E273" s="16"/>
      <c r="F273" s="14" t="s">
        <v>2068</v>
      </c>
      <c r="G273" s="14" t="s">
        <v>1956</v>
      </c>
      <c r="H273" s="14" t="s">
        <v>1957</v>
      </c>
      <c r="I273" s="15">
        <v>56</v>
      </c>
      <c r="J273" s="77">
        <v>3</v>
      </c>
      <c r="K273" s="92"/>
    </row>
    <row r="274" spans="1:11" ht="48" x14ac:dyDescent="0.15">
      <c r="A274" s="14" t="s">
        <v>3528</v>
      </c>
      <c r="B274" s="14" t="s">
        <v>2069</v>
      </c>
      <c r="C274" s="14" t="s">
        <v>2070</v>
      </c>
      <c r="D274" s="16">
        <v>45771</v>
      </c>
      <c r="E274" s="16"/>
      <c r="F274" s="14" t="s">
        <v>2071</v>
      </c>
      <c r="G274" s="14" t="s">
        <v>1910</v>
      </c>
      <c r="H274" s="14" t="s">
        <v>1911</v>
      </c>
      <c r="I274" s="15">
        <v>380.38</v>
      </c>
      <c r="J274" s="77">
        <v>3</v>
      </c>
      <c r="K274" s="92"/>
    </row>
    <row r="275" spans="1:11" ht="48" x14ac:dyDescent="0.15">
      <c r="A275" s="14" t="s">
        <v>3528</v>
      </c>
      <c r="B275" s="14" t="s">
        <v>2072</v>
      </c>
      <c r="C275" s="14" t="s">
        <v>2073</v>
      </c>
      <c r="D275" s="16">
        <v>45772</v>
      </c>
      <c r="E275" s="16"/>
      <c r="F275" s="14" t="s">
        <v>2074</v>
      </c>
      <c r="G275" s="14" t="s">
        <v>1922</v>
      </c>
      <c r="H275" s="14" t="s">
        <v>1923</v>
      </c>
      <c r="I275" s="15">
        <v>-232.77</v>
      </c>
      <c r="J275" s="77">
        <v>3</v>
      </c>
      <c r="K275" s="92"/>
    </row>
    <row r="276" spans="1:11" ht="48" x14ac:dyDescent="0.15">
      <c r="A276" s="14" t="s">
        <v>3528</v>
      </c>
      <c r="B276" s="14" t="s">
        <v>2075</v>
      </c>
      <c r="C276" s="14" t="s">
        <v>2076</v>
      </c>
      <c r="D276" s="16">
        <v>45772</v>
      </c>
      <c r="E276" s="16"/>
      <c r="F276" s="14" t="s">
        <v>2077</v>
      </c>
      <c r="G276" s="14"/>
      <c r="H276" s="14" t="s">
        <v>2078</v>
      </c>
      <c r="I276" s="15">
        <v>24.6</v>
      </c>
      <c r="J276" s="77">
        <v>3</v>
      </c>
      <c r="K276" s="92"/>
    </row>
    <row r="277" spans="1:11" ht="72" x14ac:dyDescent="0.15">
      <c r="A277" s="14" t="s">
        <v>3528</v>
      </c>
      <c r="B277" s="14" t="s">
        <v>2079</v>
      </c>
      <c r="C277" s="14" t="s">
        <v>2080</v>
      </c>
      <c r="D277" s="16">
        <v>45772</v>
      </c>
      <c r="E277" s="16"/>
      <c r="F277" s="14" t="s">
        <v>2081</v>
      </c>
      <c r="G277" s="14"/>
      <c r="H277" s="14" t="s">
        <v>1647</v>
      </c>
      <c r="I277" s="15">
        <v>1064.74</v>
      </c>
      <c r="J277" s="77">
        <v>3</v>
      </c>
      <c r="K277" s="92"/>
    </row>
    <row r="278" spans="1:11" ht="84" x14ac:dyDescent="0.15">
      <c r="A278" s="14" t="s">
        <v>3528</v>
      </c>
      <c r="B278" s="14" t="s">
        <v>2082</v>
      </c>
      <c r="C278" s="14" t="s">
        <v>2083</v>
      </c>
      <c r="D278" s="16">
        <v>45775</v>
      </c>
      <c r="E278" s="16"/>
      <c r="F278" s="14" t="s">
        <v>2084</v>
      </c>
      <c r="G278" s="14"/>
      <c r="H278" s="14" t="s">
        <v>2085</v>
      </c>
      <c r="I278" s="15">
        <v>300</v>
      </c>
      <c r="J278" s="77">
        <v>3</v>
      </c>
      <c r="K278" s="92"/>
    </row>
    <row r="279" spans="1:11" ht="84" x14ac:dyDescent="0.15">
      <c r="A279" s="14" t="s">
        <v>3528</v>
      </c>
      <c r="B279" s="14" t="s">
        <v>2082</v>
      </c>
      <c r="C279" s="14" t="s">
        <v>2083</v>
      </c>
      <c r="D279" s="16">
        <v>45775</v>
      </c>
      <c r="E279" s="16"/>
      <c r="F279" s="14" t="s">
        <v>2084</v>
      </c>
      <c r="G279" s="14"/>
      <c r="H279" s="14" t="s">
        <v>2085</v>
      </c>
      <c r="I279" s="15">
        <v>300</v>
      </c>
      <c r="J279" s="77">
        <v>3</v>
      </c>
      <c r="K279" s="92"/>
    </row>
    <row r="280" spans="1:11" ht="60" x14ac:dyDescent="0.15">
      <c r="A280" s="14" t="s">
        <v>3528</v>
      </c>
      <c r="B280" s="14" t="s">
        <v>2086</v>
      </c>
      <c r="C280" s="14" t="s">
        <v>2087</v>
      </c>
      <c r="D280" s="16">
        <v>45775</v>
      </c>
      <c r="E280" s="16"/>
      <c r="F280" s="14" t="s">
        <v>2088</v>
      </c>
      <c r="G280" s="14" t="s">
        <v>2089</v>
      </c>
      <c r="H280" s="14" t="s">
        <v>2090</v>
      </c>
      <c r="I280" s="15">
        <v>153</v>
      </c>
      <c r="J280" s="77">
        <v>3</v>
      </c>
      <c r="K280" s="92"/>
    </row>
    <row r="281" spans="1:11" ht="48" x14ac:dyDescent="0.15">
      <c r="A281" s="14" t="s">
        <v>3528</v>
      </c>
      <c r="B281" s="14" t="s">
        <v>2091</v>
      </c>
      <c r="C281" s="14" t="s">
        <v>2092</v>
      </c>
      <c r="D281" s="16">
        <v>45775</v>
      </c>
      <c r="E281" s="16"/>
      <c r="F281" s="14" t="s">
        <v>2093</v>
      </c>
      <c r="G281" s="14" t="s">
        <v>2094</v>
      </c>
      <c r="H281" s="14" t="s">
        <v>2095</v>
      </c>
      <c r="I281" s="15">
        <v>1022.87</v>
      </c>
      <c r="J281" s="77">
        <v>3</v>
      </c>
      <c r="K281" s="92"/>
    </row>
    <row r="282" spans="1:11" ht="48" x14ac:dyDescent="0.15">
      <c r="A282" s="14" t="s">
        <v>3528</v>
      </c>
      <c r="B282" s="14" t="s">
        <v>2091</v>
      </c>
      <c r="C282" s="14" t="s">
        <v>2092</v>
      </c>
      <c r="D282" s="16">
        <v>45775</v>
      </c>
      <c r="E282" s="16"/>
      <c r="F282" s="14" t="s">
        <v>2093</v>
      </c>
      <c r="G282" s="14" t="s">
        <v>2094</v>
      </c>
      <c r="H282" s="14" t="s">
        <v>2095</v>
      </c>
      <c r="I282" s="15">
        <v>1022.87</v>
      </c>
      <c r="J282" s="77">
        <v>3</v>
      </c>
      <c r="K282" s="92"/>
    </row>
    <row r="283" spans="1:11" ht="84" x14ac:dyDescent="0.15">
      <c r="A283" s="14" t="s">
        <v>3528</v>
      </c>
      <c r="B283" s="14" t="s">
        <v>2096</v>
      </c>
      <c r="C283" s="14" t="s">
        <v>2097</v>
      </c>
      <c r="D283" s="16">
        <v>45775</v>
      </c>
      <c r="E283" s="16"/>
      <c r="F283" s="14" t="s">
        <v>2098</v>
      </c>
      <c r="G283" s="14"/>
      <c r="H283" s="14" t="s">
        <v>1601</v>
      </c>
      <c r="I283" s="15">
        <v>3748</v>
      </c>
      <c r="J283" s="77">
        <v>3</v>
      </c>
      <c r="K283" s="92"/>
    </row>
    <row r="284" spans="1:11" ht="84" x14ac:dyDescent="0.15">
      <c r="A284" s="14" t="s">
        <v>3528</v>
      </c>
      <c r="B284" s="14" t="s">
        <v>2096</v>
      </c>
      <c r="C284" s="14" t="s">
        <v>2097</v>
      </c>
      <c r="D284" s="16">
        <v>45775</v>
      </c>
      <c r="E284" s="16"/>
      <c r="F284" s="14" t="s">
        <v>2098</v>
      </c>
      <c r="G284" s="14"/>
      <c r="H284" s="14" t="s">
        <v>1601</v>
      </c>
      <c r="I284" s="15">
        <v>3889</v>
      </c>
      <c r="J284" s="77">
        <v>3</v>
      </c>
      <c r="K284" s="92"/>
    </row>
    <row r="285" spans="1:11" ht="48" x14ac:dyDescent="0.15">
      <c r="A285" s="14" t="s">
        <v>3528</v>
      </c>
      <c r="B285" s="14" t="s">
        <v>2099</v>
      </c>
      <c r="C285" s="14" t="s">
        <v>1699</v>
      </c>
      <c r="D285" s="16">
        <v>45777</v>
      </c>
      <c r="E285" s="16"/>
      <c r="F285" s="14" t="s">
        <v>2100</v>
      </c>
      <c r="G285" s="14" t="s">
        <v>1809</v>
      </c>
      <c r="H285" s="14" t="s">
        <v>1810</v>
      </c>
      <c r="I285" s="15">
        <v>945</v>
      </c>
      <c r="J285" s="77">
        <v>3</v>
      </c>
      <c r="K285" s="92"/>
    </row>
    <row r="286" spans="1:11" ht="48" x14ac:dyDescent="0.15">
      <c r="A286" s="14" t="s">
        <v>3528</v>
      </c>
      <c r="B286" s="14" t="s">
        <v>2101</v>
      </c>
      <c r="C286" s="14" t="s">
        <v>2102</v>
      </c>
      <c r="D286" s="16">
        <v>45777</v>
      </c>
      <c r="E286" s="16"/>
      <c r="F286" s="14" t="s">
        <v>2103</v>
      </c>
      <c r="G286" s="14" t="s">
        <v>2104</v>
      </c>
      <c r="H286" s="14" t="s">
        <v>2105</v>
      </c>
      <c r="I286" s="15">
        <v>22.39</v>
      </c>
      <c r="J286" s="77">
        <v>3</v>
      </c>
      <c r="K286" s="92"/>
    </row>
    <row r="287" spans="1:11" ht="60" x14ac:dyDescent="0.15">
      <c r="A287" s="14" t="s">
        <v>3528</v>
      </c>
      <c r="B287" s="14" t="s">
        <v>2106</v>
      </c>
      <c r="C287" s="14" t="s">
        <v>2107</v>
      </c>
      <c r="D287" s="16">
        <v>45777</v>
      </c>
      <c r="E287" s="16"/>
      <c r="F287" s="14" t="s">
        <v>2108</v>
      </c>
      <c r="G287" s="14"/>
      <c r="H287" s="14" t="s">
        <v>2109</v>
      </c>
      <c r="I287" s="15">
        <v>25</v>
      </c>
      <c r="J287" s="77">
        <v>3</v>
      </c>
      <c r="K287" s="92"/>
    </row>
    <row r="288" spans="1:11" ht="60" x14ac:dyDescent="0.15">
      <c r="A288" s="14" t="s">
        <v>3528</v>
      </c>
      <c r="B288" s="14" t="s">
        <v>2110</v>
      </c>
      <c r="C288" s="14" t="s">
        <v>2111</v>
      </c>
      <c r="D288" s="16">
        <v>45777</v>
      </c>
      <c r="E288" s="16"/>
      <c r="F288" s="14" t="s">
        <v>2112</v>
      </c>
      <c r="G288" s="14"/>
      <c r="H288" s="14" t="s">
        <v>1985</v>
      </c>
      <c r="I288" s="15">
        <v>205</v>
      </c>
      <c r="J288" s="77">
        <v>3</v>
      </c>
      <c r="K288" s="92"/>
    </row>
    <row r="289" spans="1:11" ht="60" x14ac:dyDescent="0.15">
      <c r="A289" s="14" t="s">
        <v>3528</v>
      </c>
      <c r="B289" s="14" t="s">
        <v>2113</v>
      </c>
      <c r="C289" s="14" t="s">
        <v>2114</v>
      </c>
      <c r="D289" s="16">
        <v>45777</v>
      </c>
      <c r="E289" s="16"/>
      <c r="F289" s="14" t="s">
        <v>2115</v>
      </c>
      <c r="G289" s="14"/>
      <c r="H289" s="14" t="s">
        <v>2116</v>
      </c>
      <c r="I289" s="15">
        <v>60</v>
      </c>
      <c r="J289" s="77">
        <v>3</v>
      </c>
      <c r="K289" s="92"/>
    </row>
    <row r="290" spans="1:11" ht="60" x14ac:dyDescent="0.15">
      <c r="A290" s="14" t="s">
        <v>3528</v>
      </c>
      <c r="B290" s="14" t="s">
        <v>2117</v>
      </c>
      <c r="C290" s="14" t="s">
        <v>2118</v>
      </c>
      <c r="D290" s="16">
        <v>45777</v>
      </c>
      <c r="E290" s="16"/>
      <c r="F290" s="14" t="s">
        <v>2119</v>
      </c>
      <c r="G290" s="14"/>
      <c r="H290" s="14" t="s">
        <v>2120</v>
      </c>
      <c r="I290" s="15">
        <v>53.17</v>
      </c>
      <c r="J290" s="77">
        <v>3</v>
      </c>
      <c r="K290" s="92"/>
    </row>
    <row r="291" spans="1:11" ht="60" x14ac:dyDescent="0.15">
      <c r="A291" s="14" t="s">
        <v>3528</v>
      </c>
      <c r="B291" s="14" t="s">
        <v>2121</v>
      </c>
      <c r="C291" s="14" t="s">
        <v>2122</v>
      </c>
      <c r="D291" s="16">
        <v>45777</v>
      </c>
      <c r="E291" s="16"/>
      <c r="F291" s="14" t="s">
        <v>2123</v>
      </c>
      <c r="G291" s="14"/>
      <c r="H291" s="14" t="s">
        <v>2124</v>
      </c>
      <c r="I291" s="15">
        <v>220.5</v>
      </c>
      <c r="J291" s="77">
        <v>3</v>
      </c>
      <c r="K291" s="92"/>
    </row>
    <row r="292" spans="1:11" ht="60" x14ac:dyDescent="0.15">
      <c r="A292" s="14" t="s">
        <v>3528</v>
      </c>
      <c r="B292" s="14" t="s">
        <v>2125</v>
      </c>
      <c r="C292" s="14" t="s">
        <v>2126</v>
      </c>
      <c r="D292" s="16">
        <v>45777</v>
      </c>
      <c r="E292" s="16"/>
      <c r="F292" s="14" t="s">
        <v>2127</v>
      </c>
      <c r="G292" s="14"/>
      <c r="H292" s="14" t="s">
        <v>2128</v>
      </c>
      <c r="I292" s="15">
        <v>100</v>
      </c>
      <c r="J292" s="77">
        <v>3</v>
      </c>
      <c r="K292" s="92"/>
    </row>
    <row r="293" spans="1:11" ht="60" x14ac:dyDescent="0.15">
      <c r="A293" s="14" t="s">
        <v>3528</v>
      </c>
      <c r="B293" s="14" t="s">
        <v>2129</v>
      </c>
      <c r="C293" s="14" t="s">
        <v>2130</v>
      </c>
      <c r="D293" s="16">
        <v>45777</v>
      </c>
      <c r="E293" s="16"/>
      <c r="F293" s="14" t="s">
        <v>2131</v>
      </c>
      <c r="G293" s="14"/>
      <c r="H293" s="14" t="s">
        <v>1743</v>
      </c>
      <c r="I293" s="15">
        <v>243</v>
      </c>
      <c r="J293" s="77">
        <v>3</v>
      </c>
      <c r="K293" s="92"/>
    </row>
    <row r="294" spans="1:11" ht="60" x14ac:dyDescent="0.15">
      <c r="A294" s="14" t="s">
        <v>3528</v>
      </c>
      <c r="B294" s="14" t="s">
        <v>2132</v>
      </c>
      <c r="C294" s="14" t="s">
        <v>2133</v>
      </c>
      <c r="D294" s="16">
        <v>45777</v>
      </c>
      <c r="E294" s="16"/>
      <c r="F294" s="14" t="s">
        <v>2134</v>
      </c>
      <c r="G294" s="14"/>
      <c r="H294" s="14" t="s">
        <v>2135</v>
      </c>
      <c r="I294" s="15">
        <v>140</v>
      </c>
      <c r="J294" s="77">
        <v>3</v>
      </c>
      <c r="K294" s="92"/>
    </row>
    <row r="295" spans="1:11" ht="60" x14ac:dyDescent="0.15">
      <c r="A295" s="14" t="s">
        <v>3528</v>
      </c>
      <c r="B295" s="14" t="s">
        <v>2136</v>
      </c>
      <c r="C295" s="14" t="s">
        <v>2137</v>
      </c>
      <c r="D295" s="16">
        <v>45777</v>
      </c>
      <c r="E295" s="16"/>
      <c r="F295" s="14" t="s">
        <v>2138</v>
      </c>
      <c r="G295" s="14"/>
      <c r="H295" s="14" t="s">
        <v>2139</v>
      </c>
      <c r="I295" s="15">
        <v>89.5</v>
      </c>
      <c r="J295" s="77">
        <v>3</v>
      </c>
      <c r="K295" s="92"/>
    </row>
    <row r="296" spans="1:11" ht="60" x14ac:dyDescent="0.15">
      <c r="A296" s="14" t="s">
        <v>3528</v>
      </c>
      <c r="B296" s="14" t="s">
        <v>2140</v>
      </c>
      <c r="C296" s="14" t="s">
        <v>2141</v>
      </c>
      <c r="D296" s="16">
        <v>45777</v>
      </c>
      <c r="E296" s="16"/>
      <c r="F296" s="14" t="s">
        <v>2142</v>
      </c>
      <c r="G296" s="14"/>
      <c r="H296" s="14" t="s">
        <v>2143</v>
      </c>
      <c r="I296" s="15">
        <v>27.5</v>
      </c>
      <c r="J296" s="77">
        <v>3</v>
      </c>
      <c r="K296" s="92"/>
    </row>
    <row r="297" spans="1:11" ht="48" x14ac:dyDescent="0.15">
      <c r="A297" s="14" t="s">
        <v>3528</v>
      </c>
      <c r="B297" s="14" t="s">
        <v>2144</v>
      </c>
      <c r="C297" s="14" t="s">
        <v>2145</v>
      </c>
      <c r="D297" s="16">
        <v>45777</v>
      </c>
      <c r="E297" s="16"/>
      <c r="F297" s="14" t="s">
        <v>2146</v>
      </c>
      <c r="G297" s="14" t="s">
        <v>2104</v>
      </c>
      <c r="H297" s="14" t="s">
        <v>2105</v>
      </c>
      <c r="I297" s="15">
        <v>104.34</v>
      </c>
      <c r="J297" s="77">
        <v>3</v>
      </c>
      <c r="K297" s="92"/>
    </row>
    <row r="298" spans="1:11" ht="60" x14ac:dyDescent="0.15">
      <c r="A298" s="14" t="s">
        <v>3528</v>
      </c>
      <c r="B298" s="14" t="s">
        <v>2147</v>
      </c>
      <c r="C298" s="14" t="s">
        <v>2148</v>
      </c>
      <c r="D298" s="16">
        <v>45777</v>
      </c>
      <c r="E298" s="16"/>
      <c r="F298" s="14" t="s">
        <v>2149</v>
      </c>
      <c r="G298" s="14"/>
      <c r="H298" s="14" t="s">
        <v>2150</v>
      </c>
      <c r="I298" s="15">
        <v>58.2</v>
      </c>
      <c r="J298" s="77">
        <v>3</v>
      </c>
      <c r="K298" s="92"/>
    </row>
    <row r="299" spans="1:11" ht="60" x14ac:dyDescent="0.15">
      <c r="A299" s="14" t="s">
        <v>3528</v>
      </c>
      <c r="B299" s="14" t="s">
        <v>2151</v>
      </c>
      <c r="C299" s="14" t="s">
        <v>2152</v>
      </c>
      <c r="D299" s="16">
        <v>45782</v>
      </c>
      <c r="E299" s="16"/>
      <c r="F299" s="14" t="s">
        <v>2153</v>
      </c>
      <c r="G299" s="14" t="s">
        <v>2154</v>
      </c>
      <c r="H299" s="14" t="s">
        <v>2155</v>
      </c>
      <c r="I299" s="15">
        <v>145</v>
      </c>
      <c r="J299" s="77">
        <v>3</v>
      </c>
      <c r="K299" s="92"/>
    </row>
    <row r="300" spans="1:11" ht="48" x14ac:dyDescent="0.15">
      <c r="A300" s="14" t="s">
        <v>3528</v>
      </c>
      <c r="B300" s="14" t="s">
        <v>2156</v>
      </c>
      <c r="C300" s="14" t="s">
        <v>2157</v>
      </c>
      <c r="D300" s="16">
        <v>45782</v>
      </c>
      <c r="E300" s="16"/>
      <c r="F300" s="14" t="s">
        <v>2158</v>
      </c>
      <c r="G300" s="14" t="s">
        <v>1725</v>
      </c>
      <c r="H300" s="14" t="s">
        <v>1726</v>
      </c>
      <c r="I300" s="15">
        <v>1000</v>
      </c>
      <c r="J300" s="77">
        <v>3</v>
      </c>
      <c r="K300" s="92"/>
    </row>
    <row r="301" spans="1:11" ht="48" x14ac:dyDescent="0.15">
      <c r="A301" s="14" t="s">
        <v>3528</v>
      </c>
      <c r="B301" s="14" t="s">
        <v>2159</v>
      </c>
      <c r="C301" s="14" t="s">
        <v>2160</v>
      </c>
      <c r="D301" s="16">
        <v>45782</v>
      </c>
      <c r="E301" s="16"/>
      <c r="F301" s="14" t="s">
        <v>2161</v>
      </c>
      <c r="G301" s="14" t="s">
        <v>1721</v>
      </c>
      <c r="H301" s="14" t="s">
        <v>1722</v>
      </c>
      <c r="I301" s="15">
        <v>1000</v>
      </c>
      <c r="J301" s="77">
        <v>3</v>
      </c>
      <c r="K301" s="92"/>
    </row>
    <row r="302" spans="1:11" ht="48" x14ac:dyDescent="0.15">
      <c r="A302" s="14" t="s">
        <v>3528</v>
      </c>
      <c r="B302" s="14" t="s">
        <v>2162</v>
      </c>
      <c r="C302" s="14" t="s">
        <v>2163</v>
      </c>
      <c r="D302" s="16">
        <v>45782</v>
      </c>
      <c r="E302" s="16"/>
      <c r="F302" s="14" t="s">
        <v>2164</v>
      </c>
      <c r="G302" s="14" t="s">
        <v>1917</v>
      </c>
      <c r="H302" s="14" t="s">
        <v>1918</v>
      </c>
      <c r="I302" s="15">
        <v>2555.2800000000002</v>
      </c>
      <c r="J302" s="77">
        <v>3</v>
      </c>
      <c r="K302" s="92"/>
    </row>
    <row r="303" spans="1:11" ht="72" x14ac:dyDescent="0.15">
      <c r="A303" s="14" t="s">
        <v>3528</v>
      </c>
      <c r="B303" s="14" t="s">
        <v>2165</v>
      </c>
      <c r="C303" s="14" t="s">
        <v>2166</v>
      </c>
      <c r="D303" s="16">
        <v>45782</v>
      </c>
      <c r="E303" s="16"/>
      <c r="F303" s="14" t="s">
        <v>2167</v>
      </c>
      <c r="G303" s="14" t="s">
        <v>1917</v>
      </c>
      <c r="H303" s="14" t="s">
        <v>1918</v>
      </c>
      <c r="I303" s="15">
        <v>1048.44</v>
      </c>
      <c r="J303" s="77">
        <v>3</v>
      </c>
      <c r="K303" s="92"/>
    </row>
    <row r="304" spans="1:11" ht="48" x14ac:dyDescent="0.15">
      <c r="A304" s="14" t="s">
        <v>3528</v>
      </c>
      <c r="B304" s="14" t="s">
        <v>2168</v>
      </c>
      <c r="C304" s="14" t="s">
        <v>2169</v>
      </c>
      <c r="D304" s="16">
        <v>45782</v>
      </c>
      <c r="E304" s="16"/>
      <c r="F304" s="14" t="s">
        <v>2170</v>
      </c>
      <c r="G304" s="14"/>
      <c r="H304" s="14" t="s">
        <v>1952</v>
      </c>
      <c r="I304" s="15">
        <v>56</v>
      </c>
      <c r="J304" s="77">
        <v>3</v>
      </c>
      <c r="K304" s="92"/>
    </row>
    <row r="305" spans="1:11" ht="84" x14ac:dyDescent="0.15">
      <c r="A305" s="14" t="s">
        <v>3528</v>
      </c>
      <c r="B305" s="14" t="s">
        <v>2171</v>
      </c>
      <c r="C305" s="14" t="s">
        <v>2172</v>
      </c>
      <c r="D305" s="16">
        <v>45783</v>
      </c>
      <c r="E305" s="16"/>
      <c r="F305" s="14" t="s">
        <v>2173</v>
      </c>
      <c r="G305" s="14"/>
      <c r="H305" s="14" t="s">
        <v>2085</v>
      </c>
      <c r="I305" s="15">
        <v>1350</v>
      </c>
      <c r="J305" s="77">
        <v>3</v>
      </c>
      <c r="K305" s="92"/>
    </row>
    <row r="306" spans="1:11" ht="36" x14ac:dyDescent="0.15">
      <c r="A306" s="14" t="s">
        <v>3528</v>
      </c>
      <c r="B306" s="14" t="s">
        <v>2174</v>
      </c>
      <c r="C306" s="14" t="s">
        <v>2175</v>
      </c>
      <c r="D306" s="16">
        <v>45783</v>
      </c>
      <c r="E306" s="16"/>
      <c r="F306" s="14" t="s">
        <v>2176</v>
      </c>
      <c r="G306" s="14"/>
      <c r="H306" s="14" t="s">
        <v>1613</v>
      </c>
      <c r="I306" s="15">
        <v>42.09</v>
      </c>
      <c r="J306" s="77">
        <v>3</v>
      </c>
      <c r="K306" s="92"/>
    </row>
    <row r="307" spans="1:11" ht="36" x14ac:dyDescent="0.15">
      <c r="A307" s="14" t="s">
        <v>3528</v>
      </c>
      <c r="B307" s="14" t="s">
        <v>2177</v>
      </c>
      <c r="C307" s="14" t="s">
        <v>2175</v>
      </c>
      <c r="D307" s="16">
        <v>45783</v>
      </c>
      <c r="E307" s="16"/>
      <c r="F307" s="14" t="s">
        <v>2178</v>
      </c>
      <c r="G307" s="14"/>
      <c r="H307" s="14" t="s">
        <v>1616</v>
      </c>
      <c r="I307" s="15">
        <v>44.03</v>
      </c>
      <c r="J307" s="77">
        <v>3</v>
      </c>
      <c r="K307" s="92"/>
    </row>
    <row r="308" spans="1:11" ht="36" x14ac:dyDescent="0.15">
      <c r="A308" s="14" t="s">
        <v>3528</v>
      </c>
      <c r="B308" s="14" t="s">
        <v>2179</v>
      </c>
      <c r="C308" s="14" t="s">
        <v>2175</v>
      </c>
      <c r="D308" s="16">
        <v>45783</v>
      </c>
      <c r="E308" s="16"/>
      <c r="F308" s="14" t="s">
        <v>2180</v>
      </c>
      <c r="G308" s="14"/>
      <c r="H308" s="14" t="s">
        <v>1619</v>
      </c>
      <c r="I308" s="15">
        <v>919.16</v>
      </c>
      <c r="J308" s="77">
        <v>3</v>
      </c>
      <c r="K308" s="92"/>
    </row>
    <row r="309" spans="1:11" ht="36" x14ac:dyDescent="0.15">
      <c r="A309" s="14" t="s">
        <v>3528</v>
      </c>
      <c r="B309" s="14" t="s">
        <v>2181</v>
      </c>
      <c r="C309" s="14" t="s">
        <v>2175</v>
      </c>
      <c r="D309" s="16">
        <v>45783</v>
      </c>
      <c r="E309" s="16"/>
      <c r="F309" s="14" t="s">
        <v>2182</v>
      </c>
      <c r="G309" s="14"/>
      <c r="H309" s="14" t="s">
        <v>1622</v>
      </c>
      <c r="I309" s="15">
        <v>42.09</v>
      </c>
      <c r="J309" s="77">
        <v>3</v>
      </c>
      <c r="K309" s="92"/>
    </row>
    <row r="310" spans="1:11" ht="36" x14ac:dyDescent="0.15">
      <c r="A310" s="14" t="s">
        <v>3528</v>
      </c>
      <c r="B310" s="14" t="s">
        <v>2183</v>
      </c>
      <c r="C310" s="14" t="s">
        <v>2175</v>
      </c>
      <c r="D310" s="16">
        <v>45783</v>
      </c>
      <c r="E310" s="16"/>
      <c r="F310" s="14" t="s">
        <v>2184</v>
      </c>
      <c r="G310" s="14"/>
      <c r="H310" s="14" t="s">
        <v>1625</v>
      </c>
      <c r="I310" s="15">
        <v>1164.06</v>
      </c>
      <c r="J310" s="77">
        <v>3</v>
      </c>
      <c r="K310" s="92"/>
    </row>
    <row r="311" spans="1:11" ht="36" x14ac:dyDescent="0.15">
      <c r="A311" s="14" t="s">
        <v>3528</v>
      </c>
      <c r="B311" s="14" t="s">
        <v>2185</v>
      </c>
      <c r="C311" s="14" t="s">
        <v>2175</v>
      </c>
      <c r="D311" s="16">
        <v>45783</v>
      </c>
      <c r="E311" s="16"/>
      <c r="F311" s="14" t="s">
        <v>2186</v>
      </c>
      <c r="G311" s="14"/>
      <c r="H311" s="14" t="s">
        <v>1628</v>
      </c>
      <c r="I311" s="15">
        <v>42.09</v>
      </c>
      <c r="J311" s="77">
        <v>3</v>
      </c>
      <c r="K311" s="92"/>
    </row>
    <row r="312" spans="1:11" ht="36" x14ac:dyDescent="0.15">
      <c r="A312" s="14" t="s">
        <v>3528</v>
      </c>
      <c r="B312" s="14" t="s">
        <v>2187</v>
      </c>
      <c r="C312" s="14" t="s">
        <v>2175</v>
      </c>
      <c r="D312" s="16">
        <v>45783</v>
      </c>
      <c r="E312" s="16"/>
      <c r="F312" s="14" t="s">
        <v>2188</v>
      </c>
      <c r="G312" s="14"/>
      <c r="H312" s="14" t="s">
        <v>1634</v>
      </c>
      <c r="I312" s="15">
        <v>1170.21</v>
      </c>
      <c r="J312" s="77">
        <v>3</v>
      </c>
      <c r="K312" s="92"/>
    </row>
    <row r="313" spans="1:11" ht="36" x14ac:dyDescent="0.15">
      <c r="A313" s="14" t="s">
        <v>3528</v>
      </c>
      <c r="B313" s="14" t="s">
        <v>2189</v>
      </c>
      <c r="C313" s="14" t="s">
        <v>2175</v>
      </c>
      <c r="D313" s="16">
        <v>45783</v>
      </c>
      <c r="E313" s="16"/>
      <c r="F313" s="14" t="s">
        <v>2190</v>
      </c>
      <c r="G313" s="14"/>
      <c r="H313" s="14" t="s">
        <v>1637</v>
      </c>
      <c r="I313" s="15">
        <v>1152.71</v>
      </c>
      <c r="J313" s="77">
        <v>3</v>
      </c>
      <c r="K313" s="92"/>
    </row>
    <row r="314" spans="1:11" ht="36" x14ac:dyDescent="0.15">
      <c r="A314" s="14" t="s">
        <v>3528</v>
      </c>
      <c r="B314" s="14" t="s">
        <v>2191</v>
      </c>
      <c r="C314" s="14" t="s">
        <v>2175</v>
      </c>
      <c r="D314" s="16">
        <v>45783</v>
      </c>
      <c r="E314" s="16"/>
      <c r="F314" s="14" t="s">
        <v>2192</v>
      </c>
      <c r="G314" s="14"/>
      <c r="H314" s="14" t="s">
        <v>2193</v>
      </c>
      <c r="I314" s="15">
        <v>981.98</v>
      </c>
      <c r="J314" s="77">
        <v>3</v>
      </c>
      <c r="K314" s="92"/>
    </row>
    <row r="315" spans="1:11" ht="36" x14ac:dyDescent="0.15">
      <c r="A315" s="14" t="s">
        <v>3528</v>
      </c>
      <c r="B315" s="14" t="s">
        <v>2194</v>
      </c>
      <c r="C315" s="14" t="s">
        <v>1559</v>
      </c>
      <c r="D315" s="16">
        <v>45783</v>
      </c>
      <c r="E315" s="16"/>
      <c r="F315" s="14" t="s">
        <v>2195</v>
      </c>
      <c r="G315" s="14" t="s">
        <v>1561</v>
      </c>
      <c r="H315" s="14" t="s">
        <v>1562</v>
      </c>
      <c r="I315" s="15">
        <v>1956.25</v>
      </c>
      <c r="J315" s="77">
        <v>3</v>
      </c>
      <c r="K315" s="92"/>
    </row>
    <row r="316" spans="1:11" ht="36" x14ac:dyDescent="0.15">
      <c r="A316" s="14" t="s">
        <v>3528</v>
      </c>
      <c r="B316" s="14" t="s">
        <v>2194</v>
      </c>
      <c r="C316" s="14" t="s">
        <v>1559</v>
      </c>
      <c r="D316" s="16">
        <v>45783</v>
      </c>
      <c r="E316" s="16"/>
      <c r="F316" s="14" t="s">
        <v>2195</v>
      </c>
      <c r="G316" s="14" t="s">
        <v>1561</v>
      </c>
      <c r="H316" s="14" t="s">
        <v>1562</v>
      </c>
      <c r="I316" s="15">
        <v>626.05999999999995</v>
      </c>
      <c r="J316" s="77">
        <v>3</v>
      </c>
      <c r="K316" s="92"/>
    </row>
    <row r="317" spans="1:11" ht="36" x14ac:dyDescent="0.15">
      <c r="A317" s="14" t="s">
        <v>3528</v>
      </c>
      <c r="B317" s="14" t="s">
        <v>2196</v>
      </c>
      <c r="C317" s="14" t="s">
        <v>579</v>
      </c>
      <c r="D317" s="16">
        <v>45783</v>
      </c>
      <c r="E317" s="16"/>
      <c r="F317" s="14" t="s">
        <v>2197</v>
      </c>
      <c r="G317" s="14" t="s">
        <v>1565</v>
      </c>
      <c r="H317" s="14" t="s">
        <v>1566</v>
      </c>
      <c r="I317" s="15">
        <v>271.44</v>
      </c>
      <c r="J317" s="77">
        <v>3</v>
      </c>
      <c r="K317" s="92"/>
    </row>
    <row r="318" spans="1:11" ht="36" x14ac:dyDescent="0.15">
      <c r="A318" s="14" t="s">
        <v>3528</v>
      </c>
      <c r="B318" s="14" t="s">
        <v>2196</v>
      </c>
      <c r="C318" s="14" t="s">
        <v>579</v>
      </c>
      <c r="D318" s="16">
        <v>45783</v>
      </c>
      <c r="E318" s="16"/>
      <c r="F318" s="14" t="s">
        <v>2197</v>
      </c>
      <c r="G318" s="14" t="s">
        <v>1565</v>
      </c>
      <c r="H318" s="14" t="s">
        <v>1566</v>
      </c>
      <c r="I318" s="15">
        <v>248.64</v>
      </c>
      <c r="J318" s="77">
        <v>3</v>
      </c>
      <c r="K318" s="92"/>
    </row>
    <row r="319" spans="1:11" ht="24" x14ac:dyDescent="0.15">
      <c r="A319" s="14" t="s">
        <v>3528</v>
      </c>
      <c r="B319" s="14" t="s">
        <v>2198</v>
      </c>
      <c r="C319" s="14" t="s">
        <v>579</v>
      </c>
      <c r="D319" s="16">
        <v>45783</v>
      </c>
      <c r="E319" s="16"/>
      <c r="F319" s="14" t="s">
        <v>2199</v>
      </c>
      <c r="G319" s="14" t="s">
        <v>1569</v>
      </c>
      <c r="H319" s="14" t="s">
        <v>1570</v>
      </c>
      <c r="I319" s="15">
        <v>599.52</v>
      </c>
      <c r="J319" s="77">
        <v>3</v>
      </c>
      <c r="K319" s="92"/>
    </row>
    <row r="320" spans="1:11" ht="24" x14ac:dyDescent="0.15">
      <c r="A320" s="14" t="s">
        <v>3528</v>
      </c>
      <c r="B320" s="14" t="s">
        <v>2198</v>
      </c>
      <c r="C320" s="14" t="s">
        <v>579</v>
      </c>
      <c r="D320" s="16">
        <v>45783</v>
      </c>
      <c r="E320" s="16"/>
      <c r="F320" s="14" t="s">
        <v>2199</v>
      </c>
      <c r="G320" s="14" t="s">
        <v>1569</v>
      </c>
      <c r="H320" s="14" t="s">
        <v>1570</v>
      </c>
      <c r="I320" s="15">
        <v>131.51</v>
      </c>
      <c r="J320" s="77">
        <v>3</v>
      </c>
      <c r="K320" s="92"/>
    </row>
    <row r="321" spans="1:11" ht="36" x14ac:dyDescent="0.15">
      <c r="A321" s="14" t="s">
        <v>3528</v>
      </c>
      <c r="B321" s="14" t="s">
        <v>2200</v>
      </c>
      <c r="C321" s="14" t="s">
        <v>2201</v>
      </c>
      <c r="D321" s="16">
        <v>45783</v>
      </c>
      <c r="E321" s="16"/>
      <c r="F321" s="14" t="s">
        <v>2202</v>
      </c>
      <c r="G321" s="14"/>
      <c r="H321" s="14" t="s">
        <v>1578</v>
      </c>
      <c r="I321" s="15">
        <v>566.02</v>
      </c>
      <c r="J321" s="77">
        <v>3</v>
      </c>
      <c r="K321" s="92"/>
    </row>
    <row r="322" spans="1:11" ht="36" x14ac:dyDescent="0.15">
      <c r="A322" s="14" t="s">
        <v>3528</v>
      </c>
      <c r="B322" s="14" t="s">
        <v>2200</v>
      </c>
      <c r="C322" s="14" t="s">
        <v>2201</v>
      </c>
      <c r="D322" s="16">
        <v>45783</v>
      </c>
      <c r="E322" s="16"/>
      <c r="F322" s="14" t="s">
        <v>2202</v>
      </c>
      <c r="G322" s="14"/>
      <c r="H322" s="14" t="s">
        <v>1578</v>
      </c>
      <c r="I322" s="15">
        <v>206.66</v>
      </c>
      <c r="J322" s="77">
        <v>3</v>
      </c>
      <c r="K322" s="92"/>
    </row>
    <row r="323" spans="1:11" ht="84" x14ac:dyDescent="0.15">
      <c r="A323" s="14" t="s">
        <v>3528</v>
      </c>
      <c r="B323" s="14" t="s">
        <v>2203</v>
      </c>
      <c r="C323" s="14" t="s">
        <v>2204</v>
      </c>
      <c r="D323" s="16">
        <v>45783</v>
      </c>
      <c r="E323" s="16"/>
      <c r="F323" s="14" t="s">
        <v>2205</v>
      </c>
      <c r="G323" s="14"/>
      <c r="H323" s="14" t="s">
        <v>1609</v>
      </c>
      <c r="I323" s="15">
        <v>3840</v>
      </c>
      <c r="J323" s="77">
        <v>3</v>
      </c>
      <c r="K323" s="92"/>
    </row>
    <row r="324" spans="1:11" ht="84" x14ac:dyDescent="0.15">
      <c r="A324" s="14" t="s">
        <v>3528</v>
      </c>
      <c r="B324" s="14" t="s">
        <v>2206</v>
      </c>
      <c r="C324" s="14" t="s">
        <v>2207</v>
      </c>
      <c r="D324" s="16">
        <v>45783</v>
      </c>
      <c r="E324" s="16"/>
      <c r="F324" s="14" t="s">
        <v>2208</v>
      </c>
      <c r="G324" s="14"/>
      <c r="H324" s="14" t="s">
        <v>2209</v>
      </c>
      <c r="I324" s="15">
        <v>8660</v>
      </c>
      <c r="J324" s="77">
        <v>3</v>
      </c>
      <c r="K324" s="92"/>
    </row>
    <row r="325" spans="1:11" ht="60" x14ac:dyDescent="0.15">
      <c r="A325" s="14" t="s">
        <v>3528</v>
      </c>
      <c r="B325" s="14" t="s">
        <v>2210</v>
      </c>
      <c r="C325" s="14" t="s">
        <v>2211</v>
      </c>
      <c r="D325" s="16">
        <v>45784</v>
      </c>
      <c r="E325" s="16"/>
      <c r="F325" s="14" t="s">
        <v>2212</v>
      </c>
      <c r="G325" s="14" t="s">
        <v>2213</v>
      </c>
      <c r="H325" s="14" t="s">
        <v>2214</v>
      </c>
      <c r="I325" s="15">
        <v>720</v>
      </c>
      <c r="J325" s="77">
        <v>3</v>
      </c>
      <c r="K325" s="92"/>
    </row>
    <row r="326" spans="1:11" ht="60" x14ac:dyDescent="0.15">
      <c r="A326" s="14" t="s">
        <v>3528</v>
      </c>
      <c r="B326" s="14" t="s">
        <v>2215</v>
      </c>
      <c r="C326" s="14" t="s">
        <v>2216</v>
      </c>
      <c r="D326" s="16">
        <v>45784</v>
      </c>
      <c r="E326" s="16"/>
      <c r="F326" s="14" t="s">
        <v>2217</v>
      </c>
      <c r="G326" s="14" t="s">
        <v>2213</v>
      </c>
      <c r="H326" s="14" t="s">
        <v>2214</v>
      </c>
      <c r="I326" s="15">
        <v>480</v>
      </c>
      <c r="J326" s="77">
        <v>3</v>
      </c>
      <c r="K326" s="92"/>
    </row>
    <row r="327" spans="1:11" ht="48" x14ac:dyDescent="0.15">
      <c r="A327" s="14" t="s">
        <v>3528</v>
      </c>
      <c r="B327" s="14" t="s">
        <v>2218</v>
      </c>
      <c r="C327" s="14" t="s">
        <v>2219</v>
      </c>
      <c r="D327" s="16">
        <v>45784</v>
      </c>
      <c r="E327" s="16"/>
      <c r="F327" s="14" t="s">
        <v>2220</v>
      </c>
      <c r="G327" s="14" t="s">
        <v>1754</v>
      </c>
      <c r="H327" s="14" t="s">
        <v>1755</v>
      </c>
      <c r="I327" s="15">
        <v>500</v>
      </c>
      <c r="J327" s="77">
        <v>3</v>
      </c>
      <c r="K327" s="92"/>
    </row>
    <row r="328" spans="1:11" ht="48" x14ac:dyDescent="0.15">
      <c r="A328" s="14" t="s">
        <v>3528</v>
      </c>
      <c r="B328" s="14" t="s">
        <v>2221</v>
      </c>
      <c r="C328" s="14" t="s">
        <v>2222</v>
      </c>
      <c r="D328" s="16">
        <v>45784</v>
      </c>
      <c r="E328" s="16"/>
      <c r="F328" s="14" t="s">
        <v>2223</v>
      </c>
      <c r="G328" s="14" t="s">
        <v>1591</v>
      </c>
      <c r="H328" s="14" t="s">
        <v>1592</v>
      </c>
      <c r="I328" s="15">
        <v>404.5</v>
      </c>
      <c r="J328" s="77">
        <v>3</v>
      </c>
      <c r="K328" s="92"/>
    </row>
    <row r="329" spans="1:11" ht="48" x14ac:dyDescent="0.15">
      <c r="A329" s="14" t="s">
        <v>3528</v>
      </c>
      <c r="B329" s="14" t="s">
        <v>2224</v>
      </c>
      <c r="C329" s="14" t="s">
        <v>2225</v>
      </c>
      <c r="D329" s="16">
        <v>45784</v>
      </c>
      <c r="E329" s="16"/>
      <c r="F329" s="14" t="s">
        <v>2226</v>
      </c>
      <c r="G329" s="14" t="s">
        <v>2027</v>
      </c>
      <c r="H329" s="14" t="s">
        <v>2028</v>
      </c>
      <c r="I329" s="15">
        <v>400</v>
      </c>
      <c r="J329" s="77">
        <v>3</v>
      </c>
      <c r="K329" s="92"/>
    </row>
    <row r="330" spans="1:11" ht="48" x14ac:dyDescent="0.15">
      <c r="A330" s="14" t="s">
        <v>3528</v>
      </c>
      <c r="B330" s="14" t="s">
        <v>2227</v>
      </c>
      <c r="C330" s="14" t="s">
        <v>2228</v>
      </c>
      <c r="D330" s="16">
        <v>45784</v>
      </c>
      <c r="E330" s="16"/>
      <c r="F330" s="14" t="s">
        <v>2229</v>
      </c>
      <c r="G330" s="14" t="s">
        <v>2027</v>
      </c>
      <c r="H330" s="14" t="s">
        <v>2028</v>
      </c>
      <c r="I330" s="15">
        <v>50</v>
      </c>
      <c r="J330" s="77">
        <v>3</v>
      </c>
      <c r="K330" s="92"/>
    </row>
    <row r="331" spans="1:11" ht="48" x14ac:dyDescent="0.15">
      <c r="A331" s="14" t="s">
        <v>3528</v>
      </c>
      <c r="B331" s="14" t="s">
        <v>2230</v>
      </c>
      <c r="C331" s="14" t="s">
        <v>2231</v>
      </c>
      <c r="D331" s="16">
        <v>45784</v>
      </c>
      <c r="E331" s="16"/>
      <c r="F331" s="14" t="s">
        <v>2232</v>
      </c>
      <c r="G331" s="14" t="s">
        <v>2233</v>
      </c>
      <c r="H331" s="14" t="s">
        <v>2234</v>
      </c>
      <c r="I331" s="15">
        <v>3172.1</v>
      </c>
      <c r="J331" s="77">
        <v>3</v>
      </c>
      <c r="K331" s="92"/>
    </row>
    <row r="332" spans="1:11" ht="36" x14ac:dyDescent="0.15">
      <c r="A332" s="14" t="s">
        <v>3528</v>
      </c>
      <c r="B332" s="14" t="s">
        <v>2235</v>
      </c>
      <c r="C332" s="14" t="s">
        <v>2236</v>
      </c>
      <c r="D332" s="16">
        <v>45784</v>
      </c>
      <c r="E332" s="16"/>
      <c r="F332" s="14" t="s">
        <v>2237</v>
      </c>
      <c r="G332" s="14" t="s">
        <v>1797</v>
      </c>
      <c r="H332" s="14" t="s">
        <v>1798</v>
      </c>
      <c r="I332" s="15">
        <v>510.45</v>
      </c>
      <c r="J332" s="77">
        <v>3</v>
      </c>
      <c r="K332" s="92"/>
    </row>
    <row r="333" spans="1:11" ht="36" x14ac:dyDescent="0.15">
      <c r="A333" s="14" t="s">
        <v>3528</v>
      </c>
      <c r="B333" s="14" t="s">
        <v>2238</v>
      </c>
      <c r="C333" s="14" t="s">
        <v>2239</v>
      </c>
      <c r="D333" s="16">
        <v>45784</v>
      </c>
      <c r="E333" s="16"/>
      <c r="F333" s="14" t="s">
        <v>2240</v>
      </c>
      <c r="G333" s="14" t="s">
        <v>1905</v>
      </c>
      <c r="H333" s="14" t="s">
        <v>1906</v>
      </c>
      <c r="I333" s="15">
        <v>528.9</v>
      </c>
      <c r="J333" s="77">
        <v>3</v>
      </c>
      <c r="K333" s="92"/>
    </row>
    <row r="334" spans="1:11" ht="48" x14ac:dyDescent="0.15">
      <c r="A334" s="14" t="s">
        <v>3528</v>
      </c>
      <c r="B334" s="14" t="s">
        <v>2241</v>
      </c>
      <c r="C334" s="14" t="s">
        <v>2242</v>
      </c>
      <c r="D334" s="16">
        <v>45784</v>
      </c>
      <c r="E334" s="16"/>
      <c r="F334" s="14" t="s">
        <v>2243</v>
      </c>
      <c r="G334" s="14" t="s">
        <v>1875</v>
      </c>
      <c r="H334" s="14" t="s">
        <v>1876</v>
      </c>
      <c r="I334" s="15">
        <v>945</v>
      </c>
      <c r="J334" s="77">
        <v>3</v>
      </c>
      <c r="K334" s="92"/>
    </row>
    <row r="335" spans="1:11" ht="48" x14ac:dyDescent="0.15">
      <c r="A335" s="14" t="s">
        <v>3528</v>
      </c>
      <c r="B335" s="14" t="s">
        <v>2244</v>
      </c>
      <c r="C335" s="14" t="s">
        <v>2245</v>
      </c>
      <c r="D335" s="16">
        <v>45784</v>
      </c>
      <c r="E335" s="16"/>
      <c r="F335" s="14" t="s">
        <v>2246</v>
      </c>
      <c r="G335" s="14" t="s">
        <v>1759</v>
      </c>
      <c r="H335" s="14" t="s">
        <v>1760</v>
      </c>
      <c r="I335" s="15">
        <v>1122</v>
      </c>
      <c r="J335" s="77">
        <v>3</v>
      </c>
      <c r="K335" s="92"/>
    </row>
    <row r="336" spans="1:11" ht="72" x14ac:dyDescent="0.15">
      <c r="A336" s="14" t="s">
        <v>3528</v>
      </c>
      <c r="B336" s="14" t="s">
        <v>2247</v>
      </c>
      <c r="C336" s="14" t="s">
        <v>2248</v>
      </c>
      <c r="D336" s="16">
        <v>45784</v>
      </c>
      <c r="E336" s="16"/>
      <c r="F336" s="14" t="s">
        <v>2249</v>
      </c>
      <c r="G336" s="14"/>
      <c r="H336" s="14" t="s">
        <v>2078</v>
      </c>
      <c r="I336" s="15">
        <v>18.399999999999999</v>
      </c>
      <c r="J336" s="77">
        <v>3</v>
      </c>
      <c r="K336" s="92"/>
    </row>
    <row r="337" spans="1:11" ht="72" x14ac:dyDescent="0.15">
      <c r="A337" s="14" t="s">
        <v>3528</v>
      </c>
      <c r="B337" s="14" t="s">
        <v>2250</v>
      </c>
      <c r="C337" s="14" t="s">
        <v>2251</v>
      </c>
      <c r="D337" s="16">
        <v>45784</v>
      </c>
      <c r="E337" s="16"/>
      <c r="F337" s="14" t="s">
        <v>2252</v>
      </c>
      <c r="G337" s="14"/>
      <c r="H337" s="14" t="s">
        <v>1768</v>
      </c>
      <c r="I337" s="15">
        <v>10.6</v>
      </c>
      <c r="J337" s="77">
        <v>3</v>
      </c>
      <c r="K337" s="92"/>
    </row>
    <row r="338" spans="1:11" ht="72" x14ac:dyDescent="0.15">
      <c r="A338" s="14" t="s">
        <v>3528</v>
      </c>
      <c r="B338" s="14" t="s">
        <v>2253</v>
      </c>
      <c r="C338" s="14" t="s">
        <v>2254</v>
      </c>
      <c r="D338" s="16">
        <v>45784</v>
      </c>
      <c r="E338" s="16"/>
      <c r="F338" s="14" t="s">
        <v>2255</v>
      </c>
      <c r="G338" s="14"/>
      <c r="H338" s="14" t="s">
        <v>2256</v>
      </c>
      <c r="I338" s="15">
        <v>10.4</v>
      </c>
      <c r="J338" s="77">
        <v>3</v>
      </c>
      <c r="K338" s="92"/>
    </row>
    <row r="339" spans="1:11" ht="72" x14ac:dyDescent="0.15">
      <c r="A339" s="14" t="s">
        <v>3528</v>
      </c>
      <c r="B339" s="14" t="s">
        <v>2257</v>
      </c>
      <c r="C339" s="14" t="s">
        <v>2258</v>
      </c>
      <c r="D339" s="16">
        <v>45786</v>
      </c>
      <c r="E339" s="16"/>
      <c r="F339" s="14" t="s">
        <v>2259</v>
      </c>
      <c r="G339" s="14" t="s">
        <v>1656</v>
      </c>
      <c r="H339" s="14" t="s">
        <v>1657</v>
      </c>
      <c r="I339" s="15">
        <v>4791.75</v>
      </c>
      <c r="J339" s="77">
        <v>3</v>
      </c>
      <c r="K339" s="92"/>
    </row>
    <row r="340" spans="1:11" ht="60" x14ac:dyDescent="0.15">
      <c r="A340" s="14" t="s">
        <v>3528</v>
      </c>
      <c r="B340" s="14" t="s">
        <v>2260</v>
      </c>
      <c r="C340" s="14" t="s">
        <v>2261</v>
      </c>
      <c r="D340" s="16">
        <v>45786</v>
      </c>
      <c r="E340" s="16"/>
      <c r="F340" s="14" t="s">
        <v>2262</v>
      </c>
      <c r="G340" s="14"/>
      <c r="H340" s="14" t="s">
        <v>2263</v>
      </c>
      <c r="I340" s="15">
        <v>93</v>
      </c>
      <c r="J340" s="77">
        <v>3</v>
      </c>
      <c r="K340" s="92"/>
    </row>
    <row r="341" spans="1:11" ht="48" x14ac:dyDescent="0.15">
      <c r="A341" s="14" t="s">
        <v>3528</v>
      </c>
      <c r="B341" s="14" t="s">
        <v>2264</v>
      </c>
      <c r="C341" s="14" t="s">
        <v>2265</v>
      </c>
      <c r="D341" s="16">
        <v>45786</v>
      </c>
      <c r="E341" s="16"/>
      <c r="F341" s="14" t="s">
        <v>2266</v>
      </c>
      <c r="G341" s="14"/>
      <c r="H341" s="14" t="s">
        <v>2263</v>
      </c>
      <c r="I341" s="15">
        <v>150.47999999999999</v>
      </c>
      <c r="J341" s="77">
        <v>3</v>
      </c>
      <c r="K341" s="92"/>
    </row>
    <row r="342" spans="1:11" ht="48" x14ac:dyDescent="0.15">
      <c r="A342" s="14" t="s">
        <v>3528</v>
      </c>
      <c r="B342" s="14" t="s">
        <v>2267</v>
      </c>
      <c r="C342" s="14" t="s">
        <v>2268</v>
      </c>
      <c r="D342" s="16">
        <v>45790</v>
      </c>
      <c r="E342" s="16"/>
      <c r="F342" s="14" t="s">
        <v>2269</v>
      </c>
      <c r="G342" s="14" t="s">
        <v>1651</v>
      </c>
      <c r="H342" s="14" t="s">
        <v>1652</v>
      </c>
      <c r="I342" s="15">
        <v>500</v>
      </c>
      <c r="J342" s="77">
        <v>3</v>
      </c>
      <c r="K342" s="92"/>
    </row>
    <row r="343" spans="1:11" ht="60" x14ac:dyDescent="0.15">
      <c r="A343" s="14" t="s">
        <v>3528</v>
      </c>
      <c r="B343" s="14" t="s">
        <v>2270</v>
      </c>
      <c r="C343" s="14" t="s">
        <v>2271</v>
      </c>
      <c r="D343" s="16">
        <v>45790</v>
      </c>
      <c r="E343" s="16"/>
      <c r="F343" s="14" t="s">
        <v>2272</v>
      </c>
      <c r="G343" s="14" t="s">
        <v>2273</v>
      </c>
      <c r="H343" s="14" t="s">
        <v>2274</v>
      </c>
      <c r="I343" s="15">
        <v>200</v>
      </c>
      <c r="J343" s="77">
        <v>3</v>
      </c>
      <c r="K343" s="92"/>
    </row>
    <row r="344" spans="1:11" ht="72" x14ac:dyDescent="0.15">
      <c r="A344" s="14" t="s">
        <v>3528</v>
      </c>
      <c r="B344" s="14" t="s">
        <v>2275</v>
      </c>
      <c r="C344" s="14" t="s">
        <v>2276</v>
      </c>
      <c r="D344" s="16">
        <v>45790</v>
      </c>
      <c r="E344" s="16"/>
      <c r="F344" s="14" t="s">
        <v>2277</v>
      </c>
      <c r="G344" s="14" t="s">
        <v>2273</v>
      </c>
      <c r="H344" s="14" t="s">
        <v>2274</v>
      </c>
      <c r="I344" s="15">
        <v>690</v>
      </c>
      <c r="J344" s="77">
        <v>3</v>
      </c>
      <c r="K344" s="92"/>
    </row>
    <row r="345" spans="1:11" ht="48" x14ac:dyDescent="0.15">
      <c r="A345" s="14" t="s">
        <v>3528</v>
      </c>
      <c r="B345" s="14" t="s">
        <v>2278</v>
      </c>
      <c r="C345" s="14" t="s">
        <v>1673</v>
      </c>
      <c r="D345" s="16">
        <v>45790</v>
      </c>
      <c r="E345" s="16"/>
      <c r="F345" s="14" t="s">
        <v>2279</v>
      </c>
      <c r="G345" s="14" t="s">
        <v>1670</v>
      </c>
      <c r="H345" s="14" t="s">
        <v>1671</v>
      </c>
      <c r="I345" s="15">
        <v>235.8</v>
      </c>
      <c r="J345" s="77">
        <v>3</v>
      </c>
      <c r="K345" s="92"/>
    </row>
    <row r="346" spans="1:11" ht="48" x14ac:dyDescent="0.15">
      <c r="A346" s="14" t="s">
        <v>3528</v>
      </c>
      <c r="B346" s="14" t="s">
        <v>2280</v>
      </c>
      <c r="C346" s="14" t="s">
        <v>2281</v>
      </c>
      <c r="D346" s="16">
        <v>45790</v>
      </c>
      <c r="E346" s="16"/>
      <c r="F346" s="14" t="s">
        <v>2282</v>
      </c>
      <c r="G346" s="14" t="s">
        <v>1651</v>
      </c>
      <c r="H346" s="14" t="s">
        <v>1652</v>
      </c>
      <c r="I346" s="15">
        <v>113.13</v>
      </c>
      <c r="J346" s="77">
        <v>3</v>
      </c>
      <c r="K346" s="92"/>
    </row>
    <row r="347" spans="1:11" ht="48" x14ac:dyDescent="0.15">
      <c r="A347" s="14" t="s">
        <v>3528</v>
      </c>
      <c r="B347" s="14" t="s">
        <v>2283</v>
      </c>
      <c r="C347" s="14" t="s">
        <v>2284</v>
      </c>
      <c r="D347" s="16">
        <v>45790</v>
      </c>
      <c r="E347" s="16"/>
      <c r="F347" s="14" t="s">
        <v>2285</v>
      </c>
      <c r="G347" s="14" t="s">
        <v>2286</v>
      </c>
      <c r="H347" s="14" t="s">
        <v>2287</v>
      </c>
      <c r="I347" s="15">
        <v>57.83</v>
      </c>
      <c r="J347" s="77">
        <v>3</v>
      </c>
      <c r="K347" s="92"/>
    </row>
    <row r="348" spans="1:11" ht="48" x14ac:dyDescent="0.15">
      <c r="A348" s="14" t="s">
        <v>3528</v>
      </c>
      <c r="B348" s="14" t="s">
        <v>2288</v>
      </c>
      <c r="C348" s="14" t="s">
        <v>2289</v>
      </c>
      <c r="D348" s="16">
        <v>45790</v>
      </c>
      <c r="E348" s="16"/>
      <c r="F348" s="14" t="s">
        <v>2290</v>
      </c>
      <c r="G348" s="14" t="s">
        <v>2273</v>
      </c>
      <c r="H348" s="14" t="s">
        <v>2274</v>
      </c>
      <c r="I348" s="15">
        <v>120.6</v>
      </c>
      <c r="J348" s="77">
        <v>3</v>
      </c>
      <c r="K348" s="92"/>
    </row>
    <row r="349" spans="1:11" ht="60" x14ac:dyDescent="0.15">
      <c r="A349" s="14" t="s">
        <v>3528</v>
      </c>
      <c r="B349" s="14" t="s">
        <v>2291</v>
      </c>
      <c r="C349" s="14" t="s">
        <v>2292</v>
      </c>
      <c r="D349" s="16">
        <v>45790</v>
      </c>
      <c r="E349" s="16"/>
      <c r="F349" s="14" t="s">
        <v>2293</v>
      </c>
      <c r="G349" s="14" t="s">
        <v>1711</v>
      </c>
      <c r="H349" s="14" t="s">
        <v>1712</v>
      </c>
      <c r="I349" s="15">
        <v>20.64</v>
      </c>
      <c r="J349" s="77">
        <v>3</v>
      </c>
      <c r="K349" s="92"/>
    </row>
    <row r="350" spans="1:11" ht="72" x14ac:dyDescent="0.15">
      <c r="A350" s="14" t="s">
        <v>3528</v>
      </c>
      <c r="B350" s="14" t="s">
        <v>2294</v>
      </c>
      <c r="C350" s="14" t="s">
        <v>2295</v>
      </c>
      <c r="D350" s="16">
        <v>45790</v>
      </c>
      <c r="E350" s="16"/>
      <c r="F350" s="14" t="s">
        <v>2296</v>
      </c>
      <c r="G350" s="14" t="s">
        <v>1867</v>
      </c>
      <c r="H350" s="14" t="s">
        <v>1868</v>
      </c>
      <c r="I350" s="15">
        <v>160.44</v>
      </c>
      <c r="J350" s="77">
        <v>3</v>
      </c>
      <c r="K350" s="92"/>
    </row>
    <row r="351" spans="1:11" ht="60" x14ac:dyDescent="0.15">
      <c r="A351" s="14" t="s">
        <v>3528</v>
      </c>
      <c r="B351" s="14" t="s">
        <v>2297</v>
      </c>
      <c r="C351" s="14" t="s">
        <v>2298</v>
      </c>
      <c r="D351" s="16">
        <v>45792</v>
      </c>
      <c r="E351" s="16"/>
      <c r="F351" s="14" t="s">
        <v>2299</v>
      </c>
      <c r="G351" s="14" t="s">
        <v>1591</v>
      </c>
      <c r="H351" s="14" t="s">
        <v>1592</v>
      </c>
      <c r="I351" s="15">
        <v>83</v>
      </c>
      <c r="J351" s="77">
        <v>3</v>
      </c>
      <c r="K351" s="92"/>
    </row>
    <row r="352" spans="1:11" ht="48" x14ac:dyDescent="0.15">
      <c r="A352" s="14" t="s">
        <v>3528</v>
      </c>
      <c r="B352" s="14" t="s">
        <v>2300</v>
      </c>
      <c r="C352" s="14" t="s">
        <v>2301</v>
      </c>
      <c r="D352" s="16">
        <v>45792</v>
      </c>
      <c r="E352" s="16"/>
      <c r="F352" s="14" t="s">
        <v>2302</v>
      </c>
      <c r="G352" s="14" t="s">
        <v>1917</v>
      </c>
      <c r="H352" s="14" t="s">
        <v>1918</v>
      </c>
      <c r="I352" s="15">
        <v>439.73</v>
      </c>
      <c r="J352" s="77">
        <v>3</v>
      </c>
      <c r="K352" s="92"/>
    </row>
    <row r="353" spans="1:11" ht="48" x14ac:dyDescent="0.15">
      <c r="A353" s="14" t="s">
        <v>3528</v>
      </c>
      <c r="B353" s="14" t="s">
        <v>2303</v>
      </c>
      <c r="C353" s="14" t="s">
        <v>2304</v>
      </c>
      <c r="D353" s="16">
        <v>45792</v>
      </c>
      <c r="E353" s="16"/>
      <c r="F353" s="14" t="s">
        <v>2305</v>
      </c>
      <c r="G353" s="14" t="s">
        <v>1917</v>
      </c>
      <c r="H353" s="14" t="s">
        <v>1918</v>
      </c>
      <c r="I353" s="15">
        <v>54.12</v>
      </c>
      <c r="J353" s="77">
        <v>3</v>
      </c>
      <c r="K353" s="92"/>
    </row>
    <row r="354" spans="1:11" ht="36" x14ac:dyDescent="0.15">
      <c r="A354" s="14" t="s">
        <v>3528</v>
      </c>
      <c r="B354" s="14" t="s">
        <v>2306</v>
      </c>
      <c r="C354" s="14" t="s">
        <v>2307</v>
      </c>
      <c r="D354" s="16">
        <v>45792</v>
      </c>
      <c r="E354" s="16"/>
      <c r="F354" s="14" t="s">
        <v>2308</v>
      </c>
      <c r="G354" s="14" t="s">
        <v>2309</v>
      </c>
      <c r="H354" s="14" t="s">
        <v>2310</v>
      </c>
      <c r="I354" s="15">
        <v>600</v>
      </c>
      <c r="J354" s="77">
        <v>3</v>
      </c>
      <c r="K354" s="92"/>
    </row>
    <row r="355" spans="1:11" ht="72" x14ac:dyDescent="0.15">
      <c r="A355" s="14" t="s">
        <v>3528</v>
      </c>
      <c r="B355" s="14" t="s">
        <v>2311</v>
      </c>
      <c r="C355" s="14" t="s">
        <v>2312</v>
      </c>
      <c r="D355" s="16">
        <v>45792</v>
      </c>
      <c r="E355" s="16"/>
      <c r="F355" s="14" t="s">
        <v>2313</v>
      </c>
      <c r="G355" s="14" t="s">
        <v>2314</v>
      </c>
      <c r="H355" s="14" t="s">
        <v>2315</v>
      </c>
      <c r="I355" s="15">
        <v>2269.8000000000002</v>
      </c>
      <c r="J355" s="77">
        <v>3</v>
      </c>
      <c r="K355" s="92"/>
    </row>
    <row r="356" spans="1:11" ht="72" x14ac:dyDescent="0.15">
      <c r="A356" s="14" t="s">
        <v>3528</v>
      </c>
      <c r="B356" s="14" t="s">
        <v>2316</v>
      </c>
      <c r="C356" s="14" t="s">
        <v>2317</v>
      </c>
      <c r="D356" s="16">
        <v>45792</v>
      </c>
      <c r="E356" s="16"/>
      <c r="F356" s="14" t="s">
        <v>2318</v>
      </c>
      <c r="G356" s="14"/>
      <c r="H356" s="14" t="s">
        <v>2150</v>
      </c>
      <c r="I356" s="15">
        <v>27.3</v>
      </c>
      <c r="J356" s="77">
        <v>3</v>
      </c>
      <c r="K356" s="92"/>
    </row>
    <row r="357" spans="1:11" ht="60" x14ac:dyDescent="0.15">
      <c r="A357" s="14" t="s">
        <v>3528</v>
      </c>
      <c r="B357" s="14" t="s">
        <v>2319</v>
      </c>
      <c r="C357" s="14" t="s">
        <v>2320</v>
      </c>
      <c r="D357" s="16">
        <v>45792</v>
      </c>
      <c r="E357" s="16"/>
      <c r="F357" s="14" t="s">
        <v>2321</v>
      </c>
      <c r="G357" s="14"/>
      <c r="H357" s="14" t="s">
        <v>2322</v>
      </c>
      <c r="I357" s="15">
        <v>67.08</v>
      </c>
      <c r="J357" s="77">
        <v>3</v>
      </c>
      <c r="K357" s="92"/>
    </row>
    <row r="358" spans="1:11" ht="60" x14ac:dyDescent="0.15">
      <c r="A358" s="14" t="s">
        <v>3528</v>
      </c>
      <c r="B358" s="14" t="s">
        <v>2323</v>
      </c>
      <c r="C358" s="14" t="s">
        <v>2324</v>
      </c>
      <c r="D358" s="16">
        <v>45792</v>
      </c>
      <c r="E358" s="16"/>
      <c r="F358" s="14" t="s">
        <v>2325</v>
      </c>
      <c r="G358" s="14"/>
      <c r="H358" s="14" t="s">
        <v>2326</v>
      </c>
      <c r="I358" s="15">
        <v>66.17</v>
      </c>
      <c r="J358" s="77">
        <v>3</v>
      </c>
      <c r="K358" s="92"/>
    </row>
    <row r="359" spans="1:11" ht="60" x14ac:dyDescent="0.15">
      <c r="A359" s="14" t="s">
        <v>3528</v>
      </c>
      <c r="B359" s="14" t="s">
        <v>2327</v>
      </c>
      <c r="C359" s="14" t="s">
        <v>2328</v>
      </c>
      <c r="D359" s="16">
        <v>45792</v>
      </c>
      <c r="E359" s="16"/>
      <c r="F359" s="14" t="s">
        <v>2329</v>
      </c>
      <c r="G359" s="14"/>
      <c r="H359" s="14" t="s">
        <v>2330</v>
      </c>
      <c r="I359" s="15">
        <v>51.5</v>
      </c>
      <c r="J359" s="77">
        <v>3</v>
      </c>
      <c r="K359" s="92"/>
    </row>
    <row r="360" spans="1:11" ht="60" x14ac:dyDescent="0.15">
      <c r="A360" s="14" t="s">
        <v>3528</v>
      </c>
      <c r="B360" s="14" t="s">
        <v>2331</v>
      </c>
      <c r="C360" s="14" t="s">
        <v>2332</v>
      </c>
      <c r="D360" s="16">
        <v>45792</v>
      </c>
      <c r="E360" s="16"/>
      <c r="F360" s="14" t="s">
        <v>2333</v>
      </c>
      <c r="G360" s="14"/>
      <c r="H360" s="14" t="s">
        <v>2334</v>
      </c>
      <c r="I360" s="15">
        <v>56</v>
      </c>
      <c r="J360" s="77">
        <v>3</v>
      </c>
      <c r="K360" s="92"/>
    </row>
    <row r="361" spans="1:11" ht="60" x14ac:dyDescent="0.15">
      <c r="A361" s="14" t="s">
        <v>3528</v>
      </c>
      <c r="B361" s="14" t="s">
        <v>2335</v>
      </c>
      <c r="C361" s="14" t="s">
        <v>2336</v>
      </c>
      <c r="D361" s="16">
        <v>45792</v>
      </c>
      <c r="E361" s="16"/>
      <c r="F361" s="14" t="s">
        <v>2337</v>
      </c>
      <c r="G361" s="14"/>
      <c r="H361" s="14" t="s">
        <v>2338</v>
      </c>
      <c r="I361" s="15">
        <v>72.83</v>
      </c>
      <c r="J361" s="77">
        <v>3</v>
      </c>
      <c r="K361" s="92"/>
    </row>
    <row r="362" spans="1:11" ht="60" x14ac:dyDescent="0.15">
      <c r="A362" s="14" t="s">
        <v>3528</v>
      </c>
      <c r="B362" s="14" t="s">
        <v>2339</v>
      </c>
      <c r="C362" s="14" t="s">
        <v>2340</v>
      </c>
      <c r="D362" s="16">
        <v>45792</v>
      </c>
      <c r="E362" s="16"/>
      <c r="F362" s="14" t="s">
        <v>2341</v>
      </c>
      <c r="G362" s="14"/>
      <c r="H362" s="14" t="s">
        <v>2342</v>
      </c>
      <c r="I362" s="15">
        <v>93.33</v>
      </c>
      <c r="J362" s="77">
        <v>3</v>
      </c>
      <c r="K362" s="92"/>
    </row>
    <row r="363" spans="1:11" ht="60" x14ac:dyDescent="0.15">
      <c r="A363" s="14" t="s">
        <v>3528</v>
      </c>
      <c r="B363" s="14" t="s">
        <v>2343</v>
      </c>
      <c r="C363" s="14" t="s">
        <v>2344</v>
      </c>
      <c r="D363" s="16">
        <v>45792</v>
      </c>
      <c r="E363" s="16"/>
      <c r="F363" s="14" t="s">
        <v>2345</v>
      </c>
      <c r="G363" s="14"/>
      <c r="H363" s="14" t="s">
        <v>2346</v>
      </c>
      <c r="I363" s="15">
        <v>40</v>
      </c>
      <c r="J363" s="77">
        <v>3</v>
      </c>
      <c r="K363" s="92"/>
    </row>
    <row r="364" spans="1:11" ht="60" x14ac:dyDescent="0.15">
      <c r="A364" s="14" t="s">
        <v>3528</v>
      </c>
      <c r="B364" s="14" t="s">
        <v>2347</v>
      </c>
      <c r="C364" s="14" t="s">
        <v>2348</v>
      </c>
      <c r="D364" s="16">
        <v>45792</v>
      </c>
      <c r="E364" s="16"/>
      <c r="F364" s="14" t="s">
        <v>2349</v>
      </c>
      <c r="G364" s="14"/>
      <c r="H364" s="14" t="s">
        <v>2350</v>
      </c>
      <c r="I364" s="15">
        <v>32</v>
      </c>
      <c r="J364" s="77">
        <v>3</v>
      </c>
      <c r="K364" s="92"/>
    </row>
    <row r="365" spans="1:11" ht="60" x14ac:dyDescent="0.15">
      <c r="A365" s="14" t="s">
        <v>3528</v>
      </c>
      <c r="B365" s="14" t="s">
        <v>2351</v>
      </c>
      <c r="C365" s="14" t="s">
        <v>2352</v>
      </c>
      <c r="D365" s="16">
        <v>45792</v>
      </c>
      <c r="E365" s="16"/>
      <c r="F365" s="14" t="s">
        <v>2353</v>
      </c>
      <c r="G365" s="14"/>
      <c r="H365" s="14" t="s">
        <v>2354</v>
      </c>
      <c r="I365" s="15">
        <v>32</v>
      </c>
      <c r="J365" s="77">
        <v>3</v>
      </c>
      <c r="K365" s="92"/>
    </row>
    <row r="366" spans="1:11" ht="60" x14ac:dyDescent="0.15">
      <c r="A366" s="14" t="s">
        <v>3528</v>
      </c>
      <c r="B366" s="14" t="s">
        <v>2355</v>
      </c>
      <c r="C366" s="14" t="s">
        <v>2356</v>
      </c>
      <c r="D366" s="16">
        <v>45792</v>
      </c>
      <c r="E366" s="16"/>
      <c r="F366" s="14" t="s">
        <v>2357</v>
      </c>
      <c r="G366" s="14"/>
      <c r="H366" s="14" t="s">
        <v>2043</v>
      </c>
      <c r="I366" s="15">
        <v>277.60000000000002</v>
      </c>
      <c r="J366" s="77">
        <v>3</v>
      </c>
      <c r="K366" s="92"/>
    </row>
    <row r="367" spans="1:11" ht="72" x14ac:dyDescent="0.15">
      <c r="A367" s="14" t="s">
        <v>3528</v>
      </c>
      <c r="B367" s="14" t="s">
        <v>2358</v>
      </c>
      <c r="C367" s="14" t="s">
        <v>2359</v>
      </c>
      <c r="D367" s="16">
        <v>45792</v>
      </c>
      <c r="E367" s="16"/>
      <c r="F367" s="14" t="s">
        <v>2360</v>
      </c>
      <c r="G367" s="14"/>
      <c r="H367" s="14" t="s">
        <v>2361</v>
      </c>
      <c r="I367" s="15">
        <v>235.8</v>
      </c>
      <c r="J367" s="77">
        <v>3</v>
      </c>
      <c r="K367" s="92"/>
    </row>
    <row r="368" spans="1:11" ht="72" x14ac:dyDescent="0.15">
      <c r="A368" s="14" t="s">
        <v>3528</v>
      </c>
      <c r="B368" s="14" t="s">
        <v>2362</v>
      </c>
      <c r="C368" s="14" t="s">
        <v>2363</v>
      </c>
      <c r="D368" s="16">
        <v>45792</v>
      </c>
      <c r="E368" s="16"/>
      <c r="F368" s="14" t="s">
        <v>2364</v>
      </c>
      <c r="G368" s="14"/>
      <c r="H368" s="14" t="s">
        <v>2365</v>
      </c>
      <c r="I368" s="15">
        <v>219.3</v>
      </c>
      <c r="J368" s="77">
        <v>3</v>
      </c>
      <c r="K368" s="92"/>
    </row>
    <row r="369" spans="1:11" ht="72" x14ac:dyDescent="0.15">
      <c r="A369" s="14" t="s">
        <v>3528</v>
      </c>
      <c r="B369" s="14" t="s">
        <v>2366</v>
      </c>
      <c r="C369" s="14" t="s">
        <v>2367</v>
      </c>
      <c r="D369" s="16">
        <v>45792</v>
      </c>
      <c r="E369" s="16"/>
      <c r="F369" s="14" t="s">
        <v>2368</v>
      </c>
      <c r="G369" s="14"/>
      <c r="H369" s="14" t="s">
        <v>2078</v>
      </c>
      <c r="I369" s="15">
        <v>195.8</v>
      </c>
      <c r="J369" s="77">
        <v>3</v>
      </c>
      <c r="K369" s="92"/>
    </row>
    <row r="370" spans="1:11" ht="72" x14ac:dyDescent="0.15">
      <c r="A370" s="14" t="s">
        <v>3528</v>
      </c>
      <c r="B370" s="14" t="s">
        <v>2369</v>
      </c>
      <c r="C370" s="14" t="s">
        <v>2370</v>
      </c>
      <c r="D370" s="16">
        <v>45792</v>
      </c>
      <c r="E370" s="16"/>
      <c r="F370" s="14" t="s">
        <v>2371</v>
      </c>
      <c r="G370" s="14"/>
      <c r="H370" s="14" t="s">
        <v>2372</v>
      </c>
      <c r="I370" s="15">
        <v>182.46</v>
      </c>
      <c r="J370" s="77">
        <v>3</v>
      </c>
      <c r="K370" s="92"/>
    </row>
    <row r="371" spans="1:11" ht="72" x14ac:dyDescent="0.15">
      <c r="A371" s="14" t="s">
        <v>3528</v>
      </c>
      <c r="B371" s="14" t="s">
        <v>2373</v>
      </c>
      <c r="C371" s="14" t="s">
        <v>2374</v>
      </c>
      <c r="D371" s="16">
        <v>45792</v>
      </c>
      <c r="E371" s="16"/>
      <c r="F371" s="14" t="s">
        <v>2375</v>
      </c>
      <c r="G371" s="14"/>
      <c r="H371" s="14" t="s">
        <v>1747</v>
      </c>
      <c r="I371" s="15">
        <v>126.46</v>
      </c>
      <c r="J371" s="77">
        <v>3</v>
      </c>
      <c r="K371" s="92"/>
    </row>
    <row r="372" spans="1:11" ht="72" x14ac:dyDescent="0.15">
      <c r="A372" s="14" t="s">
        <v>3528</v>
      </c>
      <c r="B372" s="14" t="s">
        <v>2376</v>
      </c>
      <c r="C372" s="14" t="s">
        <v>2377</v>
      </c>
      <c r="D372" s="16">
        <v>45792</v>
      </c>
      <c r="E372" s="16"/>
      <c r="F372" s="14" t="s">
        <v>2378</v>
      </c>
      <c r="G372" s="14"/>
      <c r="H372" s="14" t="s">
        <v>2379</v>
      </c>
      <c r="I372" s="15">
        <v>137.80000000000001</v>
      </c>
      <c r="J372" s="77">
        <v>3</v>
      </c>
      <c r="K372" s="92"/>
    </row>
    <row r="373" spans="1:11" ht="72" x14ac:dyDescent="0.15">
      <c r="A373" s="14" t="s">
        <v>3528</v>
      </c>
      <c r="B373" s="14" t="s">
        <v>2380</v>
      </c>
      <c r="C373" s="14" t="s">
        <v>2381</v>
      </c>
      <c r="D373" s="16">
        <v>45792</v>
      </c>
      <c r="E373" s="16"/>
      <c r="F373" s="14" t="s">
        <v>2382</v>
      </c>
      <c r="G373" s="14"/>
      <c r="H373" s="14" t="s">
        <v>2383</v>
      </c>
      <c r="I373" s="15">
        <v>89.13</v>
      </c>
      <c r="J373" s="77">
        <v>3</v>
      </c>
      <c r="K373" s="92"/>
    </row>
    <row r="374" spans="1:11" ht="60" x14ac:dyDescent="0.15">
      <c r="A374" s="14" t="s">
        <v>3528</v>
      </c>
      <c r="B374" s="14" t="s">
        <v>2384</v>
      </c>
      <c r="C374" s="14" t="s">
        <v>2385</v>
      </c>
      <c r="D374" s="16">
        <v>45792</v>
      </c>
      <c r="E374" s="16"/>
      <c r="F374" s="14" t="s">
        <v>2386</v>
      </c>
      <c r="G374" s="14"/>
      <c r="H374" s="14" t="s">
        <v>2043</v>
      </c>
      <c r="I374" s="15">
        <v>60</v>
      </c>
      <c r="J374" s="77">
        <v>3</v>
      </c>
      <c r="K374" s="92"/>
    </row>
    <row r="375" spans="1:11" ht="72" x14ac:dyDescent="0.15">
      <c r="A375" s="14" t="s">
        <v>3528</v>
      </c>
      <c r="B375" s="14" t="s">
        <v>2387</v>
      </c>
      <c r="C375" s="14" t="s">
        <v>2388</v>
      </c>
      <c r="D375" s="16">
        <v>45792</v>
      </c>
      <c r="E375" s="16"/>
      <c r="F375" s="14" t="s">
        <v>2389</v>
      </c>
      <c r="G375" s="14"/>
      <c r="H375" s="14" t="s">
        <v>2365</v>
      </c>
      <c r="I375" s="15">
        <v>108.7</v>
      </c>
      <c r="J375" s="77">
        <v>3</v>
      </c>
      <c r="K375" s="92"/>
    </row>
    <row r="376" spans="1:11" ht="72" x14ac:dyDescent="0.15">
      <c r="A376" s="14" t="s">
        <v>3528</v>
      </c>
      <c r="B376" s="14" t="s">
        <v>2390</v>
      </c>
      <c r="C376" s="14" t="s">
        <v>2391</v>
      </c>
      <c r="D376" s="16">
        <v>45792</v>
      </c>
      <c r="E376" s="16"/>
      <c r="F376" s="14" t="s">
        <v>2392</v>
      </c>
      <c r="G376" s="14"/>
      <c r="H376" s="14" t="s">
        <v>2032</v>
      </c>
      <c r="I376" s="15">
        <v>9.8000000000000007</v>
      </c>
      <c r="J376" s="77">
        <v>3</v>
      </c>
      <c r="K376" s="92"/>
    </row>
    <row r="377" spans="1:11" ht="72" x14ac:dyDescent="0.15">
      <c r="A377" s="14" t="s">
        <v>3528</v>
      </c>
      <c r="B377" s="14" t="s">
        <v>2393</v>
      </c>
      <c r="C377" s="14" t="s">
        <v>2394</v>
      </c>
      <c r="D377" s="16">
        <v>45792</v>
      </c>
      <c r="E377" s="16"/>
      <c r="F377" s="14" t="s">
        <v>2395</v>
      </c>
      <c r="G377" s="14"/>
      <c r="H377" s="14" t="s">
        <v>1888</v>
      </c>
      <c r="I377" s="15">
        <v>9.6</v>
      </c>
      <c r="J377" s="77">
        <v>3</v>
      </c>
      <c r="K377" s="92"/>
    </row>
    <row r="378" spans="1:11" ht="72" x14ac:dyDescent="0.15">
      <c r="A378" s="14" t="s">
        <v>3528</v>
      </c>
      <c r="B378" s="14" t="s">
        <v>2396</v>
      </c>
      <c r="C378" s="14" t="s">
        <v>2397</v>
      </c>
      <c r="D378" s="16">
        <v>45792</v>
      </c>
      <c r="E378" s="16"/>
      <c r="F378" s="14" t="s">
        <v>2398</v>
      </c>
      <c r="G378" s="14"/>
      <c r="H378" s="14" t="s">
        <v>2399</v>
      </c>
      <c r="I378" s="15">
        <v>89.13</v>
      </c>
      <c r="J378" s="77">
        <v>3</v>
      </c>
      <c r="K378" s="92"/>
    </row>
    <row r="379" spans="1:11" ht="72" x14ac:dyDescent="0.15">
      <c r="A379" s="14" t="s">
        <v>3528</v>
      </c>
      <c r="B379" s="14" t="s">
        <v>2400</v>
      </c>
      <c r="C379" s="14" t="s">
        <v>2401</v>
      </c>
      <c r="D379" s="16">
        <v>45792</v>
      </c>
      <c r="E379" s="16"/>
      <c r="F379" s="14" t="s">
        <v>2402</v>
      </c>
      <c r="G379" s="14"/>
      <c r="H379" s="14" t="s">
        <v>2403</v>
      </c>
      <c r="I379" s="15">
        <v>89.13</v>
      </c>
      <c r="J379" s="77">
        <v>3</v>
      </c>
      <c r="K379" s="92"/>
    </row>
    <row r="380" spans="1:11" ht="72" x14ac:dyDescent="0.15">
      <c r="A380" s="14" t="s">
        <v>3528</v>
      </c>
      <c r="B380" s="14" t="s">
        <v>2404</v>
      </c>
      <c r="C380" s="14" t="s">
        <v>2405</v>
      </c>
      <c r="D380" s="16">
        <v>45792</v>
      </c>
      <c r="E380" s="16"/>
      <c r="F380" s="14" t="s">
        <v>2406</v>
      </c>
      <c r="G380" s="14"/>
      <c r="H380" s="14" t="s">
        <v>2407</v>
      </c>
      <c r="I380" s="15">
        <v>80</v>
      </c>
      <c r="J380" s="77">
        <v>3</v>
      </c>
      <c r="K380" s="92"/>
    </row>
    <row r="381" spans="1:11" ht="72" x14ac:dyDescent="0.15">
      <c r="A381" s="14" t="s">
        <v>3528</v>
      </c>
      <c r="B381" s="14" t="s">
        <v>2408</v>
      </c>
      <c r="C381" s="14" t="s">
        <v>2409</v>
      </c>
      <c r="D381" s="16">
        <v>45792</v>
      </c>
      <c r="E381" s="16"/>
      <c r="F381" s="14" t="s">
        <v>2410</v>
      </c>
      <c r="G381" s="14"/>
      <c r="H381" s="14" t="s">
        <v>2411</v>
      </c>
      <c r="I381" s="15">
        <v>80</v>
      </c>
      <c r="J381" s="77">
        <v>3</v>
      </c>
      <c r="K381" s="92"/>
    </row>
    <row r="382" spans="1:11" ht="72" x14ac:dyDescent="0.15">
      <c r="A382" s="14" t="s">
        <v>3528</v>
      </c>
      <c r="B382" s="14" t="s">
        <v>2412</v>
      </c>
      <c r="C382" s="14" t="s">
        <v>2413</v>
      </c>
      <c r="D382" s="16">
        <v>45792</v>
      </c>
      <c r="E382" s="16"/>
      <c r="F382" s="14" t="s">
        <v>2414</v>
      </c>
      <c r="G382" s="14"/>
      <c r="H382" s="14" t="s">
        <v>2032</v>
      </c>
      <c r="I382" s="15">
        <v>89.13</v>
      </c>
      <c r="J382" s="77">
        <v>3</v>
      </c>
      <c r="K382" s="92"/>
    </row>
    <row r="383" spans="1:11" ht="48" x14ac:dyDescent="0.15">
      <c r="A383" s="14" t="s">
        <v>3528</v>
      </c>
      <c r="B383" s="14" t="s">
        <v>2415</v>
      </c>
      <c r="C383" s="14" t="s">
        <v>2416</v>
      </c>
      <c r="D383" s="16">
        <v>45792</v>
      </c>
      <c r="E383" s="16"/>
      <c r="F383" s="14" t="s">
        <v>2417</v>
      </c>
      <c r="G383" s="14"/>
      <c r="H383" s="14" t="s">
        <v>2365</v>
      </c>
      <c r="I383" s="15">
        <v>49.4</v>
      </c>
      <c r="J383" s="77">
        <v>3</v>
      </c>
      <c r="K383" s="92"/>
    </row>
    <row r="384" spans="1:11" ht="84" x14ac:dyDescent="0.15">
      <c r="A384" s="14" t="s">
        <v>3528</v>
      </c>
      <c r="B384" s="14" t="s">
        <v>2418</v>
      </c>
      <c r="C384" s="14" t="s">
        <v>2419</v>
      </c>
      <c r="D384" s="16">
        <v>45792</v>
      </c>
      <c r="E384" s="16"/>
      <c r="F384" s="14" t="s">
        <v>2420</v>
      </c>
      <c r="G384" s="14" t="s">
        <v>2421</v>
      </c>
      <c r="H384" s="14" t="s">
        <v>2422</v>
      </c>
      <c r="I384" s="15">
        <v>69</v>
      </c>
      <c r="J384" s="77">
        <v>3</v>
      </c>
      <c r="K384" s="92"/>
    </row>
    <row r="385" spans="1:11" ht="72" x14ac:dyDescent="0.15">
      <c r="A385" s="14" t="s">
        <v>3528</v>
      </c>
      <c r="B385" s="14" t="s">
        <v>2423</v>
      </c>
      <c r="C385" s="14" t="s">
        <v>2424</v>
      </c>
      <c r="D385" s="16">
        <v>45792</v>
      </c>
      <c r="E385" s="16"/>
      <c r="F385" s="14" t="s">
        <v>2425</v>
      </c>
      <c r="G385" s="14" t="s">
        <v>2421</v>
      </c>
      <c r="H385" s="14" t="s">
        <v>2422</v>
      </c>
      <c r="I385" s="15">
        <v>13.8</v>
      </c>
      <c r="J385" s="77">
        <v>3</v>
      </c>
      <c r="K385" s="92"/>
    </row>
    <row r="386" spans="1:11" ht="84" x14ac:dyDescent="0.15">
      <c r="A386" s="14" t="s">
        <v>3528</v>
      </c>
      <c r="B386" s="14" t="s">
        <v>2426</v>
      </c>
      <c r="C386" s="14" t="s">
        <v>2427</v>
      </c>
      <c r="D386" s="16">
        <v>45792</v>
      </c>
      <c r="E386" s="16"/>
      <c r="F386" s="14" t="s">
        <v>2428</v>
      </c>
      <c r="G386" s="14"/>
      <c r="H386" s="14" t="s">
        <v>2429</v>
      </c>
      <c r="I386" s="15">
        <v>1150</v>
      </c>
      <c r="J386" s="77">
        <v>3</v>
      </c>
      <c r="K386" s="92"/>
    </row>
    <row r="387" spans="1:11" ht="84" x14ac:dyDescent="0.15">
      <c r="A387" s="14" t="s">
        <v>3528</v>
      </c>
      <c r="B387" s="14" t="s">
        <v>2430</v>
      </c>
      <c r="C387" s="14" t="s">
        <v>2431</v>
      </c>
      <c r="D387" s="16">
        <v>45792</v>
      </c>
      <c r="E387" s="16"/>
      <c r="F387" s="14" t="s">
        <v>2432</v>
      </c>
      <c r="G387" s="14"/>
      <c r="H387" s="14" t="s">
        <v>2429</v>
      </c>
      <c r="I387" s="15">
        <v>100</v>
      </c>
      <c r="J387" s="77">
        <v>3</v>
      </c>
      <c r="K387" s="92"/>
    </row>
    <row r="388" spans="1:11" ht="72" x14ac:dyDescent="0.15">
      <c r="A388" s="14" t="s">
        <v>3528</v>
      </c>
      <c r="B388" s="14" t="s">
        <v>2433</v>
      </c>
      <c r="C388" s="14" t="s">
        <v>2434</v>
      </c>
      <c r="D388" s="16">
        <v>45792</v>
      </c>
      <c r="E388" s="16"/>
      <c r="F388" s="14" t="s">
        <v>2435</v>
      </c>
      <c r="G388" s="14"/>
      <c r="H388" s="14" t="s">
        <v>2436</v>
      </c>
      <c r="I388" s="15">
        <v>66</v>
      </c>
      <c r="J388" s="77">
        <v>3</v>
      </c>
      <c r="K388" s="92"/>
    </row>
    <row r="389" spans="1:11" ht="72" x14ac:dyDescent="0.15">
      <c r="A389" s="14" t="s">
        <v>3528</v>
      </c>
      <c r="B389" s="14" t="s">
        <v>2437</v>
      </c>
      <c r="C389" s="14" t="s">
        <v>2438</v>
      </c>
      <c r="D389" s="16">
        <v>45792</v>
      </c>
      <c r="E389" s="16"/>
      <c r="F389" s="14" t="s">
        <v>2439</v>
      </c>
      <c r="G389" s="14"/>
      <c r="H389" s="14" t="s">
        <v>2440</v>
      </c>
      <c r="I389" s="15">
        <v>36</v>
      </c>
      <c r="J389" s="77">
        <v>3</v>
      </c>
      <c r="K389" s="92"/>
    </row>
    <row r="390" spans="1:11" ht="72" x14ac:dyDescent="0.15">
      <c r="A390" s="14" t="s">
        <v>3528</v>
      </c>
      <c r="B390" s="14" t="s">
        <v>2441</v>
      </c>
      <c r="C390" s="14" t="s">
        <v>2442</v>
      </c>
      <c r="D390" s="16">
        <v>45792</v>
      </c>
      <c r="E390" s="16"/>
      <c r="F390" s="14" t="s">
        <v>2443</v>
      </c>
      <c r="G390" s="14"/>
      <c r="H390" s="14" t="s">
        <v>2444</v>
      </c>
      <c r="I390" s="15">
        <v>36</v>
      </c>
      <c r="J390" s="77">
        <v>3</v>
      </c>
      <c r="K390" s="92"/>
    </row>
    <row r="391" spans="1:11" ht="72" x14ac:dyDescent="0.15">
      <c r="A391" s="14" t="s">
        <v>3528</v>
      </c>
      <c r="B391" s="14" t="s">
        <v>2445</v>
      </c>
      <c r="C391" s="14" t="s">
        <v>2446</v>
      </c>
      <c r="D391" s="16">
        <v>45792</v>
      </c>
      <c r="E391" s="16"/>
      <c r="F391" s="14" t="s">
        <v>2447</v>
      </c>
      <c r="G391" s="14"/>
      <c r="H391" s="14" t="s">
        <v>2448</v>
      </c>
      <c r="I391" s="15">
        <v>36</v>
      </c>
      <c r="J391" s="77">
        <v>3</v>
      </c>
      <c r="K391" s="92"/>
    </row>
    <row r="392" spans="1:11" ht="72" x14ac:dyDescent="0.15">
      <c r="A392" s="14" t="s">
        <v>3528</v>
      </c>
      <c r="B392" s="14" t="s">
        <v>2449</v>
      </c>
      <c r="C392" s="14" t="s">
        <v>2450</v>
      </c>
      <c r="D392" s="16">
        <v>45792</v>
      </c>
      <c r="E392" s="16"/>
      <c r="F392" s="14" t="s">
        <v>2451</v>
      </c>
      <c r="G392" s="14"/>
      <c r="H392" s="14" t="s">
        <v>2452</v>
      </c>
      <c r="I392" s="15">
        <v>42</v>
      </c>
      <c r="J392" s="77">
        <v>3</v>
      </c>
      <c r="K392" s="92"/>
    </row>
    <row r="393" spans="1:11" ht="72" x14ac:dyDescent="0.15">
      <c r="A393" s="14" t="s">
        <v>3528</v>
      </c>
      <c r="B393" s="14" t="s">
        <v>2453</v>
      </c>
      <c r="C393" s="14" t="s">
        <v>2454</v>
      </c>
      <c r="D393" s="16">
        <v>45792</v>
      </c>
      <c r="E393" s="16"/>
      <c r="F393" s="14" t="s">
        <v>2455</v>
      </c>
      <c r="G393" s="14"/>
      <c r="H393" s="14" t="s">
        <v>2124</v>
      </c>
      <c r="I393" s="15">
        <v>84</v>
      </c>
      <c r="J393" s="77">
        <v>3</v>
      </c>
      <c r="K393" s="92"/>
    </row>
    <row r="394" spans="1:11" ht="72" x14ac:dyDescent="0.15">
      <c r="A394" s="14" t="s">
        <v>3528</v>
      </c>
      <c r="B394" s="14" t="s">
        <v>2456</v>
      </c>
      <c r="C394" s="14" t="s">
        <v>2457</v>
      </c>
      <c r="D394" s="16">
        <v>45792</v>
      </c>
      <c r="E394" s="16"/>
      <c r="F394" s="14" t="s">
        <v>2458</v>
      </c>
      <c r="G394" s="14"/>
      <c r="H394" s="14" t="s">
        <v>2459</v>
      </c>
      <c r="I394" s="15">
        <v>24</v>
      </c>
      <c r="J394" s="77">
        <v>3</v>
      </c>
      <c r="K394" s="92"/>
    </row>
    <row r="395" spans="1:11" ht="72" x14ac:dyDescent="0.15">
      <c r="A395" s="14" t="s">
        <v>3528</v>
      </c>
      <c r="B395" s="14" t="s">
        <v>2460</v>
      </c>
      <c r="C395" s="14" t="s">
        <v>2461</v>
      </c>
      <c r="D395" s="16">
        <v>45792</v>
      </c>
      <c r="E395" s="16"/>
      <c r="F395" s="14" t="s">
        <v>2462</v>
      </c>
      <c r="G395" s="14"/>
      <c r="H395" s="14" t="s">
        <v>2143</v>
      </c>
      <c r="I395" s="15">
        <v>42</v>
      </c>
      <c r="J395" s="77">
        <v>3</v>
      </c>
      <c r="K395" s="92"/>
    </row>
    <row r="396" spans="1:11" ht="72" x14ac:dyDescent="0.15">
      <c r="A396" s="14" t="s">
        <v>3528</v>
      </c>
      <c r="B396" s="14" t="s">
        <v>2463</v>
      </c>
      <c r="C396" s="14" t="s">
        <v>2464</v>
      </c>
      <c r="D396" s="16">
        <v>45792</v>
      </c>
      <c r="E396" s="16"/>
      <c r="F396" s="14" t="s">
        <v>2465</v>
      </c>
      <c r="G396" s="14"/>
      <c r="H396" s="14" t="s">
        <v>2466</v>
      </c>
      <c r="I396" s="15">
        <v>36</v>
      </c>
      <c r="J396" s="77">
        <v>3</v>
      </c>
      <c r="K396" s="92"/>
    </row>
    <row r="397" spans="1:11" ht="48" x14ac:dyDescent="0.15">
      <c r="A397" s="14" t="s">
        <v>3528</v>
      </c>
      <c r="B397" s="14" t="s">
        <v>2467</v>
      </c>
      <c r="C397" s="14" t="s">
        <v>2468</v>
      </c>
      <c r="D397" s="16">
        <v>45792</v>
      </c>
      <c r="E397" s="16"/>
      <c r="F397" s="14" t="s">
        <v>2469</v>
      </c>
      <c r="G397" s="14"/>
      <c r="H397" s="14" t="s">
        <v>2470</v>
      </c>
      <c r="I397" s="15">
        <v>95</v>
      </c>
      <c r="J397" s="77">
        <v>3</v>
      </c>
      <c r="K397" s="92"/>
    </row>
    <row r="398" spans="1:11" ht="48" x14ac:dyDescent="0.15">
      <c r="A398" s="14" t="s">
        <v>3528</v>
      </c>
      <c r="B398" s="14" t="s">
        <v>2471</v>
      </c>
      <c r="C398" s="14" t="s">
        <v>2472</v>
      </c>
      <c r="D398" s="16">
        <v>45792</v>
      </c>
      <c r="E398" s="16"/>
      <c r="F398" s="14" t="s">
        <v>2473</v>
      </c>
      <c r="G398" s="14"/>
      <c r="H398" s="14" t="s">
        <v>1892</v>
      </c>
      <c r="I398" s="15">
        <v>21.74</v>
      </c>
      <c r="J398" s="77">
        <v>3</v>
      </c>
      <c r="K398" s="92"/>
    </row>
    <row r="399" spans="1:11" ht="72" x14ac:dyDescent="0.15">
      <c r="A399" s="14" t="s">
        <v>3528</v>
      </c>
      <c r="B399" s="14" t="s">
        <v>2474</v>
      </c>
      <c r="C399" s="14" t="s">
        <v>2475</v>
      </c>
      <c r="D399" s="16">
        <v>45792</v>
      </c>
      <c r="E399" s="16"/>
      <c r="F399" s="14" t="s">
        <v>2476</v>
      </c>
      <c r="G399" s="14"/>
      <c r="H399" s="14" t="s">
        <v>2477</v>
      </c>
      <c r="I399" s="15">
        <v>20.399999999999999</v>
      </c>
      <c r="J399" s="77">
        <v>3</v>
      </c>
      <c r="K399" s="92"/>
    </row>
    <row r="400" spans="1:11" ht="72" x14ac:dyDescent="0.15">
      <c r="A400" s="14" t="s">
        <v>3528</v>
      </c>
      <c r="B400" s="14" t="s">
        <v>2478</v>
      </c>
      <c r="C400" s="14" t="s">
        <v>2479</v>
      </c>
      <c r="D400" s="16">
        <v>45792</v>
      </c>
      <c r="E400" s="16"/>
      <c r="F400" s="14" t="s">
        <v>2480</v>
      </c>
      <c r="G400" s="14"/>
      <c r="H400" s="14" t="s">
        <v>1992</v>
      </c>
      <c r="I400" s="15">
        <v>30.02</v>
      </c>
      <c r="J400" s="77">
        <v>3</v>
      </c>
      <c r="K400" s="92"/>
    </row>
    <row r="401" spans="1:11" ht="72" x14ac:dyDescent="0.15">
      <c r="A401" s="14" t="s">
        <v>3528</v>
      </c>
      <c r="B401" s="14" t="s">
        <v>2481</v>
      </c>
      <c r="C401" s="14" t="s">
        <v>2482</v>
      </c>
      <c r="D401" s="16">
        <v>45792</v>
      </c>
      <c r="E401" s="16"/>
      <c r="F401" s="14" t="s">
        <v>2483</v>
      </c>
      <c r="G401" s="14"/>
      <c r="H401" s="14" t="s">
        <v>1557</v>
      </c>
      <c r="I401" s="15">
        <v>27.02</v>
      </c>
      <c r="J401" s="77">
        <v>3</v>
      </c>
      <c r="K401" s="92"/>
    </row>
    <row r="402" spans="1:11" ht="72" x14ac:dyDescent="0.15">
      <c r="A402" s="14" t="s">
        <v>3528</v>
      </c>
      <c r="B402" s="14" t="s">
        <v>2484</v>
      </c>
      <c r="C402" s="14" t="s">
        <v>2485</v>
      </c>
      <c r="D402" s="16">
        <v>45792</v>
      </c>
      <c r="E402" s="16"/>
      <c r="F402" s="14" t="s">
        <v>2486</v>
      </c>
      <c r="G402" s="14"/>
      <c r="H402" s="14" t="s">
        <v>2487</v>
      </c>
      <c r="I402" s="15">
        <v>131.12</v>
      </c>
      <c r="J402" s="77">
        <v>3</v>
      </c>
      <c r="K402" s="92"/>
    </row>
    <row r="403" spans="1:11" ht="48" x14ac:dyDescent="0.15">
      <c r="A403" s="14" t="s">
        <v>3528</v>
      </c>
      <c r="B403" s="14" t="s">
        <v>2488</v>
      </c>
      <c r="C403" s="14" t="s">
        <v>2489</v>
      </c>
      <c r="D403" s="16">
        <v>45792</v>
      </c>
      <c r="E403" s="16"/>
      <c r="F403" s="14" t="s">
        <v>2490</v>
      </c>
      <c r="G403" s="14"/>
      <c r="H403" s="14" t="s">
        <v>2491</v>
      </c>
      <c r="I403" s="15">
        <v>76.319999999999993</v>
      </c>
      <c r="J403" s="77">
        <v>3</v>
      </c>
      <c r="K403" s="92"/>
    </row>
    <row r="404" spans="1:11" ht="48" x14ac:dyDescent="0.15">
      <c r="A404" s="14" t="s">
        <v>3528</v>
      </c>
      <c r="B404" s="14" t="s">
        <v>2488</v>
      </c>
      <c r="C404" s="14" t="s">
        <v>2489</v>
      </c>
      <c r="D404" s="16">
        <v>45792</v>
      </c>
      <c r="E404" s="16"/>
      <c r="F404" s="14" t="s">
        <v>2490</v>
      </c>
      <c r="G404" s="14"/>
      <c r="H404" s="14" t="s">
        <v>2491</v>
      </c>
      <c r="I404" s="15">
        <v>76.319999999999993</v>
      </c>
      <c r="J404" s="77">
        <v>3</v>
      </c>
      <c r="K404" s="92"/>
    </row>
    <row r="405" spans="1:11" ht="36" x14ac:dyDescent="0.15">
      <c r="A405" s="14" t="s">
        <v>3528</v>
      </c>
      <c r="B405" s="14" t="s">
        <v>2492</v>
      </c>
      <c r="C405" s="14" t="s">
        <v>2493</v>
      </c>
      <c r="D405" s="16">
        <v>45793</v>
      </c>
      <c r="E405" s="16"/>
      <c r="F405" s="14" t="s">
        <v>2494</v>
      </c>
      <c r="G405" s="14" t="s">
        <v>2314</v>
      </c>
      <c r="H405" s="14" t="s">
        <v>2315</v>
      </c>
      <c r="I405" s="15">
        <v>-166.5</v>
      </c>
      <c r="J405" s="77">
        <v>3</v>
      </c>
      <c r="K405" s="92"/>
    </row>
    <row r="406" spans="1:11" ht="60" x14ac:dyDescent="0.15">
      <c r="A406" s="14" t="s">
        <v>3528</v>
      </c>
      <c r="B406" s="14" t="s">
        <v>2495</v>
      </c>
      <c r="C406" s="14" t="s">
        <v>2496</v>
      </c>
      <c r="D406" s="16">
        <v>45793</v>
      </c>
      <c r="E406" s="16"/>
      <c r="F406" s="14" t="s">
        <v>2497</v>
      </c>
      <c r="G406" s="14" t="s">
        <v>1716</v>
      </c>
      <c r="H406" s="14" t="s">
        <v>1717</v>
      </c>
      <c r="I406" s="15">
        <v>85.36</v>
      </c>
      <c r="J406" s="77">
        <v>3</v>
      </c>
      <c r="K406" s="92"/>
    </row>
    <row r="407" spans="1:11" ht="60" x14ac:dyDescent="0.15">
      <c r="A407" s="14" t="s">
        <v>3528</v>
      </c>
      <c r="B407" s="14" t="s">
        <v>2498</v>
      </c>
      <c r="C407" s="14" t="s">
        <v>2499</v>
      </c>
      <c r="D407" s="16">
        <v>45793</v>
      </c>
      <c r="E407" s="16"/>
      <c r="F407" s="14" t="s">
        <v>2500</v>
      </c>
      <c r="G407" s="14"/>
      <c r="H407" s="14" t="s">
        <v>2501</v>
      </c>
      <c r="I407" s="15">
        <v>200</v>
      </c>
      <c r="J407" s="77">
        <v>3</v>
      </c>
      <c r="K407" s="92"/>
    </row>
    <row r="408" spans="1:11" ht="72" x14ac:dyDescent="0.15">
      <c r="A408" s="14" t="s">
        <v>3528</v>
      </c>
      <c r="B408" s="14" t="s">
        <v>2502</v>
      </c>
      <c r="C408" s="14" t="s">
        <v>2503</v>
      </c>
      <c r="D408" s="16">
        <v>45793</v>
      </c>
      <c r="E408" s="16"/>
      <c r="F408" s="14" t="s">
        <v>2504</v>
      </c>
      <c r="G408" s="14"/>
      <c r="H408" s="14" t="s">
        <v>2505</v>
      </c>
      <c r="I408" s="15">
        <v>16.600000000000001</v>
      </c>
      <c r="J408" s="77">
        <v>3</v>
      </c>
      <c r="K408" s="92"/>
    </row>
    <row r="409" spans="1:11" ht="72" x14ac:dyDescent="0.15">
      <c r="A409" s="14" t="s">
        <v>3528</v>
      </c>
      <c r="B409" s="14" t="s">
        <v>2506</v>
      </c>
      <c r="C409" s="14" t="s">
        <v>2507</v>
      </c>
      <c r="D409" s="16">
        <v>45797</v>
      </c>
      <c r="E409" s="16"/>
      <c r="F409" s="14" t="s">
        <v>2508</v>
      </c>
      <c r="G409" s="14"/>
      <c r="H409" s="14" t="s">
        <v>1647</v>
      </c>
      <c r="I409" s="15">
        <v>125</v>
      </c>
      <c r="J409" s="77">
        <v>3</v>
      </c>
      <c r="K409" s="92"/>
    </row>
    <row r="410" spans="1:11" ht="60" x14ac:dyDescent="0.15">
      <c r="A410" s="14" t="s">
        <v>3528</v>
      </c>
      <c r="B410" s="14" t="s">
        <v>2509</v>
      </c>
      <c r="C410" s="14" t="s">
        <v>2510</v>
      </c>
      <c r="D410" s="16">
        <v>45797</v>
      </c>
      <c r="E410" s="16"/>
      <c r="F410" s="14" t="s">
        <v>2511</v>
      </c>
      <c r="G410" s="14" t="s">
        <v>2512</v>
      </c>
      <c r="H410" s="14" t="s">
        <v>2513</v>
      </c>
      <c r="I410" s="15">
        <v>559.65</v>
      </c>
      <c r="J410" s="77">
        <v>3</v>
      </c>
      <c r="K410" s="92"/>
    </row>
    <row r="411" spans="1:11" ht="48" x14ac:dyDescent="0.15">
      <c r="A411" s="14" t="s">
        <v>3528</v>
      </c>
      <c r="B411" s="14" t="s">
        <v>2514</v>
      </c>
      <c r="C411" s="14" t="s">
        <v>1965</v>
      </c>
      <c r="D411" s="16">
        <v>45797</v>
      </c>
      <c r="E411" s="16"/>
      <c r="F411" s="14" t="s">
        <v>2515</v>
      </c>
      <c r="G411" s="14" t="s">
        <v>1754</v>
      </c>
      <c r="H411" s="14" t="s">
        <v>1755</v>
      </c>
      <c r="I411" s="15">
        <v>89.13</v>
      </c>
      <c r="J411" s="77">
        <v>3</v>
      </c>
      <c r="K411" s="92"/>
    </row>
    <row r="412" spans="1:11" ht="48" x14ac:dyDescent="0.15">
      <c r="A412" s="14" t="s">
        <v>3528</v>
      </c>
      <c r="B412" s="14" t="s">
        <v>2516</v>
      </c>
      <c r="C412" s="14" t="s">
        <v>2517</v>
      </c>
      <c r="D412" s="16">
        <v>45797</v>
      </c>
      <c r="E412" s="16"/>
      <c r="F412" s="14" t="s">
        <v>2518</v>
      </c>
      <c r="G412" s="14" t="s">
        <v>2519</v>
      </c>
      <c r="H412" s="14" t="s">
        <v>2520</v>
      </c>
      <c r="I412" s="15">
        <v>89.13</v>
      </c>
      <c r="J412" s="77">
        <v>3</v>
      </c>
      <c r="K412" s="92"/>
    </row>
    <row r="413" spans="1:11" ht="72" x14ac:dyDescent="0.15">
      <c r="A413" s="14" t="s">
        <v>3528</v>
      </c>
      <c r="B413" s="14" t="s">
        <v>2521</v>
      </c>
      <c r="C413" s="14" t="s">
        <v>2522</v>
      </c>
      <c r="D413" s="16">
        <v>45797</v>
      </c>
      <c r="E413" s="16"/>
      <c r="F413" s="14" t="s">
        <v>2523</v>
      </c>
      <c r="G413" s="14" t="s">
        <v>2154</v>
      </c>
      <c r="H413" s="14" t="s">
        <v>2155</v>
      </c>
      <c r="I413" s="15">
        <v>66</v>
      </c>
      <c r="J413" s="77">
        <v>3</v>
      </c>
      <c r="K413" s="92"/>
    </row>
    <row r="414" spans="1:11" ht="72" x14ac:dyDescent="0.15">
      <c r="A414" s="14" t="s">
        <v>3528</v>
      </c>
      <c r="B414" s="14" t="s">
        <v>2524</v>
      </c>
      <c r="C414" s="14" t="s">
        <v>2525</v>
      </c>
      <c r="D414" s="16">
        <v>45797</v>
      </c>
      <c r="E414" s="16"/>
      <c r="F414" s="14" t="s">
        <v>2526</v>
      </c>
      <c r="G414" s="14" t="s">
        <v>2314</v>
      </c>
      <c r="H414" s="14" t="s">
        <v>2315</v>
      </c>
      <c r="I414" s="15">
        <v>831</v>
      </c>
      <c r="J414" s="77">
        <v>3</v>
      </c>
      <c r="K414" s="92"/>
    </row>
    <row r="415" spans="1:11" ht="72" x14ac:dyDescent="0.15">
      <c r="A415" s="14" t="s">
        <v>3528</v>
      </c>
      <c r="B415" s="14" t="s">
        <v>2527</v>
      </c>
      <c r="C415" s="14" t="s">
        <v>2528</v>
      </c>
      <c r="D415" s="16">
        <v>45797</v>
      </c>
      <c r="E415" s="16"/>
      <c r="F415" s="14" t="s">
        <v>2529</v>
      </c>
      <c r="G415" s="14" t="s">
        <v>2314</v>
      </c>
      <c r="H415" s="14" t="s">
        <v>2315</v>
      </c>
      <c r="I415" s="15">
        <v>306.57</v>
      </c>
      <c r="J415" s="77">
        <v>3</v>
      </c>
      <c r="K415" s="92"/>
    </row>
    <row r="416" spans="1:11" ht="72" x14ac:dyDescent="0.15">
      <c r="A416" s="14" t="s">
        <v>3528</v>
      </c>
      <c r="B416" s="14" t="s">
        <v>2530</v>
      </c>
      <c r="C416" s="14" t="s">
        <v>2531</v>
      </c>
      <c r="D416" s="16">
        <v>45797</v>
      </c>
      <c r="E416" s="16"/>
      <c r="F416" s="14" t="s">
        <v>2532</v>
      </c>
      <c r="G416" s="14"/>
      <c r="H416" s="14" t="s">
        <v>2533</v>
      </c>
      <c r="I416" s="15">
        <v>15.98</v>
      </c>
      <c r="J416" s="77">
        <v>3</v>
      </c>
      <c r="K416" s="92"/>
    </row>
    <row r="417" spans="1:11" ht="36" x14ac:dyDescent="0.15">
      <c r="A417" s="14" t="s">
        <v>3528</v>
      </c>
      <c r="B417" s="14" t="s">
        <v>2534</v>
      </c>
      <c r="C417" s="14" t="s">
        <v>1683</v>
      </c>
      <c r="D417" s="16">
        <v>45797</v>
      </c>
      <c r="E417" s="16"/>
      <c r="F417" s="14" t="s">
        <v>2535</v>
      </c>
      <c r="G417" s="14"/>
      <c r="H417" s="14" t="s">
        <v>1685</v>
      </c>
      <c r="I417" s="15">
        <v>-100</v>
      </c>
      <c r="J417" s="77">
        <v>3</v>
      </c>
      <c r="K417" s="92"/>
    </row>
    <row r="418" spans="1:11" ht="36" x14ac:dyDescent="0.15">
      <c r="A418" s="14" t="s">
        <v>3528</v>
      </c>
      <c r="B418" s="14" t="s">
        <v>2536</v>
      </c>
      <c r="C418" s="14" t="s">
        <v>2537</v>
      </c>
      <c r="D418" s="16">
        <v>45797</v>
      </c>
      <c r="E418" s="16"/>
      <c r="F418" s="14" t="s">
        <v>2538</v>
      </c>
      <c r="G418" s="14"/>
      <c r="H418" s="14" t="s">
        <v>2150</v>
      </c>
      <c r="I418" s="15">
        <v>57.1</v>
      </c>
      <c r="J418" s="77">
        <v>3</v>
      </c>
      <c r="K418" s="92"/>
    </row>
    <row r="419" spans="1:11" ht="72" x14ac:dyDescent="0.15">
      <c r="A419" s="14" t="s">
        <v>3528</v>
      </c>
      <c r="B419" s="14" t="s">
        <v>2539</v>
      </c>
      <c r="C419" s="14" t="s">
        <v>2540</v>
      </c>
      <c r="D419" s="16">
        <v>45797</v>
      </c>
      <c r="E419" s="16"/>
      <c r="F419" s="14" t="s">
        <v>2541</v>
      </c>
      <c r="G419" s="14"/>
      <c r="H419" s="14" t="s">
        <v>2542</v>
      </c>
      <c r="I419" s="15">
        <v>62.56</v>
      </c>
      <c r="J419" s="77">
        <v>3</v>
      </c>
      <c r="K419" s="92"/>
    </row>
    <row r="420" spans="1:11" ht="72" x14ac:dyDescent="0.15">
      <c r="A420" s="14" t="s">
        <v>3528</v>
      </c>
      <c r="B420" s="14" t="s">
        <v>2543</v>
      </c>
      <c r="C420" s="14" t="s">
        <v>2544</v>
      </c>
      <c r="D420" s="16">
        <v>45797</v>
      </c>
      <c r="E420" s="16"/>
      <c r="F420" s="14" t="s">
        <v>2545</v>
      </c>
      <c r="G420" s="14" t="s">
        <v>1910</v>
      </c>
      <c r="H420" s="14" t="s">
        <v>1911</v>
      </c>
      <c r="I420" s="15">
        <v>123.64</v>
      </c>
      <c r="J420" s="77">
        <v>3</v>
      </c>
      <c r="K420" s="92"/>
    </row>
    <row r="421" spans="1:11" ht="72" x14ac:dyDescent="0.15">
      <c r="A421" s="14" t="s">
        <v>3528</v>
      </c>
      <c r="B421" s="14" t="s">
        <v>2546</v>
      </c>
      <c r="C421" s="14" t="s">
        <v>1524</v>
      </c>
      <c r="D421" s="16">
        <v>45798</v>
      </c>
      <c r="E421" s="16"/>
      <c r="F421" s="14" t="s">
        <v>2547</v>
      </c>
      <c r="G421" s="14"/>
      <c r="H421" s="14" t="s">
        <v>1526</v>
      </c>
      <c r="I421" s="15">
        <v>14967</v>
      </c>
      <c r="J421" s="77">
        <v>3</v>
      </c>
      <c r="K421" s="92"/>
    </row>
    <row r="422" spans="1:11" ht="72" x14ac:dyDescent="0.15">
      <c r="A422" s="14" t="s">
        <v>3528</v>
      </c>
      <c r="B422" s="14" t="s">
        <v>2548</v>
      </c>
      <c r="C422" s="14" t="s">
        <v>2549</v>
      </c>
      <c r="D422" s="16">
        <v>45798</v>
      </c>
      <c r="E422" s="16"/>
      <c r="F422" s="14" t="s">
        <v>2550</v>
      </c>
      <c r="G422" s="14"/>
      <c r="H422" s="14" t="s">
        <v>2551</v>
      </c>
      <c r="I422" s="15">
        <v>3030</v>
      </c>
      <c r="J422" s="77">
        <v>3</v>
      </c>
      <c r="K422" s="92"/>
    </row>
    <row r="423" spans="1:11" ht="36" x14ac:dyDescent="0.15">
      <c r="A423" s="14" t="s">
        <v>3528</v>
      </c>
      <c r="B423" s="14" t="s">
        <v>2552</v>
      </c>
      <c r="C423" s="14" t="s">
        <v>2201</v>
      </c>
      <c r="D423" s="16">
        <v>45798</v>
      </c>
      <c r="E423" s="16"/>
      <c r="F423" s="14" t="s">
        <v>2553</v>
      </c>
      <c r="G423" s="14"/>
      <c r="H423" s="14" t="s">
        <v>1578</v>
      </c>
      <c r="I423" s="15">
        <v>287.5</v>
      </c>
      <c r="J423" s="77">
        <v>3</v>
      </c>
      <c r="K423" s="92"/>
    </row>
    <row r="424" spans="1:11" ht="72" x14ac:dyDescent="0.15">
      <c r="A424" s="14" t="s">
        <v>3528</v>
      </c>
      <c r="B424" s="14" t="s">
        <v>2554</v>
      </c>
      <c r="C424" s="14" t="s">
        <v>2555</v>
      </c>
      <c r="D424" s="16">
        <v>45799</v>
      </c>
      <c r="E424" s="16"/>
      <c r="F424" s="14" t="s">
        <v>2556</v>
      </c>
      <c r="G424" s="14" t="s">
        <v>1591</v>
      </c>
      <c r="H424" s="14" t="s">
        <v>1592</v>
      </c>
      <c r="I424" s="15">
        <v>768</v>
      </c>
      <c r="J424" s="77">
        <v>3</v>
      </c>
      <c r="K424" s="92"/>
    </row>
    <row r="425" spans="1:11" ht="72" x14ac:dyDescent="0.15">
      <c r="A425" s="14" t="s">
        <v>3528</v>
      </c>
      <c r="B425" s="14" t="s">
        <v>2557</v>
      </c>
      <c r="C425" s="14" t="s">
        <v>2558</v>
      </c>
      <c r="D425" s="16">
        <v>45799</v>
      </c>
      <c r="E425" s="16"/>
      <c r="F425" s="14" t="s">
        <v>2559</v>
      </c>
      <c r="G425" s="14" t="s">
        <v>2560</v>
      </c>
      <c r="H425" s="14" t="s">
        <v>2561</v>
      </c>
      <c r="I425" s="15">
        <v>350</v>
      </c>
      <c r="J425" s="77">
        <v>3</v>
      </c>
      <c r="K425" s="92"/>
    </row>
    <row r="426" spans="1:11" ht="60" x14ac:dyDescent="0.15">
      <c r="A426" s="14" t="s">
        <v>3528</v>
      </c>
      <c r="B426" s="14" t="s">
        <v>2562</v>
      </c>
      <c r="C426" s="14" t="s">
        <v>2563</v>
      </c>
      <c r="D426" s="16">
        <v>45799</v>
      </c>
      <c r="E426" s="16"/>
      <c r="F426" s="14" t="s">
        <v>2564</v>
      </c>
      <c r="G426" s="14" t="s">
        <v>1967</v>
      </c>
      <c r="H426" s="14" t="s">
        <v>1968</v>
      </c>
      <c r="I426" s="15">
        <v>150</v>
      </c>
      <c r="J426" s="77">
        <v>3</v>
      </c>
      <c r="K426" s="92"/>
    </row>
    <row r="427" spans="1:11" ht="48" x14ac:dyDescent="0.15">
      <c r="A427" s="14" t="s">
        <v>3528</v>
      </c>
      <c r="B427" s="14" t="s">
        <v>2565</v>
      </c>
      <c r="C427" s="14" t="s">
        <v>2566</v>
      </c>
      <c r="D427" s="16">
        <v>45799</v>
      </c>
      <c r="E427" s="16"/>
      <c r="F427" s="14" t="s">
        <v>2567</v>
      </c>
      <c r="G427" s="14" t="s">
        <v>2568</v>
      </c>
      <c r="H427" s="14" t="s">
        <v>2569</v>
      </c>
      <c r="I427" s="15">
        <v>182.46</v>
      </c>
      <c r="J427" s="77">
        <v>3</v>
      </c>
      <c r="K427" s="92"/>
    </row>
    <row r="428" spans="1:11" ht="72" x14ac:dyDescent="0.15">
      <c r="A428" s="14" t="s">
        <v>3528</v>
      </c>
      <c r="B428" s="14" t="s">
        <v>2570</v>
      </c>
      <c r="C428" s="14" t="s">
        <v>2571</v>
      </c>
      <c r="D428" s="16">
        <v>45799</v>
      </c>
      <c r="E428" s="16"/>
      <c r="F428" s="14" t="s">
        <v>2572</v>
      </c>
      <c r="G428" s="14" t="s">
        <v>2573</v>
      </c>
      <c r="H428" s="14" t="s">
        <v>2574</v>
      </c>
      <c r="I428" s="15">
        <v>14.16</v>
      </c>
      <c r="J428" s="77">
        <v>3</v>
      </c>
      <c r="K428" s="92"/>
    </row>
    <row r="429" spans="1:11" ht="36" x14ac:dyDescent="0.15">
      <c r="A429" s="14" t="s">
        <v>3528</v>
      </c>
      <c r="B429" s="14" t="s">
        <v>2575</v>
      </c>
      <c r="C429" s="14" t="s">
        <v>2576</v>
      </c>
      <c r="D429" s="16">
        <v>45799</v>
      </c>
      <c r="E429" s="16"/>
      <c r="F429" s="14" t="s">
        <v>2577</v>
      </c>
      <c r="G429" s="14" t="s">
        <v>1802</v>
      </c>
      <c r="H429" s="14" t="s">
        <v>1803</v>
      </c>
      <c r="I429" s="15">
        <v>287.5</v>
      </c>
      <c r="J429" s="77">
        <v>3</v>
      </c>
      <c r="K429" s="92"/>
    </row>
    <row r="430" spans="1:11" ht="72" x14ac:dyDescent="0.15">
      <c r="A430" s="14" t="s">
        <v>3528</v>
      </c>
      <c r="B430" s="14" t="s">
        <v>2578</v>
      </c>
      <c r="C430" s="14" t="s">
        <v>2579</v>
      </c>
      <c r="D430" s="16">
        <v>45799</v>
      </c>
      <c r="E430" s="16"/>
      <c r="F430" s="14" t="s">
        <v>2580</v>
      </c>
      <c r="G430" s="14" t="s">
        <v>2581</v>
      </c>
      <c r="H430" s="14" t="s">
        <v>2582</v>
      </c>
      <c r="I430" s="15">
        <v>110</v>
      </c>
      <c r="J430" s="77">
        <v>3</v>
      </c>
      <c r="K430" s="92"/>
    </row>
    <row r="431" spans="1:11" ht="60" x14ac:dyDescent="0.15">
      <c r="A431" s="14" t="s">
        <v>3528</v>
      </c>
      <c r="B431" s="14" t="s">
        <v>2583</v>
      </c>
      <c r="C431" s="14" t="s">
        <v>2584</v>
      </c>
      <c r="D431" s="16">
        <v>45799</v>
      </c>
      <c r="E431" s="16"/>
      <c r="F431" s="14" t="s">
        <v>2585</v>
      </c>
      <c r="G431" s="14"/>
      <c r="H431" s="14" t="s">
        <v>1768</v>
      </c>
      <c r="I431" s="15">
        <v>96.1</v>
      </c>
      <c r="J431" s="77">
        <v>3</v>
      </c>
      <c r="K431" s="92"/>
    </row>
    <row r="432" spans="1:11" ht="72" x14ac:dyDescent="0.15">
      <c r="A432" s="14" t="s">
        <v>3528</v>
      </c>
      <c r="B432" s="14" t="s">
        <v>2586</v>
      </c>
      <c r="C432" s="14" t="s">
        <v>2587</v>
      </c>
      <c r="D432" s="16">
        <v>45799</v>
      </c>
      <c r="E432" s="16"/>
      <c r="F432" s="14" t="s">
        <v>2588</v>
      </c>
      <c r="G432" s="14"/>
      <c r="H432" s="14" t="s">
        <v>2589</v>
      </c>
      <c r="I432" s="15">
        <v>80</v>
      </c>
      <c r="J432" s="77">
        <v>3</v>
      </c>
      <c r="K432" s="92"/>
    </row>
    <row r="433" spans="1:11" ht="48" x14ac:dyDescent="0.15">
      <c r="A433" s="14" t="s">
        <v>3528</v>
      </c>
      <c r="B433" s="14" t="s">
        <v>2590</v>
      </c>
      <c r="C433" s="14" t="s">
        <v>2591</v>
      </c>
      <c r="D433" s="16">
        <v>45799</v>
      </c>
      <c r="E433" s="16"/>
      <c r="F433" s="14" t="s">
        <v>2592</v>
      </c>
      <c r="G433" s="14"/>
      <c r="H433" s="14" t="s">
        <v>2078</v>
      </c>
      <c r="I433" s="15">
        <v>24.6</v>
      </c>
      <c r="J433" s="77">
        <v>3</v>
      </c>
      <c r="K433" s="92"/>
    </row>
    <row r="434" spans="1:11" ht="48" x14ac:dyDescent="0.15">
      <c r="A434" s="14" t="s">
        <v>3528</v>
      </c>
      <c r="B434" s="14" t="s">
        <v>2593</v>
      </c>
      <c r="C434" s="14" t="s">
        <v>2594</v>
      </c>
      <c r="D434" s="16">
        <v>45799</v>
      </c>
      <c r="E434" s="16"/>
      <c r="F434" s="14" t="s">
        <v>2595</v>
      </c>
      <c r="G434" s="14"/>
      <c r="H434" s="14" t="s">
        <v>2487</v>
      </c>
      <c r="I434" s="15">
        <v>220.79</v>
      </c>
      <c r="J434" s="77">
        <v>3</v>
      </c>
      <c r="K434" s="92"/>
    </row>
    <row r="435" spans="1:11" ht="72" x14ac:dyDescent="0.15">
      <c r="A435" s="14" t="s">
        <v>3528</v>
      </c>
      <c r="B435" s="14" t="s">
        <v>2596</v>
      </c>
      <c r="C435" s="14" t="s">
        <v>2597</v>
      </c>
      <c r="D435" s="16">
        <v>45799</v>
      </c>
      <c r="E435" s="16"/>
      <c r="F435" s="14" t="s">
        <v>2598</v>
      </c>
      <c r="G435" s="14" t="s">
        <v>1896</v>
      </c>
      <c r="H435" s="14" t="s">
        <v>1897</v>
      </c>
      <c r="I435" s="15">
        <v>66.48</v>
      </c>
      <c r="J435" s="77">
        <v>3</v>
      </c>
      <c r="K435" s="92"/>
    </row>
    <row r="436" spans="1:11" ht="72" x14ac:dyDescent="0.15">
      <c r="A436" s="14" t="s">
        <v>3528</v>
      </c>
      <c r="B436" s="14" t="s">
        <v>2599</v>
      </c>
      <c r="C436" s="14" t="s">
        <v>2600</v>
      </c>
      <c r="D436" s="16">
        <v>45799</v>
      </c>
      <c r="E436" s="16"/>
      <c r="F436" s="14" t="s">
        <v>2601</v>
      </c>
      <c r="G436" s="14" t="s">
        <v>1896</v>
      </c>
      <c r="H436" s="14" t="s">
        <v>1897</v>
      </c>
      <c r="I436" s="15">
        <v>33.24</v>
      </c>
      <c r="J436" s="77">
        <v>3</v>
      </c>
      <c r="K436" s="92"/>
    </row>
    <row r="437" spans="1:11" ht="72" x14ac:dyDescent="0.15">
      <c r="A437" s="14" t="s">
        <v>3528</v>
      </c>
      <c r="B437" s="14" t="s">
        <v>2602</v>
      </c>
      <c r="C437" s="14" t="s">
        <v>2603</v>
      </c>
      <c r="D437" s="16">
        <v>45799</v>
      </c>
      <c r="E437" s="16"/>
      <c r="F437" s="14" t="s">
        <v>2604</v>
      </c>
      <c r="G437" s="14" t="s">
        <v>1910</v>
      </c>
      <c r="H437" s="14" t="s">
        <v>1911</v>
      </c>
      <c r="I437" s="15">
        <v>114.35</v>
      </c>
      <c r="J437" s="77">
        <v>3</v>
      </c>
      <c r="K437" s="92"/>
    </row>
    <row r="438" spans="1:11" ht="72" x14ac:dyDescent="0.15">
      <c r="A438" s="14" t="s">
        <v>3528</v>
      </c>
      <c r="B438" s="14" t="s">
        <v>2605</v>
      </c>
      <c r="C438" s="14" t="s">
        <v>2606</v>
      </c>
      <c r="D438" s="16">
        <v>45799</v>
      </c>
      <c r="E438" s="16"/>
      <c r="F438" s="14" t="s">
        <v>2607</v>
      </c>
      <c r="G438" s="14" t="s">
        <v>1896</v>
      </c>
      <c r="H438" s="14" t="s">
        <v>1897</v>
      </c>
      <c r="I438" s="15">
        <v>55.4</v>
      </c>
      <c r="J438" s="77">
        <v>3</v>
      </c>
      <c r="K438" s="92"/>
    </row>
    <row r="439" spans="1:11" ht="72" x14ac:dyDescent="0.15">
      <c r="A439" s="14" t="s">
        <v>3528</v>
      </c>
      <c r="B439" s="14" t="s">
        <v>2608</v>
      </c>
      <c r="C439" s="14" t="s">
        <v>2609</v>
      </c>
      <c r="D439" s="16">
        <v>45799</v>
      </c>
      <c r="E439" s="16"/>
      <c r="F439" s="14" t="s">
        <v>2610</v>
      </c>
      <c r="G439" s="14" t="s">
        <v>1896</v>
      </c>
      <c r="H439" s="14" t="s">
        <v>1897</v>
      </c>
      <c r="I439" s="15">
        <v>13.85</v>
      </c>
      <c r="J439" s="77">
        <v>3</v>
      </c>
      <c r="K439" s="92"/>
    </row>
    <row r="440" spans="1:11" ht="72" x14ac:dyDescent="0.15">
      <c r="A440" s="14" t="s">
        <v>3528</v>
      </c>
      <c r="B440" s="14" t="s">
        <v>2611</v>
      </c>
      <c r="C440" s="14" t="s">
        <v>2612</v>
      </c>
      <c r="D440" s="16">
        <v>45799</v>
      </c>
      <c r="E440" s="16"/>
      <c r="F440" s="14" t="s">
        <v>2613</v>
      </c>
      <c r="G440" s="14"/>
      <c r="H440" s="14" t="s">
        <v>2614</v>
      </c>
      <c r="I440" s="15">
        <v>53.76</v>
      </c>
      <c r="J440" s="77">
        <v>3</v>
      </c>
      <c r="K440" s="92"/>
    </row>
    <row r="441" spans="1:11" ht="72" x14ac:dyDescent="0.15">
      <c r="A441" s="14" t="s">
        <v>3528</v>
      </c>
      <c r="B441" s="14" t="s">
        <v>2615</v>
      </c>
      <c r="C441" s="14" t="s">
        <v>2616</v>
      </c>
      <c r="D441" s="16">
        <v>45799</v>
      </c>
      <c r="E441" s="16"/>
      <c r="F441" s="14" t="s">
        <v>2617</v>
      </c>
      <c r="G441" s="14"/>
      <c r="H441" s="14" t="s">
        <v>1944</v>
      </c>
      <c r="I441" s="15">
        <v>20.8</v>
      </c>
      <c r="J441" s="77">
        <v>3</v>
      </c>
      <c r="K441" s="92"/>
    </row>
    <row r="442" spans="1:11" ht="72" x14ac:dyDescent="0.15">
      <c r="A442" s="14" t="s">
        <v>3528</v>
      </c>
      <c r="B442" s="14" t="s">
        <v>2618</v>
      </c>
      <c r="C442" s="14" t="s">
        <v>2619</v>
      </c>
      <c r="D442" s="16">
        <v>45799</v>
      </c>
      <c r="E442" s="16"/>
      <c r="F442" s="14" t="s">
        <v>2620</v>
      </c>
      <c r="G442" s="14" t="s">
        <v>1896</v>
      </c>
      <c r="H442" s="14" t="s">
        <v>1897</v>
      </c>
      <c r="I442" s="15">
        <v>24.93</v>
      </c>
      <c r="J442" s="77">
        <v>3</v>
      </c>
      <c r="K442" s="92"/>
    </row>
    <row r="443" spans="1:11" ht="72" x14ac:dyDescent="0.15">
      <c r="A443" s="14" t="s">
        <v>3528</v>
      </c>
      <c r="B443" s="14" t="s">
        <v>2618</v>
      </c>
      <c r="C443" s="14" t="s">
        <v>2619</v>
      </c>
      <c r="D443" s="16">
        <v>45799</v>
      </c>
      <c r="E443" s="16"/>
      <c r="F443" s="14" t="s">
        <v>2620</v>
      </c>
      <c r="G443" s="14" t="s">
        <v>1896</v>
      </c>
      <c r="H443" s="14" t="s">
        <v>1897</v>
      </c>
      <c r="I443" s="15">
        <v>24.93</v>
      </c>
      <c r="J443" s="77">
        <v>3</v>
      </c>
      <c r="K443" s="92"/>
    </row>
    <row r="444" spans="1:11" ht="72" x14ac:dyDescent="0.15">
      <c r="A444" s="14" t="s">
        <v>3528</v>
      </c>
      <c r="B444" s="14" t="s">
        <v>2621</v>
      </c>
      <c r="C444" s="14" t="s">
        <v>2622</v>
      </c>
      <c r="D444" s="16">
        <v>45800</v>
      </c>
      <c r="E444" s="16"/>
      <c r="F444" s="14" t="s">
        <v>2623</v>
      </c>
      <c r="G444" s="14"/>
      <c r="H444" s="14" t="s">
        <v>2624</v>
      </c>
      <c r="I444" s="15">
        <v>84</v>
      </c>
      <c r="J444" s="77">
        <v>3</v>
      </c>
      <c r="K444" s="92"/>
    </row>
    <row r="445" spans="1:11" ht="72" x14ac:dyDescent="0.15">
      <c r="A445" s="14" t="s">
        <v>3528</v>
      </c>
      <c r="B445" s="14" t="s">
        <v>2625</v>
      </c>
      <c r="C445" s="14" t="s">
        <v>2626</v>
      </c>
      <c r="D445" s="16">
        <v>45800</v>
      </c>
      <c r="E445" s="16"/>
      <c r="F445" s="14" t="s">
        <v>2627</v>
      </c>
      <c r="G445" s="14"/>
      <c r="H445" s="14" t="s">
        <v>2628</v>
      </c>
      <c r="I445" s="15">
        <v>42</v>
      </c>
      <c r="J445" s="77">
        <v>3</v>
      </c>
      <c r="K445" s="92"/>
    </row>
    <row r="446" spans="1:11" ht="72" x14ac:dyDescent="0.15">
      <c r="A446" s="14" t="s">
        <v>3528</v>
      </c>
      <c r="B446" s="14" t="s">
        <v>2629</v>
      </c>
      <c r="C446" s="14" t="s">
        <v>2630</v>
      </c>
      <c r="D446" s="16">
        <v>45800</v>
      </c>
      <c r="E446" s="16"/>
      <c r="F446" s="14" t="s">
        <v>2631</v>
      </c>
      <c r="G446" s="14"/>
      <c r="H446" s="14" t="s">
        <v>1944</v>
      </c>
      <c r="I446" s="15">
        <v>48</v>
      </c>
      <c r="J446" s="77">
        <v>3</v>
      </c>
      <c r="K446" s="92"/>
    </row>
    <row r="447" spans="1:11" ht="72" x14ac:dyDescent="0.15">
      <c r="A447" s="14" t="s">
        <v>3528</v>
      </c>
      <c r="B447" s="14" t="s">
        <v>2632</v>
      </c>
      <c r="C447" s="14" t="s">
        <v>2633</v>
      </c>
      <c r="D447" s="16">
        <v>45800</v>
      </c>
      <c r="E447" s="16"/>
      <c r="F447" s="14" t="s">
        <v>2634</v>
      </c>
      <c r="G447" s="14"/>
      <c r="H447" s="14" t="s">
        <v>2635</v>
      </c>
      <c r="I447" s="15">
        <v>48</v>
      </c>
      <c r="J447" s="77">
        <v>3</v>
      </c>
      <c r="K447" s="92"/>
    </row>
    <row r="448" spans="1:11" ht="72" x14ac:dyDescent="0.15">
      <c r="A448" s="14" t="s">
        <v>3528</v>
      </c>
      <c r="B448" s="14" t="s">
        <v>2636</v>
      </c>
      <c r="C448" s="14" t="s">
        <v>2637</v>
      </c>
      <c r="D448" s="16">
        <v>45800</v>
      </c>
      <c r="E448" s="16"/>
      <c r="F448" s="14" t="s">
        <v>2638</v>
      </c>
      <c r="G448" s="14"/>
      <c r="H448" s="14" t="s">
        <v>2639</v>
      </c>
      <c r="I448" s="15">
        <v>36</v>
      </c>
      <c r="J448" s="77">
        <v>3</v>
      </c>
      <c r="K448" s="92"/>
    </row>
    <row r="449" spans="1:11" ht="72" x14ac:dyDescent="0.15">
      <c r="A449" s="14" t="s">
        <v>3528</v>
      </c>
      <c r="B449" s="14" t="s">
        <v>2640</v>
      </c>
      <c r="C449" s="14" t="s">
        <v>2626</v>
      </c>
      <c r="D449" s="16">
        <v>45800</v>
      </c>
      <c r="E449" s="16"/>
      <c r="F449" s="14" t="s">
        <v>2641</v>
      </c>
      <c r="G449" s="14"/>
      <c r="H449" s="14" t="s">
        <v>2642</v>
      </c>
      <c r="I449" s="15">
        <v>36</v>
      </c>
      <c r="J449" s="77">
        <v>3</v>
      </c>
      <c r="K449" s="92"/>
    </row>
    <row r="450" spans="1:11" ht="60" x14ac:dyDescent="0.15">
      <c r="A450" s="14" t="s">
        <v>3528</v>
      </c>
      <c r="B450" s="14" t="s">
        <v>2643</v>
      </c>
      <c r="C450" s="14" t="s">
        <v>2644</v>
      </c>
      <c r="D450" s="16">
        <v>45800</v>
      </c>
      <c r="E450" s="16"/>
      <c r="F450" s="14" t="s">
        <v>2645</v>
      </c>
      <c r="G450" s="14"/>
      <c r="H450" s="14" t="s">
        <v>2624</v>
      </c>
      <c r="I450" s="15">
        <v>98</v>
      </c>
      <c r="J450" s="77">
        <v>3</v>
      </c>
      <c r="K450" s="92"/>
    </row>
    <row r="451" spans="1:11" ht="60" x14ac:dyDescent="0.15">
      <c r="A451" s="14" t="s">
        <v>3528</v>
      </c>
      <c r="B451" s="14" t="s">
        <v>2646</v>
      </c>
      <c r="C451" s="14" t="s">
        <v>2647</v>
      </c>
      <c r="D451" s="16">
        <v>45800</v>
      </c>
      <c r="E451" s="16"/>
      <c r="F451" s="14" t="s">
        <v>2648</v>
      </c>
      <c r="G451" s="14"/>
      <c r="H451" s="14" t="s">
        <v>2628</v>
      </c>
      <c r="I451" s="15">
        <v>49</v>
      </c>
      <c r="J451" s="77">
        <v>3</v>
      </c>
      <c r="K451" s="92"/>
    </row>
    <row r="452" spans="1:11" ht="60" x14ac:dyDescent="0.15">
      <c r="A452" s="14" t="s">
        <v>3528</v>
      </c>
      <c r="B452" s="14" t="s">
        <v>2649</v>
      </c>
      <c r="C452" s="14" t="s">
        <v>2650</v>
      </c>
      <c r="D452" s="16">
        <v>45800</v>
      </c>
      <c r="E452" s="16"/>
      <c r="F452" s="14" t="s">
        <v>2651</v>
      </c>
      <c r="G452" s="14"/>
      <c r="H452" s="14" t="s">
        <v>1944</v>
      </c>
      <c r="I452" s="15">
        <v>56</v>
      </c>
      <c r="J452" s="77">
        <v>3</v>
      </c>
      <c r="K452" s="92"/>
    </row>
    <row r="453" spans="1:11" ht="60" x14ac:dyDescent="0.15">
      <c r="A453" s="14" t="s">
        <v>3528</v>
      </c>
      <c r="B453" s="14" t="s">
        <v>2652</v>
      </c>
      <c r="C453" s="14" t="s">
        <v>2653</v>
      </c>
      <c r="D453" s="16">
        <v>45800</v>
      </c>
      <c r="E453" s="16"/>
      <c r="F453" s="14" t="s">
        <v>2654</v>
      </c>
      <c r="G453" s="14"/>
      <c r="H453" s="14" t="s">
        <v>2635</v>
      </c>
      <c r="I453" s="15">
        <v>56</v>
      </c>
      <c r="J453" s="77">
        <v>3</v>
      </c>
      <c r="K453" s="92"/>
    </row>
    <row r="454" spans="1:11" ht="60" x14ac:dyDescent="0.15">
      <c r="A454" s="14" t="s">
        <v>3528</v>
      </c>
      <c r="B454" s="14" t="s">
        <v>2655</v>
      </c>
      <c r="C454" s="14" t="s">
        <v>2656</v>
      </c>
      <c r="D454" s="16">
        <v>45800</v>
      </c>
      <c r="E454" s="16"/>
      <c r="F454" s="14" t="s">
        <v>2657</v>
      </c>
      <c r="G454" s="14"/>
      <c r="H454" s="14" t="s">
        <v>2639</v>
      </c>
      <c r="I454" s="15">
        <v>42</v>
      </c>
      <c r="J454" s="77">
        <v>3</v>
      </c>
      <c r="K454" s="92"/>
    </row>
    <row r="455" spans="1:11" ht="60" x14ac:dyDescent="0.15">
      <c r="A455" s="14" t="s">
        <v>3528</v>
      </c>
      <c r="B455" s="14" t="s">
        <v>2658</v>
      </c>
      <c r="C455" s="14" t="s">
        <v>2659</v>
      </c>
      <c r="D455" s="16">
        <v>45800</v>
      </c>
      <c r="E455" s="16"/>
      <c r="F455" s="14" t="s">
        <v>2660</v>
      </c>
      <c r="G455" s="14"/>
      <c r="H455" s="14" t="s">
        <v>2642</v>
      </c>
      <c r="I455" s="15">
        <v>42</v>
      </c>
      <c r="J455" s="77">
        <v>3</v>
      </c>
      <c r="K455" s="92"/>
    </row>
    <row r="456" spans="1:11" ht="72" x14ac:dyDescent="0.15">
      <c r="A456" s="14" t="s">
        <v>3528</v>
      </c>
      <c r="B456" s="14" t="s">
        <v>2661</v>
      </c>
      <c r="C456" s="14" t="s">
        <v>2662</v>
      </c>
      <c r="D456" s="16">
        <v>45800</v>
      </c>
      <c r="E456" s="16"/>
      <c r="F456" s="14" t="s">
        <v>2663</v>
      </c>
      <c r="G456" s="14"/>
      <c r="H456" s="14" t="s">
        <v>2664</v>
      </c>
      <c r="I456" s="15">
        <v>42</v>
      </c>
      <c r="J456" s="77">
        <v>3</v>
      </c>
      <c r="K456" s="92"/>
    </row>
    <row r="457" spans="1:11" ht="72" x14ac:dyDescent="0.15">
      <c r="A457" s="14" t="s">
        <v>3528</v>
      </c>
      <c r="B457" s="14" t="s">
        <v>2665</v>
      </c>
      <c r="C457" s="14" t="s">
        <v>2666</v>
      </c>
      <c r="D457" s="16">
        <v>45800</v>
      </c>
      <c r="E457" s="16"/>
      <c r="F457" s="14" t="s">
        <v>2667</v>
      </c>
      <c r="G457" s="14"/>
      <c r="H457" s="14" t="s">
        <v>2668</v>
      </c>
      <c r="I457" s="15">
        <v>42</v>
      </c>
      <c r="J457" s="77">
        <v>3</v>
      </c>
      <c r="K457" s="92"/>
    </row>
    <row r="458" spans="1:11" ht="72" x14ac:dyDescent="0.15">
      <c r="A458" s="14" t="s">
        <v>3528</v>
      </c>
      <c r="B458" s="14" t="s">
        <v>2669</v>
      </c>
      <c r="C458" s="14" t="s">
        <v>2670</v>
      </c>
      <c r="D458" s="16">
        <v>45800</v>
      </c>
      <c r="E458" s="16"/>
      <c r="F458" s="14" t="s">
        <v>2671</v>
      </c>
      <c r="G458" s="14"/>
      <c r="H458" s="14" t="s">
        <v>1944</v>
      </c>
      <c r="I458" s="15">
        <v>96</v>
      </c>
      <c r="J458" s="77">
        <v>3</v>
      </c>
      <c r="K458" s="92"/>
    </row>
    <row r="459" spans="1:11" ht="72" x14ac:dyDescent="0.15">
      <c r="A459" s="14" t="s">
        <v>3528</v>
      </c>
      <c r="B459" s="14" t="s">
        <v>2672</v>
      </c>
      <c r="C459" s="14" t="s">
        <v>2673</v>
      </c>
      <c r="D459" s="16">
        <v>45800</v>
      </c>
      <c r="E459" s="16"/>
      <c r="F459" s="14" t="s">
        <v>2674</v>
      </c>
      <c r="G459" s="14"/>
      <c r="H459" s="14" t="s">
        <v>2675</v>
      </c>
      <c r="I459" s="15">
        <v>96</v>
      </c>
      <c r="J459" s="77">
        <v>3</v>
      </c>
      <c r="K459" s="92"/>
    </row>
    <row r="460" spans="1:11" ht="72" x14ac:dyDescent="0.15">
      <c r="A460" s="14" t="s">
        <v>3528</v>
      </c>
      <c r="B460" s="14" t="s">
        <v>2676</v>
      </c>
      <c r="C460" s="14" t="s">
        <v>2677</v>
      </c>
      <c r="D460" s="16">
        <v>45803</v>
      </c>
      <c r="E460" s="16"/>
      <c r="F460" s="14" t="s">
        <v>2678</v>
      </c>
      <c r="G460" s="14" t="s">
        <v>1591</v>
      </c>
      <c r="H460" s="14" t="s">
        <v>1592</v>
      </c>
      <c r="I460" s="15">
        <v>6335</v>
      </c>
      <c r="J460" s="77">
        <v>3</v>
      </c>
      <c r="K460" s="92"/>
    </row>
    <row r="461" spans="1:11" ht="60" x14ac:dyDescent="0.15">
      <c r="A461" s="14" t="s">
        <v>3528</v>
      </c>
      <c r="B461" s="14" t="s">
        <v>2679</v>
      </c>
      <c r="C461" s="14" t="s">
        <v>2680</v>
      </c>
      <c r="D461" s="16">
        <v>45803</v>
      </c>
      <c r="E461" s="16"/>
      <c r="F461" s="14" t="s">
        <v>2681</v>
      </c>
      <c r="G461" s="14" t="s">
        <v>1591</v>
      </c>
      <c r="H461" s="14" t="s">
        <v>1592</v>
      </c>
      <c r="I461" s="15">
        <v>2282.5</v>
      </c>
      <c r="J461" s="77">
        <v>3</v>
      </c>
      <c r="K461" s="92"/>
    </row>
    <row r="462" spans="1:11" ht="48" x14ac:dyDescent="0.15">
      <c r="A462" s="14" t="s">
        <v>3528</v>
      </c>
      <c r="B462" s="14" t="s">
        <v>2682</v>
      </c>
      <c r="C462" s="14" t="s">
        <v>2683</v>
      </c>
      <c r="D462" s="16">
        <v>45803</v>
      </c>
      <c r="E462" s="16"/>
      <c r="F462" s="14" t="s">
        <v>2684</v>
      </c>
      <c r="G462" s="14" t="s">
        <v>1817</v>
      </c>
      <c r="H462" s="14" t="s">
        <v>1818</v>
      </c>
      <c r="I462" s="15">
        <v>1445</v>
      </c>
      <c r="J462" s="77">
        <v>3</v>
      </c>
      <c r="K462" s="92"/>
    </row>
    <row r="463" spans="1:11" ht="84" x14ac:dyDescent="0.15">
      <c r="A463" s="14" t="s">
        <v>3528</v>
      </c>
      <c r="B463" s="14" t="s">
        <v>2685</v>
      </c>
      <c r="C463" s="14" t="s">
        <v>2686</v>
      </c>
      <c r="D463" s="16">
        <v>45803</v>
      </c>
      <c r="E463" s="16"/>
      <c r="F463" s="14" t="s">
        <v>2687</v>
      </c>
      <c r="G463" s="14" t="s">
        <v>2688</v>
      </c>
      <c r="H463" s="14" t="s">
        <v>2689</v>
      </c>
      <c r="I463" s="15">
        <v>255</v>
      </c>
      <c r="J463" s="77">
        <v>3</v>
      </c>
      <c r="K463" s="92"/>
    </row>
    <row r="464" spans="1:11" ht="72" x14ac:dyDescent="0.15">
      <c r="A464" s="14" t="s">
        <v>3528</v>
      </c>
      <c r="B464" s="14" t="s">
        <v>2690</v>
      </c>
      <c r="C464" s="14" t="s">
        <v>2691</v>
      </c>
      <c r="D464" s="16">
        <v>45803</v>
      </c>
      <c r="E464" s="16"/>
      <c r="F464" s="14" t="s">
        <v>2692</v>
      </c>
      <c r="G464" s="14"/>
      <c r="H464" s="14" t="s">
        <v>2487</v>
      </c>
      <c r="I464" s="15">
        <v>20.239999999999998</v>
      </c>
      <c r="J464" s="77">
        <v>3</v>
      </c>
      <c r="K464" s="92"/>
    </row>
    <row r="465" spans="1:11" ht="60" x14ac:dyDescent="0.15">
      <c r="A465" s="14" t="s">
        <v>3528</v>
      </c>
      <c r="B465" s="14" t="s">
        <v>2693</v>
      </c>
      <c r="C465" s="14" t="s">
        <v>2694</v>
      </c>
      <c r="D465" s="16">
        <v>45803</v>
      </c>
      <c r="E465" s="16"/>
      <c r="F465" s="14" t="s">
        <v>2695</v>
      </c>
      <c r="G465" s="14"/>
      <c r="H465" s="14" t="s">
        <v>2696</v>
      </c>
      <c r="I465" s="15">
        <v>50.3</v>
      </c>
      <c r="J465" s="77">
        <v>3</v>
      </c>
      <c r="K465" s="92"/>
    </row>
    <row r="466" spans="1:11" ht="72" x14ac:dyDescent="0.15">
      <c r="A466" s="14" t="s">
        <v>3528</v>
      </c>
      <c r="B466" s="14" t="s">
        <v>2697</v>
      </c>
      <c r="C466" s="14" t="s">
        <v>2698</v>
      </c>
      <c r="D466" s="16">
        <v>45803</v>
      </c>
      <c r="E466" s="16"/>
      <c r="F466" s="14" t="s">
        <v>2699</v>
      </c>
      <c r="G466" s="14" t="s">
        <v>2700</v>
      </c>
      <c r="H466" s="14" t="s">
        <v>2701</v>
      </c>
      <c r="I466" s="15">
        <v>85.81</v>
      </c>
      <c r="J466" s="77">
        <v>3</v>
      </c>
      <c r="K466" s="92"/>
    </row>
    <row r="467" spans="1:11" ht="36" x14ac:dyDescent="0.15">
      <c r="A467" s="14" t="s">
        <v>3528</v>
      </c>
      <c r="B467" s="14" t="s">
        <v>2702</v>
      </c>
      <c r="C467" s="14" t="s">
        <v>2703</v>
      </c>
      <c r="D467" s="16">
        <v>45804</v>
      </c>
      <c r="E467" s="16"/>
      <c r="F467" s="14" t="s">
        <v>2704</v>
      </c>
      <c r="G467" s="14"/>
      <c r="H467" s="14" t="s">
        <v>1605</v>
      </c>
      <c r="I467" s="15">
        <v>-62</v>
      </c>
      <c r="J467" s="77">
        <v>3</v>
      </c>
      <c r="K467" s="92"/>
    </row>
    <row r="468" spans="1:11" ht="60" x14ac:dyDescent="0.15">
      <c r="A468" s="14" t="s">
        <v>3528</v>
      </c>
      <c r="B468" s="14" t="s">
        <v>2705</v>
      </c>
      <c r="C468" s="14" t="s">
        <v>2706</v>
      </c>
      <c r="D468" s="16">
        <v>45804</v>
      </c>
      <c r="E468" s="16"/>
      <c r="F468" s="14" t="s">
        <v>2707</v>
      </c>
      <c r="G468" s="14"/>
      <c r="H468" s="14" t="s">
        <v>2708</v>
      </c>
      <c r="I468" s="15">
        <v>148</v>
      </c>
      <c r="J468" s="77">
        <v>3</v>
      </c>
      <c r="K468" s="92"/>
    </row>
    <row r="469" spans="1:11" ht="72" x14ac:dyDescent="0.15">
      <c r="A469" s="14" t="s">
        <v>3528</v>
      </c>
      <c r="B469" s="14" t="s">
        <v>2709</v>
      </c>
      <c r="C469" s="14" t="s">
        <v>2710</v>
      </c>
      <c r="D469" s="16">
        <v>45804</v>
      </c>
      <c r="E469" s="16"/>
      <c r="F469" s="14" t="s">
        <v>2711</v>
      </c>
      <c r="G469" s="14"/>
      <c r="H469" s="14" t="s">
        <v>2477</v>
      </c>
      <c r="I469" s="15">
        <v>68</v>
      </c>
      <c r="J469" s="77">
        <v>3</v>
      </c>
      <c r="K469" s="92"/>
    </row>
    <row r="470" spans="1:11" ht="72" x14ac:dyDescent="0.15">
      <c r="A470" s="14" t="s">
        <v>3528</v>
      </c>
      <c r="B470" s="14" t="s">
        <v>2712</v>
      </c>
      <c r="C470" s="14" t="s">
        <v>2713</v>
      </c>
      <c r="D470" s="16">
        <v>45804</v>
      </c>
      <c r="E470" s="16"/>
      <c r="F470" s="14" t="s">
        <v>2714</v>
      </c>
      <c r="G470" s="14"/>
      <c r="H470" s="14" t="s">
        <v>2715</v>
      </c>
      <c r="I470" s="15">
        <v>68</v>
      </c>
      <c r="J470" s="77">
        <v>3</v>
      </c>
      <c r="K470" s="92"/>
    </row>
    <row r="471" spans="1:11" ht="72" x14ac:dyDescent="0.15">
      <c r="A471" s="14" t="s">
        <v>3528</v>
      </c>
      <c r="B471" s="14" t="s">
        <v>2716</v>
      </c>
      <c r="C471" s="14" t="s">
        <v>2717</v>
      </c>
      <c r="D471" s="16">
        <v>45804</v>
      </c>
      <c r="E471" s="16"/>
      <c r="F471" s="14" t="s">
        <v>2718</v>
      </c>
      <c r="G471" s="14"/>
      <c r="H471" s="14" t="s">
        <v>2477</v>
      </c>
      <c r="I471" s="15">
        <v>10</v>
      </c>
      <c r="J471" s="77">
        <v>3</v>
      </c>
      <c r="K471" s="92"/>
    </row>
    <row r="472" spans="1:11" ht="72" x14ac:dyDescent="0.15">
      <c r="A472" s="14" t="s">
        <v>3528</v>
      </c>
      <c r="B472" s="14" t="s">
        <v>2719</v>
      </c>
      <c r="C472" s="14" t="s">
        <v>2720</v>
      </c>
      <c r="D472" s="16">
        <v>45804</v>
      </c>
      <c r="E472" s="16"/>
      <c r="F472" s="14" t="s">
        <v>2721</v>
      </c>
      <c r="G472" s="14"/>
      <c r="H472" s="14" t="s">
        <v>2477</v>
      </c>
      <c r="I472" s="15">
        <v>68</v>
      </c>
      <c r="J472" s="77">
        <v>3</v>
      </c>
      <c r="K472" s="92"/>
    </row>
    <row r="473" spans="1:11" ht="72" x14ac:dyDescent="0.15">
      <c r="A473" s="14" t="s">
        <v>3528</v>
      </c>
      <c r="B473" s="14" t="s">
        <v>2722</v>
      </c>
      <c r="C473" s="14" t="s">
        <v>2723</v>
      </c>
      <c r="D473" s="16">
        <v>45804</v>
      </c>
      <c r="E473" s="16"/>
      <c r="F473" s="14" t="s">
        <v>2724</v>
      </c>
      <c r="G473" s="14"/>
      <c r="H473" s="14" t="s">
        <v>2715</v>
      </c>
      <c r="I473" s="15">
        <v>68</v>
      </c>
      <c r="J473" s="77">
        <v>3</v>
      </c>
      <c r="K473" s="92"/>
    </row>
    <row r="474" spans="1:11" ht="72" x14ac:dyDescent="0.15">
      <c r="A474" s="14" t="s">
        <v>3528</v>
      </c>
      <c r="B474" s="14" t="s">
        <v>2725</v>
      </c>
      <c r="C474" s="14" t="s">
        <v>2726</v>
      </c>
      <c r="D474" s="16">
        <v>45804</v>
      </c>
      <c r="E474" s="16"/>
      <c r="F474" s="14" t="s">
        <v>2727</v>
      </c>
      <c r="G474" s="14"/>
      <c r="H474" s="14" t="s">
        <v>2728</v>
      </c>
      <c r="I474" s="15">
        <v>42</v>
      </c>
      <c r="J474" s="77">
        <v>3</v>
      </c>
      <c r="K474" s="92"/>
    </row>
    <row r="475" spans="1:11" ht="48" x14ac:dyDescent="0.15">
      <c r="A475" s="14" t="s">
        <v>3528</v>
      </c>
      <c r="B475" s="14" t="s">
        <v>2729</v>
      </c>
      <c r="C475" s="14" t="s">
        <v>2730</v>
      </c>
      <c r="D475" s="16">
        <v>45805</v>
      </c>
      <c r="E475" s="16"/>
      <c r="F475" s="14" t="s">
        <v>2731</v>
      </c>
      <c r="G475" s="14" t="s">
        <v>2732</v>
      </c>
      <c r="H475" s="14" t="s">
        <v>2733</v>
      </c>
      <c r="I475" s="15">
        <v>68.67</v>
      </c>
      <c r="J475" s="77">
        <v>3</v>
      </c>
      <c r="K475" s="92"/>
    </row>
    <row r="476" spans="1:11" ht="60" x14ac:dyDescent="0.15">
      <c r="A476" s="14" t="s">
        <v>3528</v>
      </c>
      <c r="B476" s="14" t="s">
        <v>2734</v>
      </c>
      <c r="C476" s="14" t="s">
        <v>2735</v>
      </c>
      <c r="D476" s="16">
        <v>45805</v>
      </c>
      <c r="E476" s="16"/>
      <c r="F476" s="14" t="s">
        <v>2736</v>
      </c>
      <c r="G476" s="14" t="s">
        <v>2737</v>
      </c>
      <c r="H476" s="14" t="s">
        <v>2738</v>
      </c>
      <c r="I476" s="15">
        <v>123</v>
      </c>
      <c r="J476" s="77">
        <v>3</v>
      </c>
      <c r="K476" s="92"/>
    </row>
    <row r="477" spans="1:11" ht="84" x14ac:dyDescent="0.15">
      <c r="A477" s="14" t="s">
        <v>3528</v>
      </c>
      <c r="B477" s="14" t="s">
        <v>2739</v>
      </c>
      <c r="C477" s="14" t="s">
        <v>2740</v>
      </c>
      <c r="D477" s="16">
        <v>45805</v>
      </c>
      <c r="E477" s="16"/>
      <c r="F477" s="14" t="s">
        <v>2741</v>
      </c>
      <c r="G477" s="14"/>
      <c r="H477" s="14" t="s">
        <v>1609</v>
      </c>
      <c r="I477" s="15">
        <v>2200</v>
      </c>
      <c r="J477" s="77">
        <v>3</v>
      </c>
      <c r="K477" s="92"/>
    </row>
    <row r="478" spans="1:11" ht="36" x14ac:dyDescent="0.15">
      <c r="A478" s="14" t="s">
        <v>3528</v>
      </c>
      <c r="B478" s="14" t="s">
        <v>2742</v>
      </c>
      <c r="C478" s="14" t="s">
        <v>2743</v>
      </c>
      <c r="D478" s="16">
        <v>45805</v>
      </c>
      <c r="E478" s="16"/>
      <c r="F478" s="14" t="s">
        <v>2744</v>
      </c>
      <c r="G478" s="14" t="s">
        <v>1932</v>
      </c>
      <c r="H478" s="14" t="s">
        <v>1933</v>
      </c>
      <c r="I478" s="15">
        <v>184.5</v>
      </c>
      <c r="J478" s="77">
        <v>3</v>
      </c>
      <c r="K478" s="92"/>
    </row>
    <row r="479" spans="1:11" ht="84" x14ac:dyDescent="0.15">
      <c r="A479" s="14" t="s">
        <v>3528</v>
      </c>
      <c r="B479" s="14" t="s">
        <v>2745</v>
      </c>
      <c r="C479" s="14" t="s">
        <v>2746</v>
      </c>
      <c r="D479" s="16">
        <v>45805</v>
      </c>
      <c r="E479" s="16"/>
      <c r="F479" s="14" t="s">
        <v>2747</v>
      </c>
      <c r="G479" s="14"/>
      <c r="H479" s="14" t="s">
        <v>2748</v>
      </c>
      <c r="I479" s="15">
        <v>190</v>
      </c>
      <c r="J479" s="77">
        <v>3</v>
      </c>
      <c r="K479" s="92"/>
    </row>
    <row r="480" spans="1:11" ht="60" x14ac:dyDescent="0.15">
      <c r="A480" s="14" t="s">
        <v>3528</v>
      </c>
      <c r="B480" s="14" t="s">
        <v>2749</v>
      </c>
      <c r="C480" s="14" t="s">
        <v>2750</v>
      </c>
      <c r="D480" s="16">
        <v>45805</v>
      </c>
      <c r="E480" s="16"/>
      <c r="F480" s="14" t="s">
        <v>2751</v>
      </c>
      <c r="G480" s="14"/>
      <c r="H480" s="14" t="s">
        <v>2032</v>
      </c>
      <c r="I480" s="15">
        <v>148</v>
      </c>
      <c r="J480" s="77">
        <v>3</v>
      </c>
      <c r="K480" s="92"/>
    </row>
    <row r="481" spans="1:11" ht="60" x14ac:dyDescent="0.15">
      <c r="A481" s="14" t="s">
        <v>3528</v>
      </c>
      <c r="B481" s="14" t="s">
        <v>2752</v>
      </c>
      <c r="C481" s="14" t="s">
        <v>2753</v>
      </c>
      <c r="D481" s="16">
        <v>45805</v>
      </c>
      <c r="E481" s="16"/>
      <c r="F481" s="14" t="s">
        <v>2754</v>
      </c>
      <c r="G481" s="14"/>
      <c r="H481" s="14" t="s">
        <v>2256</v>
      </c>
      <c r="I481" s="15">
        <v>88.8</v>
      </c>
      <c r="J481" s="77">
        <v>3</v>
      </c>
      <c r="K481" s="92"/>
    </row>
    <row r="482" spans="1:11" ht="60" x14ac:dyDescent="0.15">
      <c r="A482" s="14" t="s">
        <v>3528</v>
      </c>
      <c r="B482" s="14" t="s">
        <v>2755</v>
      </c>
      <c r="C482" s="14" t="s">
        <v>2756</v>
      </c>
      <c r="D482" s="16">
        <v>45805</v>
      </c>
      <c r="E482" s="16"/>
      <c r="F482" s="14" t="s">
        <v>2757</v>
      </c>
      <c r="G482" s="14"/>
      <c r="H482" s="14" t="s">
        <v>1888</v>
      </c>
      <c r="I482" s="15">
        <v>148</v>
      </c>
      <c r="J482" s="77">
        <v>3</v>
      </c>
      <c r="K482" s="92"/>
    </row>
    <row r="483" spans="1:11" ht="48" x14ac:dyDescent="0.15">
      <c r="A483" s="14" t="s">
        <v>3528</v>
      </c>
      <c r="B483" s="14" t="s">
        <v>2758</v>
      </c>
      <c r="C483" s="14" t="s">
        <v>2759</v>
      </c>
      <c r="D483" s="16">
        <v>45805</v>
      </c>
      <c r="E483" s="16"/>
      <c r="F483" s="14" t="s">
        <v>2760</v>
      </c>
      <c r="G483" s="14"/>
      <c r="H483" s="14" t="s">
        <v>1888</v>
      </c>
      <c r="I483" s="15">
        <v>58.9</v>
      </c>
      <c r="J483" s="77">
        <v>3</v>
      </c>
      <c r="K483" s="92"/>
    </row>
    <row r="484" spans="1:11" ht="48" x14ac:dyDescent="0.15">
      <c r="A484" s="14" t="s">
        <v>3528</v>
      </c>
      <c r="B484" s="14" t="s">
        <v>2761</v>
      </c>
      <c r="C484" s="14" t="s">
        <v>2762</v>
      </c>
      <c r="D484" s="16">
        <v>45805</v>
      </c>
      <c r="E484" s="16"/>
      <c r="F484" s="14" t="s">
        <v>2763</v>
      </c>
      <c r="G484" s="14"/>
      <c r="H484" s="14" t="s">
        <v>1888</v>
      </c>
      <c r="I484" s="15">
        <v>9.6</v>
      </c>
      <c r="J484" s="77">
        <v>3</v>
      </c>
      <c r="K484" s="92"/>
    </row>
    <row r="485" spans="1:11" ht="48" x14ac:dyDescent="0.15">
      <c r="A485" s="14" t="s">
        <v>3528</v>
      </c>
      <c r="B485" s="14" t="s">
        <v>2764</v>
      </c>
      <c r="C485" s="14" t="s">
        <v>2765</v>
      </c>
      <c r="D485" s="16">
        <v>45805</v>
      </c>
      <c r="E485" s="16"/>
      <c r="F485" s="14" t="s">
        <v>2766</v>
      </c>
      <c r="G485" s="14"/>
      <c r="H485" s="14" t="s">
        <v>2767</v>
      </c>
      <c r="I485" s="15">
        <v>8.8000000000000007</v>
      </c>
      <c r="J485" s="77">
        <v>3</v>
      </c>
      <c r="K485" s="92"/>
    </row>
    <row r="486" spans="1:11" ht="72" x14ac:dyDescent="0.15">
      <c r="A486" s="14" t="s">
        <v>3528</v>
      </c>
      <c r="B486" s="14" t="s">
        <v>2768</v>
      </c>
      <c r="C486" s="14" t="s">
        <v>2769</v>
      </c>
      <c r="D486" s="16">
        <v>45805</v>
      </c>
      <c r="E486" s="16"/>
      <c r="F486" s="14" t="s">
        <v>2770</v>
      </c>
      <c r="G486" s="14"/>
      <c r="H486" s="14" t="s">
        <v>2771</v>
      </c>
      <c r="I486" s="15">
        <v>48</v>
      </c>
      <c r="J486" s="77">
        <v>3</v>
      </c>
      <c r="K486" s="92"/>
    </row>
    <row r="487" spans="1:11" ht="72" x14ac:dyDescent="0.15">
      <c r="A487" s="14" t="s">
        <v>3528</v>
      </c>
      <c r="B487" s="14" t="s">
        <v>2772</v>
      </c>
      <c r="C487" s="14" t="s">
        <v>2773</v>
      </c>
      <c r="D487" s="16">
        <v>45805</v>
      </c>
      <c r="E487" s="16"/>
      <c r="F487" s="14" t="s">
        <v>2774</v>
      </c>
      <c r="G487" s="14"/>
      <c r="H487" s="14" t="s">
        <v>2775</v>
      </c>
      <c r="I487" s="15">
        <v>36</v>
      </c>
      <c r="J487" s="77">
        <v>3</v>
      </c>
      <c r="K487" s="92"/>
    </row>
    <row r="488" spans="1:11" ht="72" x14ac:dyDescent="0.15">
      <c r="A488" s="14" t="s">
        <v>3528</v>
      </c>
      <c r="B488" s="14" t="s">
        <v>2776</v>
      </c>
      <c r="C488" s="14" t="s">
        <v>2777</v>
      </c>
      <c r="D488" s="16">
        <v>45805</v>
      </c>
      <c r="E488" s="16"/>
      <c r="F488" s="14" t="s">
        <v>2778</v>
      </c>
      <c r="G488" s="14"/>
      <c r="H488" s="14" t="s">
        <v>2771</v>
      </c>
      <c r="I488" s="15">
        <v>56</v>
      </c>
      <c r="J488" s="77">
        <v>3</v>
      </c>
      <c r="K488" s="92"/>
    </row>
    <row r="489" spans="1:11" ht="72" x14ac:dyDescent="0.15">
      <c r="A489" s="14" t="s">
        <v>3528</v>
      </c>
      <c r="B489" s="14" t="s">
        <v>2779</v>
      </c>
      <c r="C489" s="14" t="s">
        <v>2780</v>
      </c>
      <c r="D489" s="16">
        <v>45805</v>
      </c>
      <c r="E489" s="16"/>
      <c r="F489" s="14" t="s">
        <v>2781</v>
      </c>
      <c r="G489" s="14"/>
      <c r="H489" s="14" t="s">
        <v>2775</v>
      </c>
      <c r="I489" s="15">
        <v>42</v>
      </c>
      <c r="J489" s="77">
        <v>3</v>
      </c>
      <c r="K489" s="92"/>
    </row>
    <row r="490" spans="1:11" ht="84" x14ac:dyDescent="0.15">
      <c r="A490" s="14" t="s">
        <v>3528</v>
      </c>
      <c r="B490" s="14" t="s">
        <v>2782</v>
      </c>
      <c r="C490" s="14" t="s">
        <v>2783</v>
      </c>
      <c r="D490" s="16">
        <v>45805</v>
      </c>
      <c r="E490" s="16"/>
      <c r="F490" s="14" t="s">
        <v>2784</v>
      </c>
      <c r="G490" s="14" t="s">
        <v>2785</v>
      </c>
      <c r="H490" s="14" t="s">
        <v>2786</v>
      </c>
      <c r="I490" s="15">
        <v>36</v>
      </c>
      <c r="J490" s="77">
        <v>3</v>
      </c>
      <c r="K490" s="92"/>
    </row>
    <row r="491" spans="1:11" ht="84" x14ac:dyDescent="0.15">
      <c r="A491" s="14" t="s">
        <v>3528</v>
      </c>
      <c r="B491" s="14" t="s">
        <v>2787</v>
      </c>
      <c r="C491" s="14" t="s">
        <v>2788</v>
      </c>
      <c r="D491" s="16">
        <v>45805</v>
      </c>
      <c r="E491" s="16"/>
      <c r="F491" s="14" t="s">
        <v>2789</v>
      </c>
      <c r="G491" s="14"/>
      <c r="H491" s="14" t="s">
        <v>1557</v>
      </c>
      <c r="I491" s="15">
        <v>58.5</v>
      </c>
      <c r="J491" s="77">
        <v>3</v>
      </c>
      <c r="K491" s="92"/>
    </row>
    <row r="492" spans="1:11" ht="84" x14ac:dyDescent="0.15">
      <c r="A492" s="14" t="s">
        <v>3528</v>
      </c>
      <c r="B492" s="14" t="s">
        <v>2787</v>
      </c>
      <c r="C492" s="14" t="s">
        <v>2788</v>
      </c>
      <c r="D492" s="16">
        <v>45805</v>
      </c>
      <c r="E492" s="16"/>
      <c r="F492" s="14" t="s">
        <v>2789</v>
      </c>
      <c r="G492" s="14"/>
      <c r="H492" s="14" t="s">
        <v>1557</v>
      </c>
      <c r="I492" s="15">
        <v>58.5</v>
      </c>
      <c r="J492" s="77">
        <v>3</v>
      </c>
      <c r="K492" s="92"/>
    </row>
    <row r="493" spans="1:11" ht="72" x14ac:dyDescent="0.15">
      <c r="A493" s="14" t="s">
        <v>3528</v>
      </c>
      <c r="B493" s="14" t="s">
        <v>2790</v>
      </c>
      <c r="C493" s="14" t="s">
        <v>2791</v>
      </c>
      <c r="D493" s="16">
        <v>45805</v>
      </c>
      <c r="E493" s="16"/>
      <c r="F493" s="14" t="s">
        <v>2792</v>
      </c>
      <c r="G493" s="14"/>
      <c r="H493" s="14" t="s">
        <v>2793</v>
      </c>
      <c r="I493" s="15">
        <v>60</v>
      </c>
      <c r="J493" s="77">
        <v>3</v>
      </c>
      <c r="K493" s="92"/>
    </row>
    <row r="494" spans="1:11" ht="72" x14ac:dyDescent="0.15">
      <c r="A494" s="14" t="s">
        <v>3528</v>
      </c>
      <c r="B494" s="14" t="s">
        <v>2794</v>
      </c>
      <c r="C494" s="14" t="s">
        <v>2795</v>
      </c>
      <c r="D494" s="16">
        <v>45805</v>
      </c>
      <c r="E494" s="16"/>
      <c r="F494" s="14" t="s">
        <v>2796</v>
      </c>
      <c r="G494" s="14"/>
      <c r="H494" s="14" t="s">
        <v>2797</v>
      </c>
      <c r="I494" s="15">
        <v>68</v>
      </c>
      <c r="J494" s="77">
        <v>3</v>
      </c>
      <c r="K494" s="92"/>
    </row>
    <row r="495" spans="1:11" ht="72" x14ac:dyDescent="0.15">
      <c r="A495" s="14" t="s">
        <v>3528</v>
      </c>
      <c r="B495" s="14" t="s">
        <v>2798</v>
      </c>
      <c r="C495" s="14" t="s">
        <v>2799</v>
      </c>
      <c r="D495" s="16">
        <v>45805</v>
      </c>
      <c r="E495" s="16"/>
      <c r="F495" s="14" t="s">
        <v>2800</v>
      </c>
      <c r="G495" s="14"/>
      <c r="H495" s="14" t="s">
        <v>2801</v>
      </c>
      <c r="I495" s="15">
        <v>68</v>
      </c>
      <c r="J495" s="77">
        <v>3</v>
      </c>
      <c r="K495" s="92"/>
    </row>
    <row r="496" spans="1:11" ht="72" x14ac:dyDescent="0.15">
      <c r="A496" s="14" t="s">
        <v>3528</v>
      </c>
      <c r="B496" s="14" t="s">
        <v>2802</v>
      </c>
      <c r="C496" s="14" t="s">
        <v>2803</v>
      </c>
      <c r="D496" s="16">
        <v>45805</v>
      </c>
      <c r="E496" s="16"/>
      <c r="F496" s="14" t="s">
        <v>2804</v>
      </c>
      <c r="G496" s="14"/>
      <c r="H496" s="14" t="s">
        <v>2805</v>
      </c>
      <c r="I496" s="15">
        <v>68</v>
      </c>
      <c r="J496" s="77">
        <v>3</v>
      </c>
      <c r="K496" s="92"/>
    </row>
    <row r="497" spans="1:11" ht="72" x14ac:dyDescent="0.15">
      <c r="A497" s="14" t="s">
        <v>3528</v>
      </c>
      <c r="B497" s="14" t="s">
        <v>2806</v>
      </c>
      <c r="C497" s="14" t="s">
        <v>2807</v>
      </c>
      <c r="D497" s="16">
        <v>45805</v>
      </c>
      <c r="E497" s="16"/>
      <c r="F497" s="14" t="s">
        <v>2808</v>
      </c>
      <c r="G497" s="14"/>
      <c r="H497" s="14" t="s">
        <v>2628</v>
      </c>
      <c r="I497" s="15">
        <v>68</v>
      </c>
      <c r="J497" s="77">
        <v>3</v>
      </c>
      <c r="K497" s="92"/>
    </row>
    <row r="498" spans="1:11" ht="72" x14ac:dyDescent="0.15">
      <c r="A498" s="14" t="s">
        <v>3528</v>
      </c>
      <c r="B498" s="14" t="s">
        <v>2809</v>
      </c>
      <c r="C498" s="14" t="s">
        <v>2810</v>
      </c>
      <c r="D498" s="16">
        <v>45805</v>
      </c>
      <c r="E498" s="16"/>
      <c r="F498" s="14" t="s">
        <v>2811</v>
      </c>
      <c r="G498" s="14"/>
      <c r="H498" s="14" t="s">
        <v>2812</v>
      </c>
      <c r="I498" s="15">
        <v>68</v>
      </c>
      <c r="J498" s="77">
        <v>3</v>
      </c>
      <c r="K498" s="92"/>
    </row>
    <row r="499" spans="1:11" ht="72" x14ac:dyDescent="0.15">
      <c r="A499" s="14" t="s">
        <v>3528</v>
      </c>
      <c r="B499" s="14" t="s">
        <v>2813</v>
      </c>
      <c r="C499" s="14" t="s">
        <v>2814</v>
      </c>
      <c r="D499" s="16">
        <v>45805</v>
      </c>
      <c r="E499" s="16"/>
      <c r="F499" s="14" t="s">
        <v>2815</v>
      </c>
      <c r="G499" s="14"/>
      <c r="H499" s="14" t="s">
        <v>2816</v>
      </c>
      <c r="I499" s="15">
        <v>119</v>
      </c>
      <c r="J499" s="77">
        <v>3</v>
      </c>
      <c r="K499" s="92"/>
    </row>
    <row r="500" spans="1:11" ht="72" x14ac:dyDescent="0.15">
      <c r="A500" s="14" t="s">
        <v>3528</v>
      </c>
      <c r="B500" s="14" t="s">
        <v>2817</v>
      </c>
      <c r="C500" s="14" t="s">
        <v>2818</v>
      </c>
      <c r="D500" s="16">
        <v>45805</v>
      </c>
      <c r="E500" s="16"/>
      <c r="F500" s="14" t="s">
        <v>2819</v>
      </c>
      <c r="G500" s="14"/>
      <c r="H500" s="14" t="s">
        <v>2820</v>
      </c>
      <c r="I500" s="15">
        <v>68</v>
      </c>
      <c r="J500" s="77">
        <v>3</v>
      </c>
      <c r="K500" s="92"/>
    </row>
    <row r="501" spans="1:11" ht="72" x14ac:dyDescent="0.15">
      <c r="A501" s="14" t="s">
        <v>3528</v>
      </c>
      <c r="B501" s="14" t="s">
        <v>2821</v>
      </c>
      <c r="C501" s="14" t="s">
        <v>2822</v>
      </c>
      <c r="D501" s="16">
        <v>45805</v>
      </c>
      <c r="E501" s="16"/>
      <c r="F501" s="14" t="s">
        <v>2823</v>
      </c>
      <c r="G501" s="14"/>
      <c r="H501" s="14" t="s">
        <v>2505</v>
      </c>
      <c r="I501" s="15">
        <v>68</v>
      </c>
      <c r="J501" s="77">
        <v>3</v>
      </c>
      <c r="K501" s="92"/>
    </row>
    <row r="502" spans="1:11" ht="72" x14ac:dyDescent="0.15">
      <c r="A502" s="14" t="s">
        <v>3528</v>
      </c>
      <c r="B502" s="14" t="s">
        <v>2824</v>
      </c>
      <c r="C502" s="14" t="s">
        <v>2825</v>
      </c>
      <c r="D502" s="16">
        <v>45805</v>
      </c>
      <c r="E502" s="16"/>
      <c r="F502" s="14" t="s">
        <v>2826</v>
      </c>
      <c r="G502" s="14"/>
      <c r="H502" s="14" t="s">
        <v>2827</v>
      </c>
      <c r="I502" s="15">
        <v>68</v>
      </c>
      <c r="J502" s="77">
        <v>3</v>
      </c>
      <c r="K502" s="92"/>
    </row>
    <row r="503" spans="1:11" ht="72" x14ac:dyDescent="0.15">
      <c r="A503" s="14" t="s">
        <v>3528</v>
      </c>
      <c r="B503" s="14" t="s">
        <v>2828</v>
      </c>
      <c r="C503" s="14" t="s">
        <v>2829</v>
      </c>
      <c r="D503" s="16">
        <v>45805</v>
      </c>
      <c r="E503" s="16"/>
      <c r="F503" s="14" t="s">
        <v>2830</v>
      </c>
      <c r="G503" s="14"/>
      <c r="H503" s="14" t="s">
        <v>2831</v>
      </c>
      <c r="I503" s="15">
        <v>68</v>
      </c>
      <c r="J503" s="77">
        <v>3</v>
      </c>
      <c r="K503" s="92"/>
    </row>
    <row r="504" spans="1:11" ht="72" x14ac:dyDescent="0.15">
      <c r="A504" s="14" t="s">
        <v>3528</v>
      </c>
      <c r="B504" s="14" t="s">
        <v>2832</v>
      </c>
      <c r="C504" s="14" t="s">
        <v>2833</v>
      </c>
      <c r="D504" s="16">
        <v>45805</v>
      </c>
      <c r="E504" s="16"/>
      <c r="F504" s="14" t="s">
        <v>2834</v>
      </c>
      <c r="G504" s="14"/>
      <c r="H504" s="14" t="s">
        <v>2835</v>
      </c>
      <c r="I504" s="15">
        <v>68</v>
      </c>
      <c r="J504" s="77">
        <v>3</v>
      </c>
      <c r="K504" s="92"/>
    </row>
    <row r="505" spans="1:11" ht="72" x14ac:dyDescent="0.15">
      <c r="A505" s="14" t="s">
        <v>3528</v>
      </c>
      <c r="B505" s="14" t="s">
        <v>2836</v>
      </c>
      <c r="C505" s="14" t="s">
        <v>2837</v>
      </c>
      <c r="D505" s="16">
        <v>45805</v>
      </c>
      <c r="E505" s="16"/>
      <c r="F505" s="14" t="s">
        <v>2838</v>
      </c>
      <c r="G505" s="14"/>
      <c r="H505" s="14" t="s">
        <v>2839</v>
      </c>
      <c r="I505" s="15">
        <v>51</v>
      </c>
      <c r="J505" s="77">
        <v>3</v>
      </c>
      <c r="K505" s="92"/>
    </row>
    <row r="506" spans="1:11" ht="72" x14ac:dyDescent="0.15">
      <c r="A506" s="14" t="s">
        <v>3528</v>
      </c>
      <c r="B506" s="14" t="s">
        <v>2840</v>
      </c>
      <c r="C506" s="14" t="s">
        <v>2841</v>
      </c>
      <c r="D506" s="16">
        <v>45805</v>
      </c>
      <c r="E506" s="16"/>
      <c r="F506" s="14" t="s">
        <v>2842</v>
      </c>
      <c r="G506" s="14"/>
      <c r="H506" s="14" t="s">
        <v>2542</v>
      </c>
      <c r="I506" s="15">
        <v>94</v>
      </c>
      <c r="J506" s="77">
        <v>3</v>
      </c>
      <c r="K506" s="92"/>
    </row>
    <row r="507" spans="1:11" ht="72" x14ac:dyDescent="0.15">
      <c r="A507" s="14" t="s">
        <v>3528</v>
      </c>
      <c r="B507" s="14" t="s">
        <v>2843</v>
      </c>
      <c r="C507" s="14" t="s">
        <v>2844</v>
      </c>
      <c r="D507" s="16">
        <v>45805</v>
      </c>
      <c r="E507" s="16"/>
      <c r="F507" s="14" t="s">
        <v>2845</v>
      </c>
      <c r="G507" s="14"/>
      <c r="H507" s="14" t="s">
        <v>2614</v>
      </c>
      <c r="I507" s="15">
        <v>94</v>
      </c>
      <c r="J507" s="77">
        <v>3</v>
      </c>
      <c r="K507" s="92"/>
    </row>
    <row r="508" spans="1:11" ht="72" x14ac:dyDescent="0.15">
      <c r="A508" s="14" t="s">
        <v>3528</v>
      </c>
      <c r="B508" s="14" t="s">
        <v>2846</v>
      </c>
      <c r="C508" s="14" t="s">
        <v>2847</v>
      </c>
      <c r="D508" s="16">
        <v>45805</v>
      </c>
      <c r="E508" s="16"/>
      <c r="F508" s="14" t="s">
        <v>2848</v>
      </c>
      <c r="G508" s="14"/>
      <c r="H508" s="14" t="s">
        <v>2849</v>
      </c>
      <c r="I508" s="15">
        <v>51</v>
      </c>
      <c r="J508" s="77">
        <v>3</v>
      </c>
      <c r="K508" s="92"/>
    </row>
    <row r="509" spans="1:11" ht="72" x14ac:dyDescent="0.15">
      <c r="A509" s="14" t="s">
        <v>3528</v>
      </c>
      <c r="B509" s="14" t="s">
        <v>2850</v>
      </c>
      <c r="C509" s="14" t="s">
        <v>2851</v>
      </c>
      <c r="D509" s="16">
        <v>45805</v>
      </c>
      <c r="E509" s="16"/>
      <c r="F509" s="14" t="s">
        <v>2852</v>
      </c>
      <c r="G509" s="14"/>
      <c r="H509" s="14" t="s">
        <v>2805</v>
      </c>
      <c r="I509" s="15">
        <v>51</v>
      </c>
      <c r="J509" s="77">
        <v>3</v>
      </c>
      <c r="K509" s="92"/>
    </row>
    <row r="510" spans="1:11" ht="72" x14ac:dyDescent="0.15">
      <c r="A510" s="14" t="s">
        <v>3528</v>
      </c>
      <c r="B510" s="14" t="s">
        <v>2853</v>
      </c>
      <c r="C510" s="14" t="s">
        <v>2854</v>
      </c>
      <c r="D510" s="16">
        <v>45805</v>
      </c>
      <c r="E510" s="16"/>
      <c r="F510" s="14" t="s">
        <v>2855</v>
      </c>
      <c r="G510" s="14"/>
      <c r="H510" s="14" t="s">
        <v>2628</v>
      </c>
      <c r="I510" s="15">
        <v>51</v>
      </c>
      <c r="J510" s="77">
        <v>3</v>
      </c>
      <c r="K510" s="92"/>
    </row>
    <row r="511" spans="1:11" ht="72" x14ac:dyDescent="0.15">
      <c r="A511" s="14" t="s">
        <v>3528</v>
      </c>
      <c r="B511" s="14" t="s">
        <v>2856</v>
      </c>
      <c r="C511" s="14" t="s">
        <v>2857</v>
      </c>
      <c r="D511" s="16">
        <v>45805</v>
      </c>
      <c r="E511" s="16"/>
      <c r="F511" s="14" t="s">
        <v>2858</v>
      </c>
      <c r="G511" s="14"/>
      <c r="H511" s="14" t="s">
        <v>2812</v>
      </c>
      <c r="I511" s="15">
        <v>68</v>
      </c>
      <c r="J511" s="77">
        <v>3</v>
      </c>
      <c r="K511" s="92"/>
    </row>
    <row r="512" spans="1:11" ht="72" x14ac:dyDescent="0.15">
      <c r="A512" s="14" t="s">
        <v>3528</v>
      </c>
      <c r="B512" s="14" t="s">
        <v>2859</v>
      </c>
      <c r="C512" s="14" t="s">
        <v>2860</v>
      </c>
      <c r="D512" s="16">
        <v>45805</v>
      </c>
      <c r="E512" s="16"/>
      <c r="F512" s="14" t="s">
        <v>2861</v>
      </c>
      <c r="G512" s="14"/>
      <c r="H512" s="14" t="s">
        <v>2668</v>
      </c>
      <c r="I512" s="15">
        <v>68</v>
      </c>
      <c r="J512" s="77">
        <v>3</v>
      </c>
      <c r="K512" s="92"/>
    </row>
    <row r="513" spans="1:11" ht="72" x14ac:dyDescent="0.15">
      <c r="A513" s="14" t="s">
        <v>3528</v>
      </c>
      <c r="B513" s="14" t="s">
        <v>2862</v>
      </c>
      <c r="C513" s="14" t="s">
        <v>2863</v>
      </c>
      <c r="D513" s="16">
        <v>45805</v>
      </c>
      <c r="E513" s="16"/>
      <c r="F513" s="14" t="s">
        <v>2864</v>
      </c>
      <c r="G513" s="14"/>
      <c r="H513" s="14" t="s">
        <v>1944</v>
      </c>
      <c r="I513" s="15">
        <v>119</v>
      </c>
      <c r="J513" s="77">
        <v>3</v>
      </c>
      <c r="K513" s="92"/>
    </row>
    <row r="514" spans="1:11" ht="72" x14ac:dyDescent="0.15">
      <c r="A514" s="14" t="s">
        <v>3528</v>
      </c>
      <c r="B514" s="14" t="s">
        <v>2865</v>
      </c>
      <c r="C514" s="14" t="s">
        <v>2866</v>
      </c>
      <c r="D514" s="16">
        <v>45805</v>
      </c>
      <c r="E514" s="16"/>
      <c r="F514" s="14" t="s">
        <v>2867</v>
      </c>
      <c r="G514" s="14"/>
      <c r="H514" s="14" t="s">
        <v>2868</v>
      </c>
      <c r="I514" s="15">
        <v>68</v>
      </c>
      <c r="J514" s="77">
        <v>3</v>
      </c>
      <c r="K514" s="92"/>
    </row>
    <row r="515" spans="1:11" ht="72" x14ac:dyDescent="0.15">
      <c r="A515" s="14" t="s">
        <v>3528</v>
      </c>
      <c r="B515" s="14" t="s">
        <v>2869</v>
      </c>
      <c r="C515" s="14" t="s">
        <v>2870</v>
      </c>
      <c r="D515" s="16">
        <v>45805</v>
      </c>
      <c r="E515" s="16"/>
      <c r="F515" s="14" t="s">
        <v>2871</v>
      </c>
      <c r="G515" s="14"/>
      <c r="H515" s="14" t="s">
        <v>2872</v>
      </c>
      <c r="I515" s="15">
        <v>68</v>
      </c>
      <c r="J515" s="77">
        <v>3</v>
      </c>
      <c r="K515" s="92"/>
    </row>
    <row r="516" spans="1:11" ht="72" x14ac:dyDescent="0.15">
      <c r="A516" s="14" t="s">
        <v>3528</v>
      </c>
      <c r="B516" s="14" t="s">
        <v>2873</v>
      </c>
      <c r="C516" s="14" t="s">
        <v>2874</v>
      </c>
      <c r="D516" s="16">
        <v>45805</v>
      </c>
      <c r="E516" s="16"/>
      <c r="F516" s="14" t="s">
        <v>2875</v>
      </c>
      <c r="G516" s="14"/>
      <c r="H516" s="14" t="s">
        <v>2876</v>
      </c>
      <c r="I516" s="15">
        <v>68</v>
      </c>
      <c r="J516" s="77">
        <v>3</v>
      </c>
      <c r="K516" s="92"/>
    </row>
    <row r="517" spans="1:11" ht="72" x14ac:dyDescent="0.15">
      <c r="A517" s="14" t="s">
        <v>3528</v>
      </c>
      <c r="B517" s="14" t="s">
        <v>2877</v>
      </c>
      <c r="C517" s="14" t="s">
        <v>2878</v>
      </c>
      <c r="D517" s="16">
        <v>45805</v>
      </c>
      <c r="E517" s="16"/>
      <c r="F517" s="14" t="s">
        <v>2879</v>
      </c>
      <c r="G517" s="14"/>
      <c r="H517" s="14" t="s">
        <v>2880</v>
      </c>
      <c r="I517" s="15">
        <v>51</v>
      </c>
      <c r="J517" s="77">
        <v>3</v>
      </c>
      <c r="K517" s="92"/>
    </row>
    <row r="518" spans="1:11" ht="72" x14ac:dyDescent="0.15">
      <c r="A518" s="14" t="s">
        <v>3528</v>
      </c>
      <c r="B518" s="14" t="s">
        <v>2881</v>
      </c>
      <c r="C518" s="14" t="s">
        <v>2882</v>
      </c>
      <c r="D518" s="16">
        <v>45805</v>
      </c>
      <c r="E518" s="16"/>
      <c r="F518" s="14" t="s">
        <v>2883</v>
      </c>
      <c r="G518" s="14"/>
      <c r="H518" s="14" t="s">
        <v>2884</v>
      </c>
      <c r="I518" s="15">
        <v>51</v>
      </c>
      <c r="J518" s="77">
        <v>3</v>
      </c>
      <c r="K518" s="92"/>
    </row>
    <row r="519" spans="1:11" ht="72" x14ac:dyDescent="0.15">
      <c r="A519" s="14" t="s">
        <v>3528</v>
      </c>
      <c r="B519" s="14" t="s">
        <v>2885</v>
      </c>
      <c r="C519" s="14" t="s">
        <v>2886</v>
      </c>
      <c r="D519" s="16">
        <v>45805</v>
      </c>
      <c r="E519" s="16"/>
      <c r="F519" s="14" t="s">
        <v>2887</v>
      </c>
      <c r="G519" s="14"/>
      <c r="H519" s="14" t="s">
        <v>2835</v>
      </c>
      <c r="I519" s="15">
        <v>42</v>
      </c>
      <c r="J519" s="77">
        <v>3</v>
      </c>
      <c r="K519" s="92"/>
    </row>
    <row r="520" spans="1:11" ht="72" x14ac:dyDescent="0.15">
      <c r="A520" s="14" t="s">
        <v>3528</v>
      </c>
      <c r="B520" s="14" t="s">
        <v>2888</v>
      </c>
      <c r="C520" s="14" t="s">
        <v>2889</v>
      </c>
      <c r="D520" s="16">
        <v>45805</v>
      </c>
      <c r="E520" s="16"/>
      <c r="F520" s="14" t="s">
        <v>2890</v>
      </c>
      <c r="G520" s="14"/>
      <c r="H520" s="14" t="s">
        <v>2891</v>
      </c>
      <c r="I520" s="15">
        <v>42</v>
      </c>
      <c r="J520" s="77">
        <v>3</v>
      </c>
      <c r="K520" s="92"/>
    </row>
    <row r="521" spans="1:11" ht="72" x14ac:dyDescent="0.15">
      <c r="A521" s="14" t="s">
        <v>3528</v>
      </c>
      <c r="B521" s="14" t="s">
        <v>2892</v>
      </c>
      <c r="C521" s="14" t="s">
        <v>2893</v>
      </c>
      <c r="D521" s="16">
        <v>45805</v>
      </c>
      <c r="E521" s="16"/>
      <c r="F521" s="14" t="s">
        <v>2894</v>
      </c>
      <c r="G521" s="14"/>
      <c r="H521" s="14" t="s">
        <v>2614</v>
      </c>
      <c r="I521" s="15">
        <v>96</v>
      </c>
      <c r="J521" s="77">
        <v>3</v>
      </c>
      <c r="K521" s="92"/>
    </row>
    <row r="522" spans="1:11" ht="72" x14ac:dyDescent="0.15">
      <c r="A522" s="14" t="s">
        <v>3528</v>
      </c>
      <c r="B522" s="14" t="s">
        <v>2895</v>
      </c>
      <c r="C522" s="14" t="s">
        <v>2896</v>
      </c>
      <c r="D522" s="16">
        <v>45805</v>
      </c>
      <c r="E522" s="16"/>
      <c r="F522" s="14" t="s">
        <v>2897</v>
      </c>
      <c r="G522" s="14"/>
      <c r="H522" s="14" t="s">
        <v>2898</v>
      </c>
      <c r="I522" s="15">
        <v>42</v>
      </c>
      <c r="J522" s="77">
        <v>3</v>
      </c>
      <c r="K522" s="92"/>
    </row>
    <row r="523" spans="1:11" ht="72" x14ac:dyDescent="0.15">
      <c r="A523" s="14" t="s">
        <v>3528</v>
      </c>
      <c r="B523" s="14" t="s">
        <v>2899</v>
      </c>
      <c r="C523" s="14" t="s">
        <v>2900</v>
      </c>
      <c r="D523" s="16">
        <v>45805</v>
      </c>
      <c r="E523" s="16"/>
      <c r="F523" s="14" t="s">
        <v>2901</v>
      </c>
      <c r="G523" s="14"/>
      <c r="H523" s="14" t="s">
        <v>2902</v>
      </c>
      <c r="I523" s="15">
        <v>60</v>
      </c>
      <c r="J523" s="77">
        <v>3</v>
      </c>
      <c r="K523" s="92"/>
    </row>
    <row r="524" spans="1:11" ht="72" x14ac:dyDescent="0.15">
      <c r="A524" s="14" t="s">
        <v>3528</v>
      </c>
      <c r="B524" s="14" t="s">
        <v>2903</v>
      </c>
      <c r="C524" s="14" t="s">
        <v>2904</v>
      </c>
      <c r="D524" s="16">
        <v>45805</v>
      </c>
      <c r="E524" s="16"/>
      <c r="F524" s="14" t="s">
        <v>2905</v>
      </c>
      <c r="G524" s="14"/>
      <c r="H524" s="14" t="s">
        <v>2872</v>
      </c>
      <c r="I524" s="15">
        <v>60</v>
      </c>
      <c r="J524" s="77">
        <v>3</v>
      </c>
      <c r="K524" s="92"/>
    </row>
    <row r="525" spans="1:11" ht="72" x14ac:dyDescent="0.15">
      <c r="A525" s="14" t="s">
        <v>3528</v>
      </c>
      <c r="B525" s="14" t="s">
        <v>2906</v>
      </c>
      <c r="C525" s="14" t="s">
        <v>2907</v>
      </c>
      <c r="D525" s="16">
        <v>45805</v>
      </c>
      <c r="E525" s="16"/>
      <c r="F525" s="14" t="s">
        <v>2908</v>
      </c>
      <c r="G525" s="14"/>
      <c r="H525" s="14" t="s">
        <v>2909</v>
      </c>
      <c r="I525" s="15">
        <v>42</v>
      </c>
      <c r="J525" s="77">
        <v>3</v>
      </c>
      <c r="K525" s="92"/>
    </row>
    <row r="526" spans="1:11" ht="72" x14ac:dyDescent="0.15">
      <c r="A526" s="14" t="s">
        <v>3528</v>
      </c>
      <c r="B526" s="14" t="s">
        <v>2910</v>
      </c>
      <c r="C526" s="14" t="s">
        <v>2911</v>
      </c>
      <c r="D526" s="16">
        <v>45805</v>
      </c>
      <c r="E526" s="16"/>
      <c r="F526" s="14" t="s">
        <v>2912</v>
      </c>
      <c r="G526" s="14"/>
      <c r="H526" s="14" t="s">
        <v>2880</v>
      </c>
      <c r="I526" s="15">
        <v>42</v>
      </c>
      <c r="J526" s="77">
        <v>3</v>
      </c>
      <c r="K526" s="92"/>
    </row>
    <row r="527" spans="1:11" ht="72" x14ac:dyDescent="0.15">
      <c r="A527" s="14" t="s">
        <v>3528</v>
      </c>
      <c r="B527" s="14" t="s">
        <v>2913</v>
      </c>
      <c r="C527" s="14" t="s">
        <v>2914</v>
      </c>
      <c r="D527" s="16">
        <v>45806</v>
      </c>
      <c r="E527" s="16"/>
      <c r="F527" s="14" t="s">
        <v>2915</v>
      </c>
      <c r="G527" s="14" t="s">
        <v>2213</v>
      </c>
      <c r="H527" s="14" t="s">
        <v>2214</v>
      </c>
      <c r="I527" s="15">
        <v>1240</v>
      </c>
      <c r="J527" s="77">
        <v>3</v>
      </c>
      <c r="K527" s="92"/>
    </row>
    <row r="528" spans="1:11" ht="48" x14ac:dyDescent="0.15">
      <c r="A528" s="14" t="s">
        <v>3528</v>
      </c>
      <c r="B528" s="14" t="s">
        <v>2916</v>
      </c>
      <c r="C528" s="14" t="s">
        <v>2917</v>
      </c>
      <c r="D528" s="16">
        <v>45806</v>
      </c>
      <c r="E528" s="16"/>
      <c r="F528" s="14" t="s">
        <v>2918</v>
      </c>
      <c r="G528" s="14" t="s">
        <v>1817</v>
      </c>
      <c r="H528" s="14" t="s">
        <v>1818</v>
      </c>
      <c r="I528" s="15">
        <v>883.14</v>
      </c>
      <c r="J528" s="77">
        <v>3</v>
      </c>
      <c r="K528" s="92"/>
    </row>
    <row r="529" spans="1:11" ht="84" x14ac:dyDescent="0.15">
      <c r="A529" s="14" t="s">
        <v>3528</v>
      </c>
      <c r="B529" s="14" t="s">
        <v>2919</v>
      </c>
      <c r="C529" s="14" t="s">
        <v>2920</v>
      </c>
      <c r="D529" s="16">
        <v>45806</v>
      </c>
      <c r="E529" s="16"/>
      <c r="F529" s="14" t="s">
        <v>2921</v>
      </c>
      <c r="G529" s="14"/>
      <c r="H529" s="14" t="s">
        <v>1609</v>
      </c>
      <c r="I529" s="15">
        <v>255</v>
      </c>
      <c r="J529" s="77">
        <v>3</v>
      </c>
      <c r="K529" s="92"/>
    </row>
    <row r="530" spans="1:11" ht="84" x14ac:dyDescent="0.15">
      <c r="A530" s="14" t="s">
        <v>3528</v>
      </c>
      <c r="B530" s="14" t="s">
        <v>2922</v>
      </c>
      <c r="C530" s="14" t="s">
        <v>2923</v>
      </c>
      <c r="D530" s="16">
        <v>45806</v>
      </c>
      <c r="E530" s="16"/>
      <c r="F530" s="14" t="s">
        <v>2924</v>
      </c>
      <c r="G530" s="14" t="s">
        <v>1967</v>
      </c>
      <c r="H530" s="14" t="s">
        <v>1968</v>
      </c>
      <c r="I530" s="15">
        <v>775</v>
      </c>
      <c r="J530" s="77">
        <v>3</v>
      </c>
      <c r="K530" s="92"/>
    </row>
    <row r="531" spans="1:11" ht="84" x14ac:dyDescent="0.15">
      <c r="A531" s="14" t="s">
        <v>3528</v>
      </c>
      <c r="B531" s="14" t="s">
        <v>2922</v>
      </c>
      <c r="C531" s="14" t="s">
        <v>2923</v>
      </c>
      <c r="D531" s="16">
        <v>45806</v>
      </c>
      <c r="E531" s="16"/>
      <c r="F531" s="14" t="s">
        <v>2924</v>
      </c>
      <c r="G531" s="14" t="s">
        <v>1967</v>
      </c>
      <c r="H531" s="14" t="s">
        <v>1968</v>
      </c>
      <c r="I531" s="15">
        <v>775</v>
      </c>
      <c r="J531" s="77">
        <v>3</v>
      </c>
      <c r="K531" s="92"/>
    </row>
    <row r="532" spans="1:11" ht="60" x14ac:dyDescent="0.15">
      <c r="A532" s="14" t="s">
        <v>3528</v>
      </c>
      <c r="B532" s="14" t="s">
        <v>2925</v>
      </c>
      <c r="C532" s="14" t="s">
        <v>2926</v>
      </c>
      <c r="D532" s="16">
        <v>45806</v>
      </c>
      <c r="E532" s="16"/>
      <c r="F532" s="14" t="s">
        <v>2927</v>
      </c>
      <c r="G532" s="14" t="s">
        <v>2928</v>
      </c>
      <c r="H532" s="14" t="s">
        <v>2929</v>
      </c>
      <c r="I532" s="15">
        <v>190.65</v>
      </c>
      <c r="J532" s="77">
        <v>3</v>
      </c>
      <c r="K532" s="92"/>
    </row>
    <row r="533" spans="1:11" ht="72" x14ac:dyDescent="0.15">
      <c r="A533" s="14" t="s">
        <v>3528</v>
      </c>
      <c r="B533" s="14" t="s">
        <v>2930</v>
      </c>
      <c r="C533" s="14" t="s">
        <v>2931</v>
      </c>
      <c r="D533" s="16">
        <v>45806</v>
      </c>
      <c r="E533" s="16"/>
      <c r="F533" s="14" t="s">
        <v>2932</v>
      </c>
      <c r="G533" s="14" t="s">
        <v>1896</v>
      </c>
      <c r="H533" s="14" t="s">
        <v>1897</v>
      </c>
      <c r="I533" s="15">
        <v>22.16</v>
      </c>
      <c r="J533" s="77">
        <v>3</v>
      </c>
      <c r="K533" s="92"/>
    </row>
    <row r="534" spans="1:11" ht="84" x14ac:dyDescent="0.15">
      <c r="A534" s="14" t="s">
        <v>3528</v>
      </c>
      <c r="B534" s="14" t="s">
        <v>2933</v>
      </c>
      <c r="C534" s="14" t="s">
        <v>2934</v>
      </c>
      <c r="D534" s="16">
        <v>45806</v>
      </c>
      <c r="E534" s="16"/>
      <c r="F534" s="14" t="s">
        <v>2935</v>
      </c>
      <c r="G534" s="14" t="s">
        <v>1896</v>
      </c>
      <c r="H534" s="14" t="s">
        <v>1897</v>
      </c>
      <c r="I534" s="15">
        <v>103.18</v>
      </c>
      <c r="J534" s="77">
        <v>3</v>
      </c>
      <c r="K534" s="92"/>
    </row>
    <row r="535" spans="1:11" ht="84" x14ac:dyDescent="0.15">
      <c r="A535" s="14" t="s">
        <v>3528</v>
      </c>
      <c r="B535" s="14" t="s">
        <v>2936</v>
      </c>
      <c r="C535" s="14" t="s">
        <v>2937</v>
      </c>
      <c r="D535" s="16">
        <v>45806</v>
      </c>
      <c r="E535" s="16"/>
      <c r="F535" s="14" t="s">
        <v>2938</v>
      </c>
      <c r="G535" s="14" t="s">
        <v>1896</v>
      </c>
      <c r="H535" s="14" t="s">
        <v>1897</v>
      </c>
      <c r="I535" s="15">
        <v>58.17</v>
      </c>
      <c r="J535" s="77">
        <v>3</v>
      </c>
      <c r="K535" s="92"/>
    </row>
    <row r="536" spans="1:11" ht="72" x14ac:dyDescent="0.15">
      <c r="A536" s="14" t="s">
        <v>3528</v>
      </c>
      <c r="B536" s="14" t="s">
        <v>2939</v>
      </c>
      <c r="C536" s="14" t="s">
        <v>2940</v>
      </c>
      <c r="D536" s="16">
        <v>45806</v>
      </c>
      <c r="E536" s="16"/>
      <c r="F536" s="14" t="s">
        <v>2941</v>
      </c>
      <c r="G536" s="14" t="s">
        <v>1896</v>
      </c>
      <c r="H536" s="14" t="s">
        <v>1897</v>
      </c>
      <c r="I536" s="15">
        <v>13.85</v>
      </c>
      <c r="J536" s="77">
        <v>3</v>
      </c>
      <c r="K536" s="92"/>
    </row>
    <row r="537" spans="1:11" ht="84" x14ac:dyDescent="0.15">
      <c r="A537" s="14" t="s">
        <v>3528</v>
      </c>
      <c r="B537" s="14" t="s">
        <v>2942</v>
      </c>
      <c r="C537" s="14" t="s">
        <v>2943</v>
      </c>
      <c r="D537" s="16">
        <v>45806</v>
      </c>
      <c r="E537" s="16"/>
      <c r="F537" s="14" t="s">
        <v>2944</v>
      </c>
      <c r="G537" s="14" t="s">
        <v>1896</v>
      </c>
      <c r="H537" s="14" t="s">
        <v>1897</v>
      </c>
      <c r="I537" s="15">
        <v>109.8</v>
      </c>
      <c r="J537" s="77">
        <v>3</v>
      </c>
      <c r="K537" s="92"/>
    </row>
    <row r="538" spans="1:11" ht="84" x14ac:dyDescent="0.15">
      <c r="A538" s="14" t="s">
        <v>3528</v>
      </c>
      <c r="B538" s="14" t="s">
        <v>2945</v>
      </c>
      <c r="C538" s="14" t="s">
        <v>2946</v>
      </c>
      <c r="D538" s="16">
        <v>45806</v>
      </c>
      <c r="E538" s="16"/>
      <c r="F538" s="14" t="s">
        <v>2947</v>
      </c>
      <c r="G538" s="14"/>
      <c r="H538" s="14" t="s">
        <v>2263</v>
      </c>
      <c r="I538" s="15">
        <v>20</v>
      </c>
      <c r="J538" s="77">
        <v>3</v>
      </c>
      <c r="K538" s="92"/>
    </row>
    <row r="539" spans="1:11" ht="84" x14ac:dyDescent="0.15">
      <c r="A539" s="14" t="s">
        <v>3528</v>
      </c>
      <c r="B539" s="14" t="s">
        <v>2945</v>
      </c>
      <c r="C539" s="14" t="s">
        <v>2946</v>
      </c>
      <c r="D539" s="16">
        <v>45806</v>
      </c>
      <c r="E539" s="16"/>
      <c r="F539" s="14" t="s">
        <v>2947</v>
      </c>
      <c r="G539" s="14"/>
      <c r="H539" s="14" t="s">
        <v>2263</v>
      </c>
      <c r="I539" s="15">
        <v>20</v>
      </c>
      <c r="J539" s="77">
        <v>3</v>
      </c>
      <c r="K539" s="92"/>
    </row>
    <row r="540" spans="1:11" ht="84" x14ac:dyDescent="0.15">
      <c r="A540" s="14" t="s">
        <v>3528</v>
      </c>
      <c r="B540" s="14" t="s">
        <v>2948</v>
      </c>
      <c r="C540" s="14" t="s">
        <v>2949</v>
      </c>
      <c r="D540" s="16">
        <v>45806</v>
      </c>
      <c r="E540" s="16"/>
      <c r="F540" s="14" t="s">
        <v>2950</v>
      </c>
      <c r="G540" s="14"/>
      <c r="H540" s="14" t="s">
        <v>2263</v>
      </c>
      <c r="I540" s="15">
        <v>46.11</v>
      </c>
      <c r="J540" s="77">
        <v>3</v>
      </c>
      <c r="K540" s="92"/>
    </row>
    <row r="541" spans="1:11" ht="84" x14ac:dyDescent="0.15">
      <c r="A541" s="14" t="s">
        <v>3528</v>
      </c>
      <c r="B541" s="14" t="s">
        <v>2948</v>
      </c>
      <c r="C541" s="14" t="s">
        <v>2949</v>
      </c>
      <c r="D541" s="16">
        <v>45806</v>
      </c>
      <c r="E541" s="16"/>
      <c r="F541" s="14" t="s">
        <v>2950</v>
      </c>
      <c r="G541" s="14"/>
      <c r="H541" s="14" t="s">
        <v>2263</v>
      </c>
      <c r="I541" s="15">
        <v>46.11</v>
      </c>
      <c r="J541" s="77">
        <v>3</v>
      </c>
      <c r="K541" s="92"/>
    </row>
    <row r="542" spans="1:11" ht="48" x14ac:dyDescent="0.15">
      <c r="A542" s="14" t="s">
        <v>3528</v>
      </c>
      <c r="B542" s="14" t="s">
        <v>2951</v>
      </c>
      <c r="C542" s="14" t="s">
        <v>2952</v>
      </c>
      <c r="D542" s="16">
        <v>45807</v>
      </c>
      <c r="E542" s="16"/>
      <c r="F542" s="14" t="s">
        <v>2953</v>
      </c>
      <c r="G542" s="14" t="s">
        <v>2954</v>
      </c>
      <c r="H542" s="14" t="s">
        <v>2955</v>
      </c>
      <c r="I542" s="15">
        <v>169.13</v>
      </c>
      <c r="J542" s="77">
        <v>3</v>
      </c>
      <c r="K542" s="92"/>
    </row>
    <row r="543" spans="1:11" ht="60" x14ac:dyDescent="0.15">
      <c r="A543" s="14" t="s">
        <v>3528</v>
      </c>
      <c r="B543" s="14" t="s">
        <v>2956</v>
      </c>
      <c r="C543" s="14" t="s">
        <v>2957</v>
      </c>
      <c r="D543" s="16">
        <v>45807</v>
      </c>
      <c r="E543" s="16"/>
      <c r="F543" s="14" t="s">
        <v>2958</v>
      </c>
      <c r="G543" s="14" t="s">
        <v>1711</v>
      </c>
      <c r="H543" s="14" t="s">
        <v>1712</v>
      </c>
      <c r="I543" s="15">
        <v>38.43</v>
      </c>
      <c r="J543" s="77">
        <v>3</v>
      </c>
      <c r="K543" s="92"/>
    </row>
    <row r="544" spans="1:11" ht="48" x14ac:dyDescent="0.15">
      <c r="A544" s="14" t="s">
        <v>3528</v>
      </c>
      <c r="B544" s="14" t="s">
        <v>2959</v>
      </c>
      <c r="C544" s="14" t="s">
        <v>2157</v>
      </c>
      <c r="D544" s="16">
        <v>45807</v>
      </c>
      <c r="E544" s="16"/>
      <c r="F544" s="14" t="s">
        <v>2960</v>
      </c>
      <c r="G544" s="14" t="s">
        <v>1759</v>
      </c>
      <c r="H544" s="14" t="s">
        <v>1760</v>
      </c>
      <c r="I544" s="15">
        <v>1122</v>
      </c>
      <c r="J544" s="77">
        <v>3</v>
      </c>
      <c r="K544" s="92"/>
    </row>
    <row r="545" spans="1:11" ht="60" x14ac:dyDescent="0.15">
      <c r="A545" s="14" t="s">
        <v>3528</v>
      </c>
      <c r="B545" s="14" t="s">
        <v>2961</v>
      </c>
      <c r="C545" s="14" t="s">
        <v>2962</v>
      </c>
      <c r="D545" s="16">
        <v>45807</v>
      </c>
      <c r="E545" s="16"/>
      <c r="F545" s="14" t="s">
        <v>2963</v>
      </c>
      <c r="G545" s="14"/>
      <c r="H545" s="14" t="s">
        <v>2964</v>
      </c>
      <c r="I545" s="15">
        <v>733.71</v>
      </c>
      <c r="J545" s="77">
        <v>3</v>
      </c>
      <c r="K545" s="92"/>
    </row>
    <row r="546" spans="1:11" ht="72" x14ac:dyDescent="0.15">
      <c r="A546" s="14" t="s">
        <v>3528</v>
      </c>
      <c r="B546" s="14" t="s">
        <v>2965</v>
      </c>
      <c r="C546" s="14" t="s">
        <v>2966</v>
      </c>
      <c r="D546" s="16">
        <v>45807</v>
      </c>
      <c r="E546" s="16"/>
      <c r="F546" s="14" t="s">
        <v>2967</v>
      </c>
      <c r="G546" s="14"/>
      <c r="H546" s="14" t="s">
        <v>2968</v>
      </c>
      <c r="I546" s="15">
        <v>12</v>
      </c>
      <c r="J546" s="77">
        <v>3</v>
      </c>
      <c r="K546" s="92"/>
    </row>
    <row r="547" spans="1:11" ht="72" x14ac:dyDescent="0.15">
      <c r="A547" s="14" t="s">
        <v>3528</v>
      </c>
      <c r="B547" s="14" t="s">
        <v>2969</v>
      </c>
      <c r="C547" s="14" t="s">
        <v>2970</v>
      </c>
      <c r="D547" s="16">
        <v>45807</v>
      </c>
      <c r="E547" s="16"/>
      <c r="F547" s="14" t="s">
        <v>2971</v>
      </c>
      <c r="G547" s="14"/>
      <c r="H547" s="14" t="s">
        <v>2972</v>
      </c>
      <c r="I547" s="15">
        <v>68</v>
      </c>
      <c r="J547" s="77">
        <v>3</v>
      </c>
      <c r="K547" s="92"/>
    </row>
    <row r="548" spans="1:11" ht="72" x14ac:dyDescent="0.15">
      <c r="A548" s="14" t="s">
        <v>3528</v>
      </c>
      <c r="B548" s="14" t="s">
        <v>2973</v>
      </c>
      <c r="C548" s="14" t="s">
        <v>2974</v>
      </c>
      <c r="D548" s="16">
        <v>45807</v>
      </c>
      <c r="E548" s="16"/>
      <c r="F548" s="14" t="s">
        <v>2975</v>
      </c>
      <c r="G548" s="14"/>
      <c r="H548" s="14" t="s">
        <v>2968</v>
      </c>
      <c r="I548" s="15">
        <v>33</v>
      </c>
      <c r="J548" s="77">
        <v>3</v>
      </c>
      <c r="K548" s="92"/>
    </row>
    <row r="549" spans="1:11" ht="60" x14ac:dyDescent="0.15">
      <c r="A549" s="14" t="s">
        <v>3528</v>
      </c>
      <c r="B549" s="14" t="s">
        <v>2976</v>
      </c>
      <c r="C549" s="14" t="s">
        <v>2977</v>
      </c>
      <c r="D549" s="16">
        <v>45810</v>
      </c>
      <c r="E549" s="16"/>
      <c r="F549" s="14" t="s">
        <v>2978</v>
      </c>
      <c r="G549" s="14" t="s">
        <v>2979</v>
      </c>
      <c r="H549" s="14" t="s">
        <v>2980</v>
      </c>
      <c r="I549" s="15">
        <v>1250</v>
      </c>
      <c r="J549" s="77">
        <v>3</v>
      </c>
      <c r="K549" s="92"/>
    </row>
    <row r="550" spans="1:11" ht="72" x14ac:dyDescent="0.15">
      <c r="A550" s="14" t="s">
        <v>3528</v>
      </c>
      <c r="B550" s="14" t="s">
        <v>2981</v>
      </c>
      <c r="C550" s="14" t="s">
        <v>2982</v>
      </c>
      <c r="D550" s="16">
        <v>45810</v>
      </c>
      <c r="E550" s="16"/>
      <c r="F550" s="14" t="s">
        <v>2983</v>
      </c>
      <c r="G550" s="14" t="s">
        <v>2979</v>
      </c>
      <c r="H550" s="14" t="s">
        <v>2980</v>
      </c>
      <c r="I550" s="15">
        <v>1250</v>
      </c>
      <c r="J550" s="77">
        <v>3</v>
      </c>
      <c r="K550" s="92"/>
    </row>
    <row r="551" spans="1:11" ht="60" x14ac:dyDescent="0.15">
      <c r="A551" s="14" t="s">
        <v>3528</v>
      </c>
      <c r="B551" s="14" t="s">
        <v>2984</v>
      </c>
      <c r="C551" s="14" t="s">
        <v>2985</v>
      </c>
      <c r="D551" s="16">
        <v>45810</v>
      </c>
      <c r="E551" s="16"/>
      <c r="F551" s="14" t="s">
        <v>2986</v>
      </c>
      <c r="G551" s="14" t="s">
        <v>1786</v>
      </c>
      <c r="H551" s="14" t="s">
        <v>1787</v>
      </c>
      <c r="I551" s="15">
        <v>405.9</v>
      </c>
      <c r="J551" s="77">
        <v>3</v>
      </c>
      <c r="K551" s="92"/>
    </row>
    <row r="552" spans="1:11" ht="60" x14ac:dyDescent="0.15">
      <c r="A552" s="14" t="s">
        <v>3528</v>
      </c>
      <c r="B552" s="14" t="s">
        <v>2987</v>
      </c>
      <c r="C552" s="14" t="s">
        <v>2988</v>
      </c>
      <c r="D552" s="16">
        <v>45810</v>
      </c>
      <c r="E552" s="16"/>
      <c r="F552" s="14" t="s">
        <v>2989</v>
      </c>
      <c r="G552" s="14" t="s">
        <v>1781</v>
      </c>
      <c r="H552" s="14" t="s">
        <v>1782</v>
      </c>
      <c r="I552" s="15">
        <v>275</v>
      </c>
      <c r="J552" s="77">
        <v>3</v>
      </c>
      <c r="K552" s="92"/>
    </row>
    <row r="553" spans="1:11" ht="48" x14ac:dyDescent="0.15">
      <c r="A553" s="14" t="s">
        <v>3528</v>
      </c>
      <c r="B553" s="14" t="s">
        <v>2990</v>
      </c>
      <c r="C553" s="14" t="s">
        <v>2566</v>
      </c>
      <c r="D553" s="16">
        <v>45810</v>
      </c>
      <c r="E553" s="16"/>
      <c r="F553" s="14" t="s">
        <v>2991</v>
      </c>
      <c r="G553" s="14" t="s">
        <v>1721</v>
      </c>
      <c r="H553" s="14" t="s">
        <v>1722</v>
      </c>
      <c r="I553" s="15">
        <v>1000</v>
      </c>
      <c r="J553" s="77">
        <v>3</v>
      </c>
      <c r="K553" s="92"/>
    </row>
    <row r="554" spans="1:11" ht="48" x14ac:dyDescent="0.15">
      <c r="A554" s="14" t="s">
        <v>3528</v>
      </c>
      <c r="B554" s="14" t="s">
        <v>2992</v>
      </c>
      <c r="C554" s="14" t="s">
        <v>2993</v>
      </c>
      <c r="D554" s="16">
        <v>45810</v>
      </c>
      <c r="E554" s="16"/>
      <c r="F554" s="14" t="s">
        <v>2994</v>
      </c>
      <c r="G554" s="14" t="s">
        <v>1917</v>
      </c>
      <c r="H554" s="14" t="s">
        <v>1918</v>
      </c>
      <c r="I554" s="15">
        <v>2555.2800000000002</v>
      </c>
      <c r="J554" s="77">
        <v>3</v>
      </c>
      <c r="K554" s="92"/>
    </row>
    <row r="555" spans="1:11" ht="72" x14ac:dyDescent="0.15">
      <c r="A555" s="14" t="s">
        <v>3528</v>
      </c>
      <c r="B555" s="14" t="s">
        <v>2995</v>
      </c>
      <c r="C555" s="14" t="s">
        <v>2996</v>
      </c>
      <c r="D555" s="16">
        <v>45810</v>
      </c>
      <c r="E555" s="16"/>
      <c r="F555" s="14" t="s">
        <v>2997</v>
      </c>
      <c r="G555" s="14" t="s">
        <v>1917</v>
      </c>
      <c r="H555" s="14" t="s">
        <v>1918</v>
      </c>
      <c r="I555" s="15">
        <v>1048.44</v>
      </c>
      <c r="J555" s="77">
        <v>3</v>
      </c>
      <c r="K555" s="92"/>
    </row>
    <row r="556" spans="1:11" ht="72" x14ac:dyDescent="0.15">
      <c r="A556" s="14" t="s">
        <v>3528</v>
      </c>
      <c r="B556" s="14" t="s">
        <v>2998</v>
      </c>
      <c r="C556" s="14" t="s">
        <v>2157</v>
      </c>
      <c r="D556" s="16">
        <v>45810</v>
      </c>
      <c r="E556" s="16"/>
      <c r="F556" s="14" t="s">
        <v>2999</v>
      </c>
      <c r="G556" s="14" t="s">
        <v>1809</v>
      </c>
      <c r="H556" s="14" t="s">
        <v>1810</v>
      </c>
      <c r="I556" s="15">
        <v>66</v>
      </c>
      <c r="J556" s="77">
        <v>3</v>
      </c>
      <c r="K556" s="92"/>
    </row>
    <row r="557" spans="1:11" ht="60" x14ac:dyDescent="0.15">
      <c r="A557" s="14" t="s">
        <v>3528</v>
      </c>
      <c r="B557" s="14" t="s">
        <v>3000</v>
      </c>
      <c r="C557" s="14" t="s">
        <v>3001</v>
      </c>
      <c r="D557" s="16">
        <v>45810</v>
      </c>
      <c r="E557" s="16"/>
      <c r="F557" s="14" t="s">
        <v>3002</v>
      </c>
      <c r="G557" s="14" t="s">
        <v>1809</v>
      </c>
      <c r="H557" s="14" t="s">
        <v>1810</v>
      </c>
      <c r="I557" s="15">
        <v>77</v>
      </c>
      <c r="J557" s="77">
        <v>3</v>
      </c>
      <c r="K557" s="92"/>
    </row>
    <row r="558" spans="1:11" ht="48" x14ac:dyDescent="0.15">
      <c r="A558" s="14" t="s">
        <v>3528</v>
      </c>
      <c r="B558" s="14" t="s">
        <v>3003</v>
      </c>
      <c r="C558" s="14" t="s">
        <v>3004</v>
      </c>
      <c r="D558" s="16">
        <v>45810</v>
      </c>
      <c r="E558" s="16"/>
      <c r="F558" s="14" t="s">
        <v>3005</v>
      </c>
      <c r="G558" s="14" t="s">
        <v>1809</v>
      </c>
      <c r="H558" s="14" t="s">
        <v>1810</v>
      </c>
      <c r="I558" s="15">
        <v>945</v>
      </c>
      <c r="J558" s="77">
        <v>3</v>
      </c>
      <c r="K558" s="92"/>
    </row>
    <row r="559" spans="1:11" ht="72" x14ac:dyDescent="0.15">
      <c r="A559" s="14" t="s">
        <v>3528</v>
      </c>
      <c r="B559" s="14" t="s">
        <v>3006</v>
      </c>
      <c r="C559" s="14" t="s">
        <v>3007</v>
      </c>
      <c r="D559" s="16">
        <v>45810</v>
      </c>
      <c r="E559" s="16"/>
      <c r="F559" s="14" t="s">
        <v>3008</v>
      </c>
      <c r="G559" s="14" t="s">
        <v>3009</v>
      </c>
      <c r="H559" s="14" t="s">
        <v>3010</v>
      </c>
      <c r="I559" s="15">
        <v>480</v>
      </c>
      <c r="J559" s="77">
        <v>3</v>
      </c>
      <c r="K559" s="92"/>
    </row>
    <row r="560" spans="1:11" ht="72" x14ac:dyDescent="0.15">
      <c r="A560" s="14" t="s">
        <v>3528</v>
      </c>
      <c r="B560" s="14" t="s">
        <v>3006</v>
      </c>
      <c r="C560" s="14" t="s">
        <v>3007</v>
      </c>
      <c r="D560" s="16">
        <v>45810</v>
      </c>
      <c r="E560" s="16"/>
      <c r="F560" s="14" t="s">
        <v>3008</v>
      </c>
      <c r="G560" s="14" t="s">
        <v>3009</v>
      </c>
      <c r="H560" s="14" t="s">
        <v>3010</v>
      </c>
      <c r="I560" s="15">
        <v>480</v>
      </c>
      <c r="J560" s="77">
        <v>3</v>
      </c>
      <c r="K560" s="92"/>
    </row>
    <row r="561" spans="1:11" ht="72" x14ac:dyDescent="0.15">
      <c r="A561" s="14" t="s">
        <v>3528</v>
      </c>
      <c r="B561" s="14" t="s">
        <v>3011</v>
      </c>
      <c r="C561" s="14" t="s">
        <v>3012</v>
      </c>
      <c r="D561" s="16">
        <v>45810</v>
      </c>
      <c r="E561" s="16"/>
      <c r="F561" s="14" t="s">
        <v>3013</v>
      </c>
      <c r="G561" s="14"/>
      <c r="H561" s="14" t="s">
        <v>2043</v>
      </c>
      <c r="I561" s="15">
        <v>234.36</v>
      </c>
      <c r="J561" s="77">
        <v>3</v>
      </c>
      <c r="K561" s="92"/>
    </row>
    <row r="562" spans="1:11" ht="72" x14ac:dyDescent="0.15">
      <c r="A562" s="14" t="s">
        <v>3528</v>
      </c>
      <c r="B562" s="14" t="s">
        <v>3014</v>
      </c>
      <c r="C562" s="14" t="s">
        <v>3015</v>
      </c>
      <c r="D562" s="16">
        <v>45810</v>
      </c>
      <c r="E562" s="16"/>
      <c r="F562" s="14" t="s">
        <v>3016</v>
      </c>
      <c r="G562" s="14" t="s">
        <v>1809</v>
      </c>
      <c r="H562" s="14" t="s">
        <v>1810</v>
      </c>
      <c r="I562" s="15">
        <v>193.4</v>
      </c>
      <c r="J562" s="77">
        <v>3</v>
      </c>
      <c r="K562" s="92"/>
    </row>
    <row r="563" spans="1:11" ht="72" x14ac:dyDescent="0.15">
      <c r="A563" s="14" t="s">
        <v>3528</v>
      </c>
      <c r="B563" s="14" t="s">
        <v>3017</v>
      </c>
      <c r="C563" s="14" t="s">
        <v>2740</v>
      </c>
      <c r="D563" s="16">
        <v>45810</v>
      </c>
      <c r="E563" s="16"/>
      <c r="F563" s="14" t="s">
        <v>3018</v>
      </c>
      <c r="G563" s="14"/>
      <c r="H563" s="14" t="s">
        <v>2624</v>
      </c>
      <c r="I563" s="15">
        <v>297.88</v>
      </c>
      <c r="J563" s="77">
        <v>3</v>
      </c>
      <c r="K563" s="92"/>
    </row>
    <row r="564" spans="1:11" ht="72" x14ac:dyDescent="0.15">
      <c r="A564" s="14" t="s">
        <v>3528</v>
      </c>
      <c r="B564" s="14" t="s">
        <v>3019</v>
      </c>
      <c r="C564" s="14" t="s">
        <v>3020</v>
      </c>
      <c r="D564" s="16">
        <v>45810</v>
      </c>
      <c r="E564" s="16"/>
      <c r="F564" s="14" t="s">
        <v>3021</v>
      </c>
      <c r="G564" s="14" t="s">
        <v>1956</v>
      </c>
      <c r="H564" s="14" t="s">
        <v>1957</v>
      </c>
      <c r="I564" s="15">
        <v>117</v>
      </c>
      <c r="J564" s="77">
        <v>3</v>
      </c>
      <c r="K564" s="92"/>
    </row>
    <row r="565" spans="1:11" ht="48" x14ac:dyDescent="0.15">
      <c r="A565" s="14" t="s">
        <v>3528</v>
      </c>
      <c r="B565" s="14" t="s">
        <v>3022</v>
      </c>
      <c r="C565" s="14" t="s">
        <v>3023</v>
      </c>
      <c r="D565" s="16">
        <v>45811</v>
      </c>
      <c r="E565" s="16"/>
      <c r="F565" s="14" t="s">
        <v>3024</v>
      </c>
      <c r="G565" s="14" t="s">
        <v>1725</v>
      </c>
      <c r="H565" s="14" t="s">
        <v>1726</v>
      </c>
      <c r="I565" s="15">
        <v>1000</v>
      </c>
      <c r="J565" s="77">
        <v>3</v>
      </c>
      <c r="K565" s="92"/>
    </row>
    <row r="566" spans="1:11" ht="60" x14ac:dyDescent="0.15">
      <c r="A566" s="14" t="s">
        <v>3528</v>
      </c>
      <c r="B566" s="14" t="s">
        <v>3025</v>
      </c>
      <c r="C566" s="14" t="s">
        <v>3026</v>
      </c>
      <c r="D566" s="16">
        <v>45811</v>
      </c>
      <c r="E566" s="16"/>
      <c r="F566" s="14" t="s">
        <v>3027</v>
      </c>
      <c r="G566" s="14"/>
      <c r="H566" s="14" t="s">
        <v>1647</v>
      </c>
      <c r="I566" s="15">
        <v>32</v>
      </c>
      <c r="J566" s="77">
        <v>3</v>
      </c>
      <c r="K566" s="92"/>
    </row>
    <row r="567" spans="1:11" ht="60" x14ac:dyDescent="0.15">
      <c r="A567" s="14" t="s">
        <v>3528</v>
      </c>
      <c r="B567" s="14" t="s">
        <v>3025</v>
      </c>
      <c r="C567" s="14" t="s">
        <v>3026</v>
      </c>
      <c r="D567" s="16">
        <v>45811</v>
      </c>
      <c r="E567" s="16"/>
      <c r="F567" s="14" t="s">
        <v>3027</v>
      </c>
      <c r="G567" s="14"/>
      <c r="H567" s="14" t="s">
        <v>1647</v>
      </c>
      <c r="I567" s="15">
        <v>32</v>
      </c>
      <c r="J567" s="77">
        <v>3</v>
      </c>
      <c r="K567" s="92"/>
    </row>
    <row r="568" spans="1:11" ht="60" x14ac:dyDescent="0.15">
      <c r="A568" s="14" t="s">
        <v>3528</v>
      </c>
      <c r="B568" s="14" t="s">
        <v>3025</v>
      </c>
      <c r="C568" s="14" t="s">
        <v>3026</v>
      </c>
      <c r="D568" s="16">
        <v>45811</v>
      </c>
      <c r="E568" s="16"/>
      <c r="F568" s="14" t="s">
        <v>3027</v>
      </c>
      <c r="G568" s="14"/>
      <c r="H568" s="14" t="s">
        <v>1647</v>
      </c>
      <c r="I568" s="15">
        <v>128</v>
      </c>
      <c r="J568" s="77">
        <v>3</v>
      </c>
      <c r="K568" s="92"/>
    </row>
    <row r="569" spans="1:11" ht="60" x14ac:dyDescent="0.15">
      <c r="A569" s="14" t="s">
        <v>3528</v>
      </c>
      <c r="B569" s="14" t="s">
        <v>3025</v>
      </c>
      <c r="C569" s="14" t="s">
        <v>3026</v>
      </c>
      <c r="D569" s="16">
        <v>45811</v>
      </c>
      <c r="E569" s="16"/>
      <c r="F569" s="14" t="s">
        <v>3027</v>
      </c>
      <c r="G569" s="14"/>
      <c r="H569" s="14" t="s">
        <v>1647</v>
      </c>
      <c r="I569" s="15">
        <v>32</v>
      </c>
      <c r="J569" s="77">
        <v>3</v>
      </c>
      <c r="K569" s="92"/>
    </row>
    <row r="570" spans="1:11" ht="36" x14ac:dyDescent="0.15">
      <c r="A570" s="14" t="s">
        <v>3528</v>
      </c>
      <c r="B570" s="14" t="s">
        <v>3028</v>
      </c>
      <c r="C570" s="14" t="s">
        <v>1752</v>
      </c>
      <c r="D570" s="16">
        <v>45811</v>
      </c>
      <c r="E570" s="16"/>
      <c r="F570" s="14" t="s">
        <v>3029</v>
      </c>
      <c r="G570" s="14" t="s">
        <v>3009</v>
      </c>
      <c r="H570" s="14" t="s">
        <v>3010</v>
      </c>
      <c r="I570" s="15">
        <v>250</v>
      </c>
      <c r="J570" s="77">
        <v>3</v>
      </c>
      <c r="K570" s="92"/>
    </row>
    <row r="571" spans="1:11" ht="72" x14ac:dyDescent="0.15">
      <c r="A571" s="14" t="s">
        <v>3528</v>
      </c>
      <c r="B571" s="14" t="s">
        <v>3030</v>
      </c>
      <c r="C571" s="14" t="s">
        <v>3031</v>
      </c>
      <c r="D571" s="16">
        <v>45811</v>
      </c>
      <c r="E571" s="16"/>
      <c r="F571" s="14" t="s">
        <v>3032</v>
      </c>
      <c r="G571" s="14"/>
      <c r="H571" s="14" t="s">
        <v>3033</v>
      </c>
      <c r="I571" s="15">
        <v>40</v>
      </c>
      <c r="J571" s="77">
        <v>3</v>
      </c>
      <c r="K571" s="92"/>
    </row>
    <row r="572" spans="1:11" ht="72" x14ac:dyDescent="0.15">
      <c r="A572" s="14" t="s">
        <v>3528</v>
      </c>
      <c r="B572" s="14" t="s">
        <v>3034</v>
      </c>
      <c r="C572" s="14" t="s">
        <v>3035</v>
      </c>
      <c r="D572" s="16">
        <v>45811</v>
      </c>
      <c r="E572" s="16"/>
      <c r="F572" s="14" t="s">
        <v>3036</v>
      </c>
      <c r="G572" s="14"/>
      <c r="H572" s="14" t="s">
        <v>3037</v>
      </c>
      <c r="I572" s="15">
        <v>99</v>
      </c>
      <c r="J572" s="77">
        <v>3</v>
      </c>
      <c r="K572" s="92"/>
    </row>
    <row r="573" spans="1:11" ht="72" x14ac:dyDescent="0.15">
      <c r="A573" s="14" t="s">
        <v>3528</v>
      </c>
      <c r="B573" s="14" t="s">
        <v>3038</v>
      </c>
      <c r="C573" s="14" t="s">
        <v>3039</v>
      </c>
      <c r="D573" s="16">
        <v>45811</v>
      </c>
      <c r="E573" s="16"/>
      <c r="F573" s="14" t="s">
        <v>3040</v>
      </c>
      <c r="G573" s="14"/>
      <c r="H573" s="14" t="s">
        <v>2043</v>
      </c>
      <c r="I573" s="15">
        <v>60</v>
      </c>
      <c r="J573" s="77">
        <v>3</v>
      </c>
      <c r="K573" s="92"/>
    </row>
    <row r="574" spans="1:11" ht="72" x14ac:dyDescent="0.15">
      <c r="A574" s="14" t="s">
        <v>3528</v>
      </c>
      <c r="B574" s="14" t="s">
        <v>3041</v>
      </c>
      <c r="C574" s="14" t="s">
        <v>3042</v>
      </c>
      <c r="D574" s="16">
        <v>45811</v>
      </c>
      <c r="E574" s="16"/>
      <c r="F574" s="14" t="s">
        <v>3043</v>
      </c>
      <c r="G574" s="14"/>
      <c r="H574" s="14" t="s">
        <v>3044</v>
      </c>
      <c r="I574" s="15">
        <v>80</v>
      </c>
      <c r="J574" s="77">
        <v>3</v>
      </c>
      <c r="K574" s="92"/>
    </row>
    <row r="575" spans="1:11" ht="72" x14ac:dyDescent="0.15">
      <c r="A575" s="14" t="s">
        <v>3528</v>
      </c>
      <c r="B575" s="14" t="s">
        <v>3045</v>
      </c>
      <c r="C575" s="14" t="s">
        <v>3046</v>
      </c>
      <c r="D575" s="16">
        <v>45811</v>
      </c>
      <c r="E575" s="16"/>
      <c r="F575" s="14" t="s">
        <v>3047</v>
      </c>
      <c r="G575" s="14"/>
      <c r="H575" s="14" t="s">
        <v>3048</v>
      </c>
      <c r="I575" s="15">
        <v>60</v>
      </c>
      <c r="J575" s="77">
        <v>3</v>
      </c>
      <c r="K575" s="92"/>
    </row>
    <row r="576" spans="1:11" ht="72" x14ac:dyDescent="0.15">
      <c r="A576" s="14" t="s">
        <v>3528</v>
      </c>
      <c r="B576" s="14" t="s">
        <v>3049</v>
      </c>
      <c r="C576" s="14" t="s">
        <v>2920</v>
      </c>
      <c r="D576" s="16">
        <v>45811</v>
      </c>
      <c r="E576" s="16"/>
      <c r="F576" s="14" t="s">
        <v>3050</v>
      </c>
      <c r="G576" s="14"/>
      <c r="H576" s="14" t="s">
        <v>2322</v>
      </c>
      <c r="I576" s="15">
        <v>80</v>
      </c>
      <c r="J576" s="77">
        <v>3</v>
      </c>
      <c r="K576" s="92"/>
    </row>
    <row r="577" spans="1:11" ht="72" x14ac:dyDescent="0.15">
      <c r="A577" s="14" t="s">
        <v>3528</v>
      </c>
      <c r="B577" s="14" t="s">
        <v>3051</v>
      </c>
      <c r="C577" s="14" t="s">
        <v>3052</v>
      </c>
      <c r="D577" s="16">
        <v>45811</v>
      </c>
      <c r="E577" s="16"/>
      <c r="F577" s="14" t="s">
        <v>3053</v>
      </c>
      <c r="G577" s="14"/>
      <c r="H577" s="14" t="s">
        <v>3054</v>
      </c>
      <c r="I577" s="15">
        <v>60</v>
      </c>
      <c r="J577" s="77">
        <v>3</v>
      </c>
      <c r="K577" s="92"/>
    </row>
    <row r="578" spans="1:11" ht="72" x14ac:dyDescent="0.15">
      <c r="A578" s="14" t="s">
        <v>3528</v>
      </c>
      <c r="B578" s="14" t="s">
        <v>3055</v>
      </c>
      <c r="C578" s="14" t="s">
        <v>3056</v>
      </c>
      <c r="D578" s="16">
        <v>45811</v>
      </c>
      <c r="E578" s="16"/>
      <c r="F578" s="14" t="s">
        <v>3057</v>
      </c>
      <c r="G578" s="14"/>
      <c r="H578" s="14" t="s">
        <v>2379</v>
      </c>
      <c r="I578" s="15">
        <v>70</v>
      </c>
      <c r="J578" s="77">
        <v>3</v>
      </c>
      <c r="K578" s="92"/>
    </row>
    <row r="579" spans="1:11" ht="72" x14ac:dyDescent="0.15">
      <c r="A579" s="14" t="s">
        <v>3528</v>
      </c>
      <c r="B579" s="14" t="s">
        <v>3058</v>
      </c>
      <c r="C579" s="14" t="s">
        <v>3059</v>
      </c>
      <c r="D579" s="16">
        <v>45811</v>
      </c>
      <c r="E579" s="16"/>
      <c r="F579" s="14" t="s">
        <v>3060</v>
      </c>
      <c r="G579" s="14"/>
      <c r="H579" s="14" t="s">
        <v>3061</v>
      </c>
      <c r="I579" s="15">
        <v>70</v>
      </c>
      <c r="J579" s="77">
        <v>3</v>
      </c>
      <c r="K579" s="92"/>
    </row>
    <row r="580" spans="1:11" ht="72" x14ac:dyDescent="0.15">
      <c r="A580" s="14" t="s">
        <v>3528</v>
      </c>
      <c r="B580" s="14" t="s">
        <v>3062</v>
      </c>
      <c r="C580" s="14" t="s">
        <v>3063</v>
      </c>
      <c r="D580" s="16">
        <v>45811</v>
      </c>
      <c r="E580" s="16"/>
      <c r="F580" s="14" t="s">
        <v>3064</v>
      </c>
      <c r="G580" s="14"/>
      <c r="H580" s="14" t="s">
        <v>3065</v>
      </c>
      <c r="I580" s="15">
        <v>12</v>
      </c>
      <c r="J580" s="77">
        <v>3</v>
      </c>
      <c r="K580" s="92"/>
    </row>
    <row r="581" spans="1:11" ht="72" x14ac:dyDescent="0.15">
      <c r="A581" s="14" t="s">
        <v>3528</v>
      </c>
      <c r="B581" s="14" t="s">
        <v>3066</v>
      </c>
      <c r="C581" s="14" t="s">
        <v>3067</v>
      </c>
      <c r="D581" s="16">
        <v>45811</v>
      </c>
      <c r="E581" s="16"/>
      <c r="F581" s="14" t="s">
        <v>3068</v>
      </c>
      <c r="G581" s="14"/>
      <c r="H581" s="14" t="s">
        <v>2330</v>
      </c>
      <c r="I581" s="15">
        <v>46</v>
      </c>
      <c r="J581" s="77">
        <v>3</v>
      </c>
      <c r="K581" s="92"/>
    </row>
    <row r="582" spans="1:11" ht="72" x14ac:dyDescent="0.15">
      <c r="A582" s="14" t="s">
        <v>3528</v>
      </c>
      <c r="B582" s="14" t="s">
        <v>3069</v>
      </c>
      <c r="C582" s="14" t="s">
        <v>3070</v>
      </c>
      <c r="D582" s="16">
        <v>45811</v>
      </c>
      <c r="E582" s="16"/>
      <c r="F582" s="14" t="s">
        <v>3071</v>
      </c>
      <c r="G582" s="14"/>
      <c r="H582" s="14" t="s">
        <v>3072</v>
      </c>
      <c r="I582" s="15">
        <v>33</v>
      </c>
      <c r="J582" s="77">
        <v>3</v>
      </c>
      <c r="K582" s="92"/>
    </row>
    <row r="583" spans="1:11" ht="72" x14ac:dyDescent="0.15">
      <c r="A583" s="14" t="s">
        <v>3528</v>
      </c>
      <c r="B583" s="14" t="s">
        <v>3073</v>
      </c>
      <c r="C583" s="14" t="s">
        <v>3074</v>
      </c>
      <c r="D583" s="16">
        <v>45811</v>
      </c>
      <c r="E583" s="16"/>
      <c r="F583" s="14" t="s">
        <v>3075</v>
      </c>
      <c r="G583" s="14"/>
      <c r="H583" s="14" t="s">
        <v>2372</v>
      </c>
      <c r="I583" s="15">
        <v>70</v>
      </c>
      <c r="J583" s="77">
        <v>3</v>
      </c>
      <c r="K583" s="92"/>
    </row>
    <row r="584" spans="1:11" ht="72" x14ac:dyDescent="0.15">
      <c r="A584" s="14" t="s">
        <v>3528</v>
      </c>
      <c r="B584" s="14" t="s">
        <v>3076</v>
      </c>
      <c r="C584" s="14" t="s">
        <v>3077</v>
      </c>
      <c r="D584" s="16">
        <v>45811</v>
      </c>
      <c r="E584" s="16"/>
      <c r="F584" s="14" t="s">
        <v>3078</v>
      </c>
      <c r="G584" s="14"/>
      <c r="H584" s="14" t="s">
        <v>2338</v>
      </c>
      <c r="I584" s="15">
        <v>40</v>
      </c>
      <c r="J584" s="77">
        <v>3</v>
      </c>
      <c r="K584" s="92"/>
    </row>
    <row r="585" spans="1:11" ht="72" x14ac:dyDescent="0.15">
      <c r="A585" s="14" t="s">
        <v>3528</v>
      </c>
      <c r="B585" s="14" t="s">
        <v>3079</v>
      </c>
      <c r="C585" s="14" t="s">
        <v>3080</v>
      </c>
      <c r="D585" s="16">
        <v>45811</v>
      </c>
      <c r="E585" s="16"/>
      <c r="F585" s="14" t="s">
        <v>3081</v>
      </c>
      <c r="G585" s="14"/>
      <c r="H585" s="14" t="s">
        <v>2342</v>
      </c>
      <c r="I585" s="15">
        <v>80</v>
      </c>
      <c r="J585" s="77">
        <v>3</v>
      </c>
      <c r="K585" s="92"/>
    </row>
    <row r="586" spans="1:11" ht="72" x14ac:dyDescent="0.15">
      <c r="A586" s="14" t="s">
        <v>3528</v>
      </c>
      <c r="B586" s="14" t="s">
        <v>3082</v>
      </c>
      <c r="C586" s="14" t="s">
        <v>3083</v>
      </c>
      <c r="D586" s="16">
        <v>45811</v>
      </c>
      <c r="E586" s="16"/>
      <c r="F586" s="14" t="s">
        <v>3084</v>
      </c>
      <c r="G586" s="14"/>
      <c r="H586" s="14" t="s">
        <v>2346</v>
      </c>
      <c r="I586" s="15">
        <v>60</v>
      </c>
      <c r="J586" s="77">
        <v>3</v>
      </c>
      <c r="K586" s="92"/>
    </row>
    <row r="587" spans="1:11" ht="72" x14ac:dyDescent="0.15">
      <c r="A587" s="14" t="s">
        <v>3528</v>
      </c>
      <c r="B587" s="14" t="s">
        <v>3085</v>
      </c>
      <c r="C587" s="14" t="s">
        <v>3086</v>
      </c>
      <c r="D587" s="16">
        <v>45811</v>
      </c>
      <c r="E587" s="16"/>
      <c r="F587" s="14" t="s">
        <v>3087</v>
      </c>
      <c r="G587" s="14"/>
      <c r="H587" s="14" t="s">
        <v>3088</v>
      </c>
      <c r="I587" s="15">
        <v>70</v>
      </c>
      <c r="J587" s="77">
        <v>3</v>
      </c>
      <c r="K587" s="92"/>
    </row>
    <row r="588" spans="1:11" ht="72" x14ac:dyDescent="0.15">
      <c r="A588" s="14" t="s">
        <v>3528</v>
      </c>
      <c r="B588" s="14" t="s">
        <v>3089</v>
      </c>
      <c r="C588" s="14" t="s">
        <v>3090</v>
      </c>
      <c r="D588" s="16">
        <v>45811</v>
      </c>
      <c r="E588" s="16"/>
      <c r="F588" s="14" t="s">
        <v>3091</v>
      </c>
      <c r="G588" s="14" t="s">
        <v>1910</v>
      </c>
      <c r="H588" s="14" t="s">
        <v>1911</v>
      </c>
      <c r="I588" s="15">
        <v>117</v>
      </c>
      <c r="J588" s="77">
        <v>3</v>
      </c>
      <c r="K588" s="92"/>
    </row>
    <row r="589" spans="1:11" ht="72" x14ac:dyDescent="0.15">
      <c r="A589" s="14" t="s">
        <v>3528</v>
      </c>
      <c r="B589" s="14" t="s">
        <v>3092</v>
      </c>
      <c r="C589" s="14" t="s">
        <v>3093</v>
      </c>
      <c r="D589" s="16">
        <v>45812</v>
      </c>
      <c r="E589" s="16"/>
      <c r="F589" s="14" t="s">
        <v>3094</v>
      </c>
      <c r="G589" s="14" t="s">
        <v>3095</v>
      </c>
      <c r="H589" s="14" t="s">
        <v>3096</v>
      </c>
      <c r="I589" s="15">
        <v>369</v>
      </c>
      <c r="J589" s="77">
        <v>3</v>
      </c>
      <c r="K589" s="92"/>
    </row>
    <row r="590" spans="1:11" ht="60" x14ac:dyDescent="0.15">
      <c r="A590" s="14" t="s">
        <v>3528</v>
      </c>
      <c r="B590" s="14" t="s">
        <v>3097</v>
      </c>
      <c r="C590" s="14" t="s">
        <v>3098</v>
      </c>
      <c r="D590" s="16">
        <v>45812</v>
      </c>
      <c r="E590" s="16"/>
      <c r="F590" s="14" t="s">
        <v>3099</v>
      </c>
      <c r="G590" s="14" t="s">
        <v>1932</v>
      </c>
      <c r="H590" s="14" t="s">
        <v>1933</v>
      </c>
      <c r="I590" s="15">
        <v>369</v>
      </c>
      <c r="J590" s="77">
        <v>3</v>
      </c>
      <c r="K590" s="92"/>
    </row>
    <row r="591" spans="1:11" ht="36" x14ac:dyDescent="0.15">
      <c r="A591" s="14" t="s">
        <v>3528</v>
      </c>
      <c r="B591" s="14" t="s">
        <v>3100</v>
      </c>
      <c r="C591" s="14" t="s">
        <v>3101</v>
      </c>
      <c r="D591" s="16">
        <v>45812</v>
      </c>
      <c r="E591" s="16"/>
      <c r="F591" s="14" t="s">
        <v>3102</v>
      </c>
      <c r="G591" s="14" t="s">
        <v>1797</v>
      </c>
      <c r="H591" s="14" t="s">
        <v>1798</v>
      </c>
      <c r="I591" s="15">
        <v>510.45</v>
      </c>
      <c r="J591" s="77">
        <v>3</v>
      </c>
      <c r="K591" s="92"/>
    </row>
    <row r="592" spans="1:11" ht="48" x14ac:dyDescent="0.15">
      <c r="A592" s="14" t="s">
        <v>3528</v>
      </c>
      <c r="B592" s="14" t="s">
        <v>3103</v>
      </c>
      <c r="C592" s="14" t="s">
        <v>3104</v>
      </c>
      <c r="D592" s="16">
        <v>45812</v>
      </c>
      <c r="E592" s="16"/>
      <c r="F592" s="14" t="s">
        <v>3105</v>
      </c>
      <c r="G592" s="14" t="s">
        <v>1932</v>
      </c>
      <c r="H592" s="14" t="s">
        <v>1933</v>
      </c>
      <c r="I592" s="15">
        <v>1162.3499999999999</v>
      </c>
      <c r="J592" s="77">
        <v>3</v>
      </c>
      <c r="K592" s="92"/>
    </row>
    <row r="593" spans="1:11" ht="72" x14ac:dyDescent="0.15">
      <c r="A593" s="14" t="s">
        <v>3528</v>
      </c>
      <c r="B593" s="14" t="s">
        <v>3106</v>
      </c>
      <c r="C593" s="14" t="s">
        <v>1663</v>
      </c>
      <c r="D593" s="16">
        <v>45812</v>
      </c>
      <c r="E593" s="16"/>
      <c r="F593" s="14" t="s">
        <v>3107</v>
      </c>
      <c r="G593" s="14" t="s">
        <v>3108</v>
      </c>
      <c r="H593" s="14" t="s">
        <v>3109</v>
      </c>
      <c r="I593" s="15">
        <v>160</v>
      </c>
      <c r="J593" s="77">
        <v>3</v>
      </c>
      <c r="K593" s="92"/>
    </row>
    <row r="594" spans="1:11" ht="72" x14ac:dyDescent="0.15">
      <c r="A594" s="14" t="s">
        <v>3528</v>
      </c>
      <c r="B594" s="14" t="s">
        <v>3110</v>
      </c>
      <c r="C594" s="14" t="s">
        <v>3111</v>
      </c>
      <c r="D594" s="16">
        <v>45812</v>
      </c>
      <c r="E594" s="16"/>
      <c r="F594" s="14" t="s">
        <v>3112</v>
      </c>
      <c r="G594" s="14" t="s">
        <v>3108</v>
      </c>
      <c r="H594" s="14" t="s">
        <v>3109</v>
      </c>
      <c r="I594" s="15">
        <v>1495</v>
      </c>
      <c r="J594" s="77">
        <v>3</v>
      </c>
      <c r="K594" s="92"/>
    </row>
    <row r="595" spans="1:11" ht="72" x14ac:dyDescent="0.15">
      <c r="A595" s="14" t="s">
        <v>3528</v>
      </c>
      <c r="B595" s="14" t="s">
        <v>3113</v>
      </c>
      <c r="C595" s="14" t="s">
        <v>3114</v>
      </c>
      <c r="D595" s="16">
        <v>45812</v>
      </c>
      <c r="E595" s="16"/>
      <c r="F595" s="14" t="s">
        <v>3115</v>
      </c>
      <c r="G595" s="14" t="s">
        <v>3108</v>
      </c>
      <c r="H595" s="14" t="s">
        <v>3109</v>
      </c>
      <c r="I595" s="15">
        <v>350</v>
      </c>
      <c r="J595" s="77">
        <v>3</v>
      </c>
      <c r="K595" s="92"/>
    </row>
    <row r="596" spans="1:11" ht="72" x14ac:dyDescent="0.15">
      <c r="A596" s="14" t="s">
        <v>3528</v>
      </c>
      <c r="B596" s="14" t="s">
        <v>3116</v>
      </c>
      <c r="C596" s="14" t="s">
        <v>3117</v>
      </c>
      <c r="D596" s="16">
        <v>45812</v>
      </c>
      <c r="E596" s="16"/>
      <c r="F596" s="14" t="s">
        <v>3118</v>
      </c>
      <c r="G596" s="14"/>
      <c r="H596" s="14" t="s">
        <v>1850</v>
      </c>
      <c r="I596" s="15">
        <v>257.42</v>
      </c>
      <c r="J596" s="77">
        <v>3</v>
      </c>
      <c r="K596" s="92"/>
    </row>
    <row r="597" spans="1:11" ht="72" x14ac:dyDescent="0.15">
      <c r="A597" s="14" t="s">
        <v>3528</v>
      </c>
      <c r="B597" s="14" t="s">
        <v>3119</v>
      </c>
      <c r="C597" s="14" t="s">
        <v>3120</v>
      </c>
      <c r="D597" s="16">
        <v>45813</v>
      </c>
      <c r="E597" s="16"/>
      <c r="F597" s="14" t="s">
        <v>3121</v>
      </c>
      <c r="G597" s="14" t="s">
        <v>2568</v>
      </c>
      <c r="H597" s="14" t="s">
        <v>2569</v>
      </c>
      <c r="I597" s="15">
        <v>72</v>
      </c>
      <c r="J597" s="77">
        <v>3</v>
      </c>
      <c r="K597" s="92"/>
    </row>
    <row r="598" spans="1:11" ht="60" x14ac:dyDescent="0.15">
      <c r="A598" s="14" t="s">
        <v>3528</v>
      </c>
      <c r="B598" s="14" t="s">
        <v>3122</v>
      </c>
      <c r="C598" s="14" t="s">
        <v>3123</v>
      </c>
      <c r="D598" s="16">
        <v>45813</v>
      </c>
      <c r="E598" s="16"/>
      <c r="F598" s="14" t="s">
        <v>3124</v>
      </c>
      <c r="G598" s="14" t="s">
        <v>2286</v>
      </c>
      <c r="H598" s="14" t="s">
        <v>2287</v>
      </c>
      <c r="I598" s="15">
        <v>114</v>
      </c>
      <c r="J598" s="77">
        <v>3</v>
      </c>
      <c r="K598" s="92"/>
    </row>
    <row r="599" spans="1:11" ht="48" x14ac:dyDescent="0.15">
      <c r="A599" s="14" t="s">
        <v>3528</v>
      </c>
      <c r="B599" s="14" t="s">
        <v>3125</v>
      </c>
      <c r="C599" s="14" t="s">
        <v>3126</v>
      </c>
      <c r="D599" s="16">
        <v>45813</v>
      </c>
      <c r="E599" s="16"/>
      <c r="F599" s="14" t="s">
        <v>3127</v>
      </c>
      <c r="G599" s="14" t="s">
        <v>1786</v>
      </c>
      <c r="H599" s="14" t="s">
        <v>1787</v>
      </c>
      <c r="I599" s="15">
        <v>560.65</v>
      </c>
      <c r="J599" s="77">
        <v>3</v>
      </c>
      <c r="K599" s="92"/>
    </row>
    <row r="600" spans="1:11" ht="60" x14ac:dyDescent="0.15">
      <c r="A600" s="14" t="s">
        <v>3528</v>
      </c>
      <c r="B600" s="14" t="s">
        <v>3128</v>
      </c>
      <c r="C600" s="14" t="s">
        <v>3129</v>
      </c>
      <c r="D600" s="16">
        <v>45813</v>
      </c>
      <c r="E600" s="16"/>
      <c r="F600" s="14" t="s">
        <v>3130</v>
      </c>
      <c r="G600" s="14" t="s">
        <v>1786</v>
      </c>
      <c r="H600" s="14" t="s">
        <v>1787</v>
      </c>
      <c r="I600" s="15">
        <v>947.1</v>
      </c>
      <c r="J600" s="77">
        <v>3</v>
      </c>
      <c r="K600" s="92"/>
    </row>
    <row r="601" spans="1:11" ht="48" x14ac:dyDescent="0.15">
      <c r="A601" s="14" t="s">
        <v>3528</v>
      </c>
      <c r="B601" s="14" t="s">
        <v>3131</v>
      </c>
      <c r="C601" s="14" t="s">
        <v>3132</v>
      </c>
      <c r="D601" s="16">
        <v>45813</v>
      </c>
      <c r="E601" s="16"/>
      <c r="F601" s="14" t="s">
        <v>3133</v>
      </c>
      <c r="G601" s="14" t="s">
        <v>3134</v>
      </c>
      <c r="H601" s="14" t="s">
        <v>3135</v>
      </c>
      <c r="I601" s="15">
        <v>250</v>
      </c>
      <c r="J601" s="77">
        <v>3</v>
      </c>
      <c r="K601" s="92"/>
    </row>
    <row r="602" spans="1:11" ht="36" x14ac:dyDescent="0.15">
      <c r="A602" s="14" t="s">
        <v>3528</v>
      </c>
      <c r="B602" s="14" t="s">
        <v>3136</v>
      </c>
      <c r="C602" s="14" t="s">
        <v>3137</v>
      </c>
      <c r="D602" s="16">
        <v>45813</v>
      </c>
      <c r="E602" s="16"/>
      <c r="F602" s="14" t="s">
        <v>3138</v>
      </c>
      <c r="G602" s="14" t="s">
        <v>1905</v>
      </c>
      <c r="H602" s="14" t="s">
        <v>1906</v>
      </c>
      <c r="I602" s="15">
        <v>528.9</v>
      </c>
      <c r="J602" s="77">
        <v>3</v>
      </c>
      <c r="K602" s="92"/>
    </row>
    <row r="603" spans="1:11" ht="84" x14ac:dyDescent="0.15">
      <c r="A603" s="14" t="s">
        <v>3528</v>
      </c>
      <c r="B603" s="14" t="s">
        <v>3139</v>
      </c>
      <c r="C603" s="14" t="s">
        <v>3140</v>
      </c>
      <c r="D603" s="16">
        <v>45813</v>
      </c>
      <c r="E603" s="16"/>
      <c r="F603" s="14" t="s">
        <v>3141</v>
      </c>
      <c r="G603" s="14"/>
      <c r="H603" s="14" t="s">
        <v>3054</v>
      </c>
      <c r="I603" s="15">
        <v>8.67</v>
      </c>
      <c r="J603" s="77">
        <v>3</v>
      </c>
      <c r="K603" s="92"/>
    </row>
    <row r="604" spans="1:11" ht="84" x14ac:dyDescent="0.15">
      <c r="A604" s="14" t="s">
        <v>3528</v>
      </c>
      <c r="B604" s="14" t="s">
        <v>3142</v>
      </c>
      <c r="C604" s="14" t="s">
        <v>3143</v>
      </c>
      <c r="D604" s="16">
        <v>45813</v>
      </c>
      <c r="E604" s="16"/>
      <c r="F604" s="14" t="s">
        <v>3144</v>
      </c>
      <c r="G604" s="14"/>
      <c r="H604" s="14" t="s">
        <v>3145</v>
      </c>
      <c r="I604" s="15">
        <v>54</v>
      </c>
      <c r="J604" s="77">
        <v>3</v>
      </c>
      <c r="K604" s="92"/>
    </row>
    <row r="605" spans="1:11" ht="84" x14ac:dyDescent="0.15">
      <c r="A605" s="14" t="s">
        <v>3528</v>
      </c>
      <c r="B605" s="14" t="s">
        <v>3146</v>
      </c>
      <c r="C605" s="14" t="s">
        <v>3147</v>
      </c>
      <c r="D605" s="16">
        <v>45813</v>
      </c>
      <c r="E605" s="16"/>
      <c r="F605" s="14" t="s">
        <v>3148</v>
      </c>
      <c r="G605" s="14"/>
      <c r="H605" s="14" t="s">
        <v>2043</v>
      </c>
      <c r="I605" s="15">
        <v>60</v>
      </c>
      <c r="J605" s="77">
        <v>3</v>
      </c>
      <c r="K605" s="92"/>
    </row>
    <row r="606" spans="1:11" ht="84" x14ac:dyDescent="0.15">
      <c r="A606" s="14" t="s">
        <v>3528</v>
      </c>
      <c r="B606" s="14" t="s">
        <v>3149</v>
      </c>
      <c r="C606" s="14" t="s">
        <v>3150</v>
      </c>
      <c r="D606" s="16">
        <v>45813</v>
      </c>
      <c r="E606" s="16"/>
      <c r="F606" s="14" t="s">
        <v>3151</v>
      </c>
      <c r="G606" s="14"/>
      <c r="H606" s="14" t="s">
        <v>3061</v>
      </c>
      <c r="I606" s="15">
        <v>63</v>
      </c>
      <c r="J606" s="77">
        <v>3</v>
      </c>
      <c r="K606" s="92"/>
    </row>
    <row r="607" spans="1:11" ht="84" x14ac:dyDescent="0.15">
      <c r="A607" s="14" t="s">
        <v>3528</v>
      </c>
      <c r="B607" s="14" t="s">
        <v>3152</v>
      </c>
      <c r="C607" s="14" t="s">
        <v>3153</v>
      </c>
      <c r="D607" s="16">
        <v>45813</v>
      </c>
      <c r="E607" s="16"/>
      <c r="F607" s="14" t="s">
        <v>3154</v>
      </c>
      <c r="G607" s="14"/>
      <c r="H607" s="14" t="s">
        <v>2365</v>
      </c>
      <c r="I607" s="15">
        <v>33.17</v>
      </c>
      <c r="J607" s="77">
        <v>3</v>
      </c>
      <c r="K607" s="92"/>
    </row>
    <row r="608" spans="1:11" ht="84" x14ac:dyDescent="0.15">
      <c r="A608" s="14" t="s">
        <v>3528</v>
      </c>
      <c r="B608" s="14" t="s">
        <v>3155</v>
      </c>
      <c r="C608" s="14" t="s">
        <v>3156</v>
      </c>
      <c r="D608" s="16">
        <v>45813</v>
      </c>
      <c r="E608" s="16"/>
      <c r="F608" s="14" t="s">
        <v>3157</v>
      </c>
      <c r="G608" s="14"/>
      <c r="H608" s="14" t="s">
        <v>2322</v>
      </c>
      <c r="I608" s="15">
        <v>36</v>
      </c>
      <c r="J608" s="77">
        <v>3</v>
      </c>
      <c r="K608" s="92"/>
    </row>
    <row r="609" spans="1:11" ht="84" x14ac:dyDescent="0.15">
      <c r="A609" s="14" t="s">
        <v>3528</v>
      </c>
      <c r="B609" s="14" t="s">
        <v>3158</v>
      </c>
      <c r="C609" s="14" t="s">
        <v>3159</v>
      </c>
      <c r="D609" s="16">
        <v>45813</v>
      </c>
      <c r="E609" s="16"/>
      <c r="F609" s="14" t="s">
        <v>3160</v>
      </c>
      <c r="G609" s="14"/>
      <c r="H609" s="14" t="s">
        <v>3161</v>
      </c>
      <c r="I609" s="15">
        <v>31.5</v>
      </c>
      <c r="J609" s="77">
        <v>3</v>
      </c>
      <c r="K609" s="92"/>
    </row>
    <row r="610" spans="1:11" ht="84" x14ac:dyDescent="0.15">
      <c r="A610" s="14" t="s">
        <v>3528</v>
      </c>
      <c r="B610" s="14" t="s">
        <v>3162</v>
      </c>
      <c r="C610" s="14" t="s">
        <v>3163</v>
      </c>
      <c r="D610" s="16">
        <v>45813</v>
      </c>
      <c r="E610" s="16"/>
      <c r="F610" s="14" t="s">
        <v>3164</v>
      </c>
      <c r="G610" s="14"/>
      <c r="H610" s="14" t="s">
        <v>2379</v>
      </c>
      <c r="I610" s="15">
        <v>44.67</v>
      </c>
      <c r="J610" s="77">
        <v>3</v>
      </c>
      <c r="K610" s="92"/>
    </row>
    <row r="611" spans="1:11" ht="84" x14ac:dyDescent="0.15">
      <c r="A611" s="14" t="s">
        <v>3528</v>
      </c>
      <c r="B611" s="14" t="s">
        <v>3165</v>
      </c>
      <c r="C611" s="14" t="s">
        <v>3166</v>
      </c>
      <c r="D611" s="16">
        <v>45813</v>
      </c>
      <c r="E611" s="16"/>
      <c r="F611" s="14" t="s">
        <v>3167</v>
      </c>
      <c r="G611" s="14"/>
      <c r="H611" s="14" t="s">
        <v>3168</v>
      </c>
      <c r="I611" s="15">
        <v>54</v>
      </c>
      <c r="J611" s="77">
        <v>3</v>
      </c>
      <c r="K611" s="92"/>
    </row>
    <row r="612" spans="1:11" ht="84" x14ac:dyDescent="0.15">
      <c r="A612" s="14" t="s">
        <v>3528</v>
      </c>
      <c r="B612" s="14" t="s">
        <v>3169</v>
      </c>
      <c r="C612" s="14" t="s">
        <v>3170</v>
      </c>
      <c r="D612" s="16">
        <v>45813</v>
      </c>
      <c r="E612" s="16"/>
      <c r="F612" s="14" t="s">
        <v>3171</v>
      </c>
      <c r="G612" s="14"/>
      <c r="H612" s="14" t="s">
        <v>3172</v>
      </c>
      <c r="I612" s="15">
        <v>54</v>
      </c>
      <c r="J612" s="77">
        <v>3</v>
      </c>
      <c r="K612" s="92"/>
    </row>
    <row r="613" spans="1:11" ht="84" x14ac:dyDescent="0.15">
      <c r="A613" s="14" t="s">
        <v>3528</v>
      </c>
      <c r="B613" s="14" t="s">
        <v>3173</v>
      </c>
      <c r="C613" s="14" t="s">
        <v>3174</v>
      </c>
      <c r="D613" s="16">
        <v>45813</v>
      </c>
      <c r="E613" s="16"/>
      <c r="F613" s="14" t="s">
        <v>3175</v>
      </c>
      <c r="G613" s="14"/>
      <c r="H613" s="14" t="s">
        <v>2330</v>
      </c>
      <c r="I613" s="15">
        <v>54</v>
      </c>
      <c r="J613" s="77">
        <v>3</v>
      </c>
      <c r="K613" s="92"/>
    </row>
    <row r="614" spans="1:11" ht="84" x14ac:dyDescent="0.15">
      <c r="A614" s="14" t="s">
        <v>3528</v>
      </c>
      <c r="B614" s="14" t="s">
        <v>3176</v>
      </c>
      <c r="C614" s="14" t="s">
        <v>3177</v>
      </c>
      <c r="D614" s="16">
        <v>45813</v>
      </c>
      <c r="E614" s="16"/>
      <c r="F614" s="14" t="s">
        <v>3178</v>
      </c>
      <c r="G614" s="14"/>
      <c r="H614" s="14" t="s">
        <v>3037</v>
      </c>
      <c r="I614" s="15">
        <v>99</v>
      </c>
      <c r="J614" s="77">
        <v>3</v>
      </c>
      <c r="K614" s="92"/>
    </row>
    <row r="615" spans="1:11" ht="84" x14ac:dyDescent="0.15">
      <c r="A615" s="14" t="s">
        <v>3528</v>
      </c>
      <c r="B615" s="14" t="s">
        <v>3179</v>
      </c>
      <c r="C615" s="14" t="s">
        <v>3180</v>
      </c>
      <c r="D615" s="16">
        <v>45813</v>
      </c>
      <c r="E615" s="16"/>
      <c r="F615" s="14" t="s">
        <v>3181</v>
      </c>
      <c r="G615" s="14"/>
      <c r="H615" s="14" t="s">
        <v>2334</v>
      </c>
      <c r="I615" s="15">
        <v>24.5</v>
      </c>
      <c r="J615" s="77">
        <v>3</v>
      </c>
      <c r="K615" s="92"/>
    </row>
    <row r="616" spans="1:11" ht="84" x14ac:dyDescent="0.15">
      <c r="A616" s="14" t="s">
        <v>3528</v>
      </c>
      <c r="B616" s="14" t="s">
        <v>3182</v>
      </c>
      <c r="C616" s="14" t="s">
        <v>3183</v>
      </c>
      <c r="D616" s="16">
        <v>45813</v>
      </c>
      <c r="E616" s="16"/>
      <c r="F616" s="14" t="s">
        <v>3184</v>
      </c>
      <c r="G616" s="14"/>
      <c r="H616" s="14" t="s">
        <v>3033</v>
      </c>
      <c r="I616" s="15">
        <v>14</v>
      </c>
      <c r="J616" s="77">
        <v>3</v>
      </c>
      <c r="K616" s="92"/>
    </row>
    <row r="617" spans="1:11" ht="84" x14ac:dyDescent="0.15">
      <c r="A617" s="14" t="s">
        <v>3528</v>
      </c>
      <c r="B617" s="14" t="s">
        <v>3185</v>
      </c>
      <c r="C617" s="14" t="s">
        <v>3186</v>
      </c>
      <c r="D617" s="16">
        <v>45813</v>
      </c>
      <c r="E617" s="16"/>
      <c r="F617" s="14" t="s">
        <v>3187</v>
      </c>
      <c r="G617" s="14"/>
      <c r="H617" s="14" t="s">
        <v>3188</v>
      </c>
      <c r="I617" s="15">
        <v>8.67</v>
      </c>
      <c r="J617" s="77">
        <v>3</v>
      </c>
      <c r="K617" s="92"/>
    </row>
    <row r="618" spans="1:11" ht="84" x14ac:dyDescent="0.15">
      <c r="A618" s="14" t="s">
        <v>3528</v>
      </c>
      <c r="B618" s="14" t="s">
        <v>3189</v>
      </c>
      <c r="C618" s="14" t="s">
        <v>3190</v>
      </c>
      <c r="D618" s="16">
        <v>45813</v>
      </c>
      <c r="E618" s="16"/>
      <c r="F618" s="14" t="s">
        <v>3191</v>
      </c>
      <c r="G618" s="14"/>
      <c r="H618" s="14" t="s">
        <v>2372</v>
      </c>
      <c r="I618" s="15">
        <v>63</v>
      </c>
      <c r="J618" s="77">
        <v>3</v>
      </c>
      <c r="K618" s="92"/>
    </row>
    <row r="619" spans="1:11" ht="84" x14ac:dyDescent="0.15">
      <c r="A619" s="14" t="s">
        <v>3528</v>
      </c>
      <c r="B619" s="14" t="s">
        <v>3192</v>
      </c>
      <c r="C619" s="14" t="s">
        <v>3193</v>
      </c>
      <c r="D619" s="16">
        <v>45813</v>
      </c>
      <c r="E619" s="16"/>
      <c r="F619" s="14" t="s">
        <v>3194</v>
      </c>
      <c r="G619" s="14"/>
      <c r="H619" s="14" t="s">
        <v>2338</v>
      </c>
      <c r="I619" s="15">
        <v>36</v>
      </c>
      <c r="J619" s="77">
        <v>3</v>
      </c>
      <c r="K619" s="92"/>
    </row>
    <row r="620" spans="1:11" ht="84" x14ac:dyDescent="0.15">
      <c r="A620" s="14" t="s">
        <v>3528</v>
      </c>
      <c r="B620" s="14" t="s">
        <v>3195</v>
      </c>
      <c r="C620" s="14" t="s">
        <v>3196</v>
      </c>
      <c r="D620" s="16">
        <v>45813</v>
      </c>
      <c r="E620" s="16"/>
      <c r="F620" s="14" t="s">
        <v>3197</v>
      </c>
      <c r="G620" s="14"/>
      <c r="H620" s="14" t="s">
        <v>2342</v>
      </c>
      <c r="I620" s="15">
        <v>42.5</v>
      </c>
      <c r="J620" s="77">
        <v>3</v>
      </c>
      <c r="K620" s="92"/>
    </row>
    <row r="621" spans="1:11" ht="84" x14ac:dyDescent="0.15">
      <c r="A621" s="14" t="s">
        <v>3528</v>
      </c>
      <c r="B621" s="14" t="s">
        <v>3198</v>
      </c>
      <c r="C621" s="14" t="s">
        <v>3199</v>
      </c>
      <c r="D621" s="16">
        <v>45813</v>
      </c>
      <c r="E621" s="16"/>
      <c r="F621" s="14" t="s">
        <v>3200</v>
      </c>
      <c r="G621" s="14"/>
      <c r="H621" s="14" t="s">
        <v>1747</v>
      </c>
      <c r="I621" s="15">
        <v>63</v>
      </c>
      <c r="J621" s="77">
        <v>3</v>
      </c>
      <c r="K621" s="92"/>
    </row>
    <row r="622" spans="1:11" ht="72" x14ac:dyDescent="0.15">
      <c r="A622" s="14" t="s">
        <v>3528</v>
      </c>
      <c r="B622" s="14" t="s">
        <v>3201</v>
      </c>
      <c r="C622" s="14" t="s">
        <v>3202</v>
      </c>
      <c r="D622" s="16">
        <v>45813</v>
      </c>
      <c r="E622" s="16"/>
      <c r="F622" s="14" t="s">
        <v>3203</v>
      </c>
      <c r="G622" s="14"/>
      <c r="H622" s="14" t="s">
        <v>3168</v>
      </c>
      <c r="I622" s="15">
        <v>60</v>
      </c>
      <c r="J622" s="77">
        <v>3</v>
      </c>
      <c r="K622" s="92"/>
    </row>
    <row r="623" spans="1:11" ht="48" x14ac:dyDescent="0.15">
      <c r="A623" s="14" t="s">
        <v>3528</v>
      </c>
      <c r="B623" s="14" t="s">
        <v>3204</v>
      </c>
      <c r="C623" s="14" t="s">
        <v>3205</v>
      </c>
      <c r="D623" s="16">
        <v>45813</v>
      </c>
      <c r="E623" s="16"/>
      <c r="F623" s="14" t="s">
        <v>3206</v>
      </c>
      <c r="G623" s="14"/>
      <c r="H623" s="14" t="s">
        <v>2078</v>
      </c>
      <c r="I623" s="15">
        <v>24.6</v>
      </c>
      <c r="J623" s="77">
        <v>3</v>
      </c>
      <c r="K623" s="92"/>
    </row>
    <row r="624" spans="1:11" ht="60" x14ac:dyDescent="0.15">
      <c r="A624" s="14" t="s">
        <v>3528</v>
      </c>
      <c r="B624" s="14" t="s">
        <v>3207</v>
      </c>
      <c r="C624" s="14" t="s">
        <v>3208</v>
      </c>
      <c r="D624" s="16">
        <v>45813</v>
      </c>
      <c r="E624" s="16"/>
      <c r="F624" s="14" t="s">
        <v>3209</v>
      </c>
      <c r="G624" s="14"/>
      <c r="H624" s="14" t="s">
        <v>1542</v>
      </c>
      <c r="I624" s="15">
        <v>318.2</v>
      </c>
      <c r="J624" s="77">
        <v>3</v>
      </c>
      <c r="K624" s="92"/>
    </row>
    <row r="625" spans="1:11" ht="72" x14ac:dyDescent="0.15">
      <c r="A625" s="14" t="s">
        <v>3528</v>
      </c>
      <c r="B625" s="14" t="s">
        <v>3210</v>
      </c>
      <c r="C625" s="14" t="s">
        <v>3211</v>
      </c>
      <c r="D625" s="16">
        <v>45813</v>
      </c>
      <c r="E625" s="16"/>
      <c r="F625" s="14" t="s">
        <v>3212</v>
      </c>
      <c r="G625" s="14"/>
      <c r="H625" s="14" t="s">
        <v>1948</v>
      </c>
      <c r="I625" s="15">
        <v>117</v>
      </c>
      <c r="J625" s="77">
        <v>3</v>
      </c>
      <c r="K625" s="92"/>
    </row>
    <row r="626" spans="1:11" ht="36" x14ac:dyDescent="0.15">
      <c r="A626" s="14" t="s">
        <v>3528</v>
      </c>
      <c r="B626" s="14" t="s">
        <v>3213</v>
      </c>
      <c r="C626" s="14" t="s">
        <v>3214</v>
      </c>
      <c r="D626" s="16">
        <v>45813</v>
      </c>
      <c r="E626" s="16"/>
      <c r="F626" s="14" t="s">
        <v>3215</v>
      </c>
      <c r="G626" s="14" t="s">
        <v>3216</v>
      </c>
      <c r="H626" s="14" t="s">
        <v>3217</v>
      </c>
      <c r="I626" s="15">
        <v>344.4</v>
      </c>
      <c r="J626" s="77">
        <v>3</v>
      </c>
      <c r="K626" s="92"/>
    </row>
    <row r="627" spans="1:11" ht="36" x14ac:dyDescent="0.15">
      <c r="A627" s="14" t="s">
        <v>3528</v>
      </c>
      <c r="B627" s="14" t="s">
        <v>3218</v>
      </c>
      <c r="C627" s="14" t="s">
        <v>3219</v>
      </c>
      <c r="D627" s="16">
        <v>45817</v>
      </c>
      <c r="E627" s="16"/>
      <c r="F627" s="14" t="s">
        <v>3220</v>
      </c>
      <c r="G627" s="14"/>
      <c r="H627" s="14" t="s">
        <v>1616</v>
      </c>
      <c r="I627" s="15">
        <v>88.06</v>
      </c>
      <c r="J627" s="77">
        <v>3</v>
      </c>
      <c r="K627" s="92"/>
    </row>
    <row r="628" spans="1:11" ht="36" x14ac:dyDescent="0.15">
      <c r="A628" s="14" t="s">
        <v>3528</v>
      </c>
      <c r="B628" s="14" t="s">
        <v>3221</v>
      </c>
      <c r="C628" s="14" t="s">
        <v>3219</v>
      </c>
      <c r="D628" s="16">
        <v>45817</v>
      </c>
      <c r="E628" s="16"/>
      <c r="F628" s="14" t="s">
        <v>3222</v>
      </c>
      <c r="G628" s="14"/>
      <c r="H628" s="14" t="s">
        <v>1619</v>
      </c>
      <c r="I628" s="15">
        <v>928.36</v>
      </c>
      <c r="J628" s="77">
        <v>3</v>
      </c>
      <c r="K628" s="92"/>
    </row>
    <row r="629" spans="1:11" ht="36" x14ac:dyDescent="0.15">
      <c r="A629" s="14" t="s">
        <v>3528</v>
      </c>
      <c r="B629" s="14" t="s">
        <v>3223</v>
      </c>
      <c r="C629" s="14" t="s">
        <v>3219</v>
      </c>
      <c r="D629" s="16">
        <v>45817</v>
      </c>
      <c r="E629" s="16"/>
      <c r="F629" s="14" t="s">
        <v>3224</v>
      </c>
      <c r="G629" s="14"/>
      <c r="H629" s="14" t="s">
        <v>1622</v>
      </c>
      <c r="I629" s="15">
        <v>42.09</v>
      </c>
      <c r="J629" s="77">
        <v>3</v>
      </c>
      <c r="K629" s="92"/>
    </row>
    <row r="630" spans="1:11" ht="36" x14ac:dyDescent="0.15">
      <c r="A630" s="14" t="s">
        <v>3528</v>
      </c>
      <c r="B630" s="14" t="s">
        <v>3225</v>
      </c>
      <c r="C630" s="14" t="s">
        <v>3219</v>
      </c>
      <c r="D630" s="16">
        <v>45817</v>
      </c>
      <c r="E630" s="16"/>
      <c r="F630" s="14" t="s">
        <v>3226</v>
      </c>
      <c r="G630" s="14"/>
      <c r="H630" s="14" t="s">
        <v>1625</v>
      </c>
      <c r="I630" s="15">
        <v>1182.21</v>
      </c>
      <c r="J630" s="77">
        <v>3</v>
      </c>
      <c r="K630" s="92"/>
    </row>
    <row r="631" spans="1:11" ht="36" x14ac:dyDescent="0.15">
      <c r="A631" s="14" t="s">
        <v>3528</v>
      </c>
      <c r="B631" s="14" t="s">
        <v>3227</v>
      </c>
      <c r="C631" s="14" t="s">
        <v>3219</v>
      </c>
      <c r="D631" s="16">
        <v>45817</v>
      </c>
      <c r="E631" s="16"/>
      <c r="F631" s="14" t="s">
        <v>3228</v>
      </c>
      <c r="G631" s="14"/>
      <c r="H631" s="14" t="s">
        <v>1628</v>
      </c>
      <c r="I631" s="15">
        <v>42.09</v>
      </c>
      <c r="J631" s="77">
        <v>3</v>
      </c>
      <c r="K631" s="92"/>
    </row>
    <row r="632" spans="1:11" ht="36" x14ac:dyDescent="0.15">
      <c r="A632" s="14" t="s">
        <v>3528</v>
      </c>
      <c r="B632" s="14" t="s">
        <v>3229</v>
      </c>
      <c r="C632" s="14" t="s">
        <v>3219</v>
      </c>
      <c r="D632" s="16">
        <v>45817</v>
      </c>
      <c r="E632" s="16"/>
      <c r="F632" s="14" t="s">
        <v>3230</v>
      </c>
      <c r="G632" s="14"/>
      <c r="H632" s="14" t="s">
        <v>3231</v>
      </c>
      <c r="I632" s="15">
        <v>42.09</v>
      </c>
      <c r="J632" s="77">
        <v>3</v>
      </c>
      <c r="K632" s="92"/>
    </row>
    <row r="633" spans="1:11" ht="36" x14ac:dyDescent="0.15">
      <c r="A633" s="14" t="s">
        <v>3528</v>
      </c>
      <c r="B633" s="14" t="s">
        <v>3232</v>
      </c>
      <c r="C633" s="14" t="s">
        <v>3219</v>
      </c>
      <c r="D633" s="16">
        <v>45817</v>
      </c>
      <c r="E633" s="16"/>
      <c r="F633" s="14" t="s">
        <v>3233</v>
      </c>
      <c r="G633" s="14"/>
      <c r="H633" s="14" t="s">
        <v>1634</v>
      </c>
      <c r="I633" s="15">
        <v>1222.51</v>
      </c>
      <c r="J633" s="77">
        <v>3</v>
      </c>
      <c r="K633" s="92"/>
    </row>
    <row r="634" spans="1:11" ht="36" x14ac:dyDescent="0.15">
      <c r="A634" s="14" t="s">
        <v>3528</v>
      </c>
      <c r="B634" s="14" t="s">
        <v>3234</v>
      </c>
      <c r="C634" s="14" t="s">
        <v>1559</v>
      </c>
      <c r="D634" s="16">
        <v>45817</v>
      </c>
      <c r="E634" s="16"/>
      <c r="F634" s="14" t="s">
        <v>3235</v>
      </c>
      <c r="G634" s="14" t="s">
        <v>1561</v>
      </c>
      <c r="H634" s="14" t="s">
        <v>1562</v>
      </c>
      <c r="I634" s="15">
        <v>1146.27</v>
      </c>
      <c r="J634" s="77">
        <v>3</v>
      </c>
      <c r="K634" s="92"/>
    </row>
    <row r="635" spans="1:11" ht="36" x14ac:dyDescent="0.15">
      <c r="A635" s="14" t="s">
        <v>3528</v>
      </c>
      <c r="B635" s="14" t="s">
        <v>3234</v>
      </c>
      <c r="C635" s="14" t="s">
        <v>1559</v>
      </c>
      <c r="D635" s="16">
        <v>45817</v>
      </c>
      <c r="E635" s="16"/>
      <c r="F635" s="14" t="s">
        <v>3235</v>
      </c>
      <c r="G635" s="14" t="s">
        <v>1561</v>
      </c>
      <c r="H635" s="14" t="s">
        <v>1562</v>
      </c>
      <c r="I635" s="15">
        <v>1664.46</v>
      </c>
      <c r="J635" s="77">
        <v>3</v>
      </c>
      <c r="K635" s="92"/>
    </row>
    <row r="636" spans="1:11" ht="36" x14ac:dyDescent="0.15">
      <c r="A636" s="14" t="s">
        <v>3528</v>
      </c>
      <c r="B636" s="14" t="s">
        <v>3234</v>
      </c>
      <c r="C636" s="14" t="s">
        <v>1559</v>
      </c>
      <c r="D636" s="16">
        <v>45817</v>
      </c>
      <c r="E636" s="16"/>
      <c r="F636" s="14" t="s">
        <v>3235</v>
      </c>
      <c r="G636" s="14" t="s">
        <v>1561</v>
      </c>
      <c r="H636" s="14" t="s">
        <v>1562</v>
      </c>
      <c r="I636" s="15">
        <v>20.76</v>
      </c>
      <c r="J636" s="77">
        <v>3</v>
      </c>
      <c r="K636" s="92"/>
    </row>
    <row r="637" spans="1:11" ht="36" x14ac:dyDescent="0.15">
      <c r="A637" s="14" t="s">
        <v>3528</v>
      </c>
      <c r="B637" s="14" t="s">
        <v>3234</v>
      </c>
      <c r="C637" s="14" t="s">
        <v>1559</v>
      </c>
      <c r="D637" s="16">
        <v>45817</v>
      </c>
      <c r="E637" s="16"/>
      <c r="F637" s="14" t="s">
        <v>3235</v>
      </c>
      <c r="G637" s="14" t="s">
        <v>1561</v>
      </c>
      <c r="H637" s="14" t="s">
        <v>1562</v>
      </c>
      <c r="I637" s="15">
        <v>20.13</v>
      </c>
      <c r="J637" s="77">
        <v>3</v>
      </c>
      <c r="K637" s="92"/>
    </row>
    <row r="638" spans="1:11" ht="36" x14ac:dyDescent="0.15">
      <c r="A638" s="14" t="s">
        <v>3528</v>
      </c>
      <c r="B638" s="14" t="s">
        <v>3236</v>
      </c>
      <c r="C638" s="14" t="s">
        <v>579</v>
      </c>
      <c r="D638" s="16">
        <v>45817</v>
      </c>
      <c r="E638" s="16"/>
      <c r="F638" s="14" t="s">
        <v>3237</v>
      </c>
      <c r="G638" s="14" t="s">
        <v>1565</v>
      </c>
      <c r="H638" s="14" t="s">
        <v>1566</v>
      </c>
      <c r="I638" s="15">
        <v>271.64999999999998</v>
      </c>
      <c r="J638" s="77">
        <v>3</v>
      </c>
      <c r="K638" s="92"/>
    </row>
    <row r="639" spans="1:11" ht="24" x14ac:dyDescent="0.15">
      <c r="A639" s="14" t="s">
        <v>3528</v>
      </c>
      <c r="B639" s="14" t="s">
        <v>3238</v>
      </c>
      <c r="C639" s="14" t="s">
        <v>579</v>
      </c>
      <c r="D639" s="16">
        <v>45817</v>
      </c>
      <c r="E639" s="16"/>
      <c r="F639" s="14" t="s">
        <v>3239</v>
      </c>
      <c r="G639" s="14" t="s">
        <v>1569</v>
      </c>
      <c r="H639" s="14" t="s">
        <v>1570</v>
      </c>
      <c r="I639" s="15">
        <v>496.97</v>
      </c>
      <c r="J639" s="77">
        <v>3</v>
      </c>
      <c r="K639" s="92"/>
    </row>
    <row r="640" spans="1:11" ht="24" x14ac:dyDescent="0.15">
      <c r="A640" s="14" t="s">
        <v>3528</v>
      </c>
      <c r="B640" s="14" t="s">
        <v>3238</v>
      </c>
      <c r="C640" s="14" t="s">
        <v>579</v>
      </c>
      <c r="D640" s="16">
        <v>45817</v>
      </c>
      <c r="E640" s="16"/>
      <c r="F640" s="14" t="s">
        <v>3239</v>
      </c>
      <c r="G640" s="14" t="s">
        <v>1569</v>
      </c>
      <c r="H640" s="14" t="s">
        <v>1570</v>
      </c>
      <c r="I640" s="15">
        <v>449.99</v>
      </c>
      <c r="J640" s="77">
        <v>3</v>
      </c>
      <c r="K640" s="92"/>
    </row>
    <row r="641" spans="1:11" ht="24" x14ac:dyDescent="0.15">
      <c r="A641" s="14" t="s">
        <v>3528</v>
      </c>
      <c r="B641" s="14" t="s">
        <v>3238</v>
      </c>
      <c r="C641" s="14" t="s">
        <v>579</v>
      </c>
      <c r="D641" s="16">
        <v>45817</v>
      </c>
      <c r="E641" s="16"/>
      <c r="F641" s="14" t="s">
        <v>3239</v>
      </c>
      <c r="G641" s="14" t="s">
        <v>1569</v>
      </c>
      <c r="H641" s="14" t="s">
        <v>1570</v>
      </c>
      <c r="I641" s="15">
        <v>131.56</v>
      </c>
      <c r="J641" s="77">
        <v>3</v>
      </c>
      <c r="K641" s="92"/>
    </row>
    <row r="642" spans="1:11" ht="24" x14ac:dyDescent="0.15">
      <c r="A642" s="14" t="s">
        <v>3528</v>
      </c>
      <c r="B642" s="14" t="s">
        <v>3238</v>
      </c>
      <c r="C642" s="14" t="s">
        <v>579</v>
      </c>
      <c r="D642" s="16">
        <v>45817</v>
      </c>
      <c r="E642" s="16"/>
      <c r="F642" s="14" t="s">
        <v>3239</v>
      </c>
      <c r="G642" s="14" t="s">
        <v>1569</v>
      </c>
      <c r="H642" s="14" t="s">
        <v>1570</v>
      </c>
      <c r="I642" s="15">
        <v>9</v>
      </c>
      <c r="J642" s="77">
        <v>3</v>
      </c>
      <c r="K642" s="92"/>
    </row>
    <row r="643" spans="1:11" ht="36" x14ac:dyDescent="0.15">
      <c r="A643" s="14" t="s">
        <v>3528</v>
      </c>
      <c r="B643" s="14" t="s">
        <v>3240</v>
      </c>
      <c r="C643" s="14" t="s">
        <v>2201</v>
      </c>
      <c r="D643" s="16">
        <v>45817</v>
      </c>
      <c r="E643" s="16"/>
      <c r="F643" s="14" t="s">
        <v>3241</v>
      </c>
      <c r="G643" s="14"/>
      <c r="H643" s="14" t="s">
        <v>1578</v>
      </c>
      <c r="I643" s="15">
        <v>388.87</v>
      </c>
      <c r="J643" s="77">
        <v>3</v>
      </c>
      <c r="K643" s="92"/>
    </row>
    <row r="644" spans="1:11" ht="36" x14ac:dyDescent="0.15">
      <c r="A644" s="14" t="s">
        <v>3528</v>
      </c>
      <c r="B644" s="14" t="s">
        <v>3240</v>
      </c>
      <c r="C644" s="14" t="s">
        <v>2201</v>
      </c>
      <c r="D644" s="16">
        <v>45817</v>
      </c>
      <c r="E644" s="16"/>
      <c r="F644" s="14" t="s">
        <v>3241</v>
      </c>
      <c r="G644" s="14"/>
      <c r="H644" s="14" t="s">
        <v>1578</v>
      </c>
      <c r="I644" s="15">
        <v>10.33</v>
      </c>
      <c r="J644" s="77">
        <v>3</v>
      </c>
      <c r="K644" s="92"/>
    </row>
    <row r="645" spans="1:11" ht="36" x14ac:dyDescent="0.15">
      <c r="A645" s="14" t="s">
        <v>3528</v>
      </c>
      <c r="B645" s="14" t="s">
        <v>3240</v>
      </c>
      <c r="C645" s="14" t="s">
        <v>2201</v>
      </c>
      <c r="D645" s="16">
        <v>45817</v>
      </c>
      <c r="E645" s="16"/>
      <c r="F645" s="14" t="s">
        <v>3241</v>
      </c>
      <c r="G645" s="14"/>
      <c r="H645" s="14" t="s">
        <v>1578</v>
      </c>
      <c r="I645" s="15">
        <v>642.11</v>
      </c>
      <c r="J645" s="77">
        <v>3</v>
      </c>
      <c r="K645" s="92"/>
    </row>
    <row r="646" spans="1:11" ht="36" x14ac:dyDescent="0.15">
      <c r="A646" s="14" t="s">
        <v>3528</v>
      </c>
      <c r="B646" s="14" t="s">
        <v>3240</v>
      </c>
      <c r="C646" s="14" t="s">
        <v>2201</v>
      </c>
      <c r="D646" s="16">
        <v>45817</v>
      </c>
      <c r="E646" s="16"/>
      <c r="F646" s="14" t="s">
        <v>3241</v>
      </c>
      <c r="G646" s="14"/>
      <c r="H646" s="14" t="s">
        <v>1578</v>
      </c>
      <c r="I646" s="15">
        <v>7.1</v>
      </c>
      <c r="J646" s="77">
        <v>3</v>
      </c>
      <c r="K646" s="92"/>
    </row>
    <row r="647" spans="1:11" ht="60" x14ac:dyDescent="0.15">
      <c r="A647" s="14" t="s">
        <v>3528</v>
      </c>
      <c r="B647" s="14" t="s">
        <v>3242</v>
      </c>
      <c r="C647" s="14" t="s">
        <v>3243</v>
      </c>
      <c r="D647" s="16">
        <v>45817</v>
      </c>
      <c r="E647" s="16"/>
      <c r="F647" s="14" t="s">
        <v>3244</v>
      </c>
      <c r="G647" s="14"/>
      <c r="H647" s="14" t="s">
        <v>2263</v>
      </c>
      <c r="I647" s="15">
        <v>101.01</v>
      </c>
      <c r="J647" s="77">
        <v>3</v>
      </c>
      <c r="K647" s="92"/>
    </row>
    <row r="648" spans="1:11" ht="60" x14ac:dyDescent="0.15">
      <c r="A648" s="14" t="s">
        <v>3528</v>
      </c>
      <c r="B648" s="14" t="s">
        <v>3245</v>
      </c>
      <c r="C648" s="14" t="s">
        <v>3246</v>
      </c>
      <c r="D648" s="16">
        <v>45817</v>
      </c>
      <c r="E648" s="16"/>
      <c r="F648" s="14" t="s">
        <v>3247</v>
      </c>
      <c r="G648" s="14"/>
      <c r="H648" s="14" t="s">
        <v>2487</v>
      </c>
      <c r="I648" s="15">
        <v>59.5</v>
      </c>
      <c r="J648" s="77">
        <v>3</v>
      </c>
      <c r="K648" s="92"/>
    </row>
    <row r="649" spans="1:11" ht="72" x14ac:dyDescent="0.15">
      <c r="A649" s="14" t="s">
        <v>3528</v>
      </c>
      <c r="B649" s="14" t="s">
        <v>3248</v>
      </c>
      <c r="C649" s="14" t="s">
        <v>3249</v>
      </c>
      <c r="D649" s="16">
        <v>45820</v>
      </c>
      <c r="E649" s="16"/>
      <c r="F649" s="14" t="s">
        <v>3250</v>
      </c>
      <c r="G649" s="14" t="s">
        <v>1967</v>
      </c>
      <c r="H649" s="14" t="s">
        <v>1968</v>
      </c>
      <c r="I649" s="15">
        <v>330</v>
      </c>
      <c r="J649" s="77">
        <v>3</v>
      </c>
      <c r="K649" s="92"/>
    </row>
    <row r="650" spans="1:11" ht="72" x14ac:dyDescent="0.15">
      <c r="A650" s="14" t="s">
        <v>3528</v>
      </c>
      <c r="B650" s="14" t="s">
        <v>3251</v>
      </c>
      <c r="C650" s="14" t="s">
        <v>2730</v>
      </c>
      <c r="D650" s="16">
        <v>45820</v>
      </c>
      <c r="E650" s="16"/>
      <c r="F650" s="14" t="s">
        <v>3252</v>
      </c>
      <c r="G650" s="14" t="s">
        <v>1670</v>
      </c>
      <c r="H650" s="14" t="s">
        <v>1671</v>
      </c>
      <c r="I650" s="15">
        <v>99</v>
      </c>
      <c r="J650" s="77">
        <v>3</v>
      </c>
      <c r="K650" s="92"/>
    </row>
    <row r="651" spans="1:11" ht="60" x14ac:dyDescent="0.15">
      <c r="A651" s="14" t="s">
        <v>3528</v>
      </c>
      <c r="B651" s="14" t="s">
        <v>3253</v>
      </c>
      <c r="C651" s="14" t="s">
        <v>1524</v>
      </c>
      <c r="D651" s="16">
        <v>45820</v>
      </c>
      <c r="E651" s="16"/>
      <c r="F651" s="14" t="s">
        <v>3254</v>
      </c>
      <c r="G651" s="14" t="s">
        <v>1967</v>
      </c>
      <c r="H651" s="14" t="s">
        <v>1968</v>
      </c>
      <c r="I651" s="15">
        <v>150</v>
      </c>
      <c r="J651" s="77">
        <v>3</v>
      </c>
      <c r="K651" s="92"/>
    </row>
    <row r="652" spans="1:11" ht="48" x14ac:dyDescent="0.15">
      <c r="A652" s="14" t="s">
        <v>3528</v>
      </c>
      <c r="B652" s="14" t="s">
        <v>3255</v>
      </c>
      <c r="C652" s="14" t="s">
        <v>1975</v>
      </c>
      <c r="D652" s="16">
        <v>45820</v>
      </c>
      <c r="E652" s="16"/>
      <c r="F652" s="14" t="s">
        <v>3256</v>
      </c>
      <c r="G652" s="14" t="s">
        <v>1754</v>
      </c>
      <c r="H652" s="14" t="s">
        <v>1755</v>
      </c>
      <c r="I652" s="15">
        <v>500</v>
      </c>
      <c r="J652" s="77">
        <v>3</v>
      </c>
      <c r="K652" s="92"/>
    </row>
    <row r="653" spans="1:11" ht="48" x14ac:dyDescent="0.15">
      <c r="A653" s="14" t="s">
        <v>3528</v>
      </c>
      <c r="B653" s="14" t="s">
        <v>3257</v>
      </c>
      <c r="C653" s="14" t="s">
        <v>3258</v>
      </c>
      <c r="D653" s="16">
        <v>45820</v>
      </c>
      <c r="E653" s="16"/>
      <c r="F653" s="14" t="s">
        <v>3259</v>
      </c>
      <c r="G653" s="14" t="s">
        <v>3260</v>
      </c>
      <c r="H653" s="14" t="s">
        <v>3261</v>
      </c>
      <c r="I653" s="15">
        <v>463.6</v>
      </c>
      <c r="J653" s="77">
        <v>3</v>
      </c>
      <c r="K653" s="92"/>
    </row>
    <row r="654" spans="1:11" ht="60" x14ac:dyDescent="0.15">
      <c r="A654" s="14" t="s">
        <v>3528</v>
      </c>
      <c r="B654" s="14" t="s">
        <v>3262</v>
      </c>
      <c r="C654" s="14" t="s">
        <v>3263</v>
      </c>
      <c r="D654" s="16">
        <v>45820</v>
      </c>
      <c r="E654" s="16"/>
      <c r="F654" s="14" t="s">
        <v>3264</v>
      </c>
      <c r="G654" s="14" t="s">
        <v>3095</v>
      </c>
      <c r="H654" s="14" t="s">
        <v>3096</v>
      </c>
      <c r="I654" s="15">
        <v>369</v>
      </c>
      <c r="J654" s="77">
        <v>3</v>
      </c>
      <c r="K654" s="92"/>
    </row>
    <row r="655" spans="1:11" ht="48" x14ac:dyDescent="0.15">
      <c r="A655" s="14" t="s">
        <v>3528</v>
      </c>
      <c r="B655" s="14" t="s">
        <v>3265</v>
      </c>
      <c r="C655" s="14" t="s">
        <v>3266</v>
      </c>
      <c r="D655" s="16">
        <v>45820</v>
      </c>
      <c r="E655" s="16"/>
      <c r="F655" s="14" t="s">
        <v>3267</v>
      </c>
      <c r="G655" s="14" t="s">
        <v>3268</v>
      </c>
      <c r="H655" s="14" t="s">
        <v>3269</v>
      </c>
      <c r="I655" s="15">
        <v>1375.88</v>
      </c>
      <c r="J655" s="77">
        <v>3</v>
      </c>
      <c r="K655" s="92"/>
    </row>
    <row r="656" spans="1:11" ht="48" x14ac:dyDescent="0.15">
      <c r="A656" s="14" t="s">
        <v>3528</v>
      </c>
      <c r="B656" s="14" t="s">
        <v>3270</v>
      </c>
      <c r="C656" s="14" t="s">
        <v>1683</v>
      </c>
      <c r="D656" s="16">
        <v>45820</v>
      </c>
      <c r="E656" s="16"/>
      <c r="F656" s="14" t="s">
        <v>3271</v>
      </c>
      <c r="G656" s="14" t="s">
        <v>3272</v>
      </c>
      <c r="H656" s="14" t="s">
        <v>3273</v>
      </c>
      <c r="I656" s="15">
        <v>375.15</v>
      </c>
      <c r="J656" s="77">
        <v>3</v>
      </c>
      <c r="K656" s="92"/>
    </row>
    <row r="657" spans="1:11" ht="48" x14ac:dyDescent="0.15">
      <c r="A657" s="14" t="s">
        <v>3528</v>
      </c>
      <c r="B657" s="14" t="s">
        <v>3274</v>
      </c>
      <c r="C657" s="14" t="s">
        <v>3275</v>
      </c>
      <c r="D657" s="16">
        <v>45820</v>
      </c>
      <c r="E657" s="16"/>
      <c r="F657" s="14" t="s">
        <v>3276</v>
      </c>
      <c r="G657" s="14" t="s">
        <v>2027</v>
      </c>
      <c r="H657" s="14" t="s">
        <v>2028</v>
      </c>
      <c r="I657" s="15">
        <v>225</v>
      </c>
      <c r="J657" s="77">
        <v>3</v>
      </c>
      <c r="K657" s="92"/>
    </row>
    <row r="658" spans="1:11" ht="48" x14ac:dyDescent="0.15">
      <c r="A658" s="14" t="s">
        <v>3528</v>
      </c>
      <c r="B658" s="14" t="s">
        <v>3277</v>
      </c>
      <c r="C658" s="14" t="s">
        <v>3278</v>
      </c>
      <c r="D658" s="16">
        <v>45820</v>
      </c>
      <c r="E658" s="16"/>
      <c r="F658" s="14" t="s">
        <v>3279</v>
      </c>
      <c r="G658" s="14" t="s">
        <v>1875</v>
      </c>
      <c r="H658" s="14" t="s">
        <v>1876</v>
      </c>
      <c r="I658" s="15">
        <v>945</v>
      </c>
      <c r="J658" s="77">
        <v>3</v>
      </c>
      <c r="K658" s="92"/>
    </row>
    <row r="659" spans="1:11" ht="60" x14ac:dyDescent="0.15">
      <c r="A659" s="14" t="s">
        <v>3528</v>
      </c>
      <c r="B659" s="14" t="s">
        <v>3280</v>
      </c>
      <c r="C659" s="14" t="s">
        <v>3281</v>
      </c>
      <c r="D659" s="16">
        <v>45820</v>
      </c>
      <c r="E659" s="16"/>
      <c r="F659" s="14" t="s">
        <v>3282</v>
      </c>
      <c r="G659" s="14" t="s">
        <v>1591</v>
      </c>
      <c r="H659" s="14" t="s">
        <v>1592</v>
      </c>
      <c r="I659" s="15">
        <v>1122</v>
      </c>
      <c r="J659" s="77">
        <v>3</v>
      </c>
      <c r="K659" s="92"/>
    </row>
    <row r="660" spans="1:11" ht="60" x14ac:dyDescent="0.15">
      <c r="A660" s="14" t="s">
        <v>3528</v>
      </c>
      <c r="B660" s="14" t="s">
        <v>3280</v>
      </c>
      <c r="C660" s="14" t="s">
        <v>3281</v>
      </c>
      <c r="D660" s="16">
        <v>45820</v>
      </c>
      <c r="E660" s="16"/>
      <c r="F660" s="14" t="s">
        <v>3282</v>
      </c>
      <c r="G660" s="14" t="s">
        <v>1591</v>
      </c>
      <c r="H660" s="14" t="s">
        <v>1592</v>
      </c>
      <c r="I660" s="15">
        <v>374</v>
      </c>
      <c r="J660" s="77">
        <v>3</v>
      </c>
      <c r="K660" s="92"/>
    </row>
    <row r="661" spans="1:11" ht="36" x14ac:dyDescent="0.15">
      <c r="A661" s="14" t="s">
        <v>3528</v>
      </c>
      <c r="B661" s="14" t="s">
        <v>3283</v>
      </c>
      <c r="C661" s="14" t="s">
        <v>3284</v>
      </c>
      <c r="D661" s="16">
        <v>45820</v>
      </c>
      <c r="E661" s="16"/>
      <c r="F661" s="14" t="s">
        <v>3285</v>
      </c>
      <c r="G661" s="14"/>
      <c r="H661" s="14" t="s">
        <v>3286</v>
      </c>
      <c r="I661" s="15">
        <v>154.99</v>
      </c>
      <c r="J661" s="77">
        <v>3</v>
      </c>
      <c r="K661" s="92"/>
    </row>
    <row r="662" spans="1:11" ht="60" x14ac:dyDescent="0.15">
      <c r="A662" s="14" t="s">
        <v>3528</v>
      </c>
      <c r="B662" s="14" t="s">
        <v>3287</v>
      </c>
      <c r="C662" s="14" t="s">
        <v>3288</v>
      </c>
      <c r="D662" s="16">
        <v>45820</v>
      </c>
      <c r="E662" s="16"/>
      <c r="F662" s="14" t="s">
        <v>3289</v>
      </c>
      <c r="G662" s="14"/>
      <c r="H662" s="14" t="s">
        <v>1992</v>
      </c>
      <c r="I662" s="15">
        <v>110.96</v>
      </c>
      <c r="J662" s="77">
        <v>3</v>
      </c>
      <c r="K662" s="92"/>
    </row>
    <row r="663" spans="1:11" ht="48" x14ac:dyDescent="0.15">
      <c r="A663" s="14" t="s">
        <v>3528</v>
      </c>
      <c r="B663" s="14" t="s">
        <v>3290</v>
      </c>
      <c r="C663" s="14" t="s">
        <v>3291</v>
      </c>
      <c r="D663" s="16">
        <v>45820</v>
      </c>
      <c r="E663" s="16"/>
      <c r="F663" s="14" t="s">
        <v>3292</v>
      </c>
      <c r="G663" s="14" t="s">
        <v>1721</v>
      </c>
      <c r="H663" s="14" t="s">
        <v>1722</v>
      </c>
      <c r="I663" s="15">
        <v>128</v>
      </c>
      <c r="J663" s="77">
        <v>3</v>
      </c>
      <c r="K663" s="92"/>
    </row>
    <row r="664" spans="1:11" ht="60" x14ac:dyDescent="0.15">
      <c r="A664" s="14" t="s">
        <v>3528</v>
      </c>
      <c r="B664" s="14" t="s">
        <v>3293</v>
      </c>
      <c r="C664" s="14" t="s">
        <v>3294</v>
      </c>
      <c r="D664" s="16">
        <v>45821</v>
      </c>
      <c r="E664" s="16"/>
      <c r="F664" s="14" t="s">
        <v>3295</v>
      </c>
      <c r="G664" s="14" t="s">
        <v>2421</v>
      </c>
      <c r="H664" s="14" t="s">
        <v>2422</v>
      </c>
      <c r="I664" s="15">
        <v>136.32</v>
      </c>
      <c r="J664" s="77">
        <v>3</v>
      </c>
      <c r="K664" s="92"/>
    </row>
    <row r="665" spans="1:11" ht="60" x14ac:dyDescent="0.15">
      <c r="A665" s="14" t="s">
        <v>3528</v>
      </c>
      <c r="B665" s="14" t="s">
        <v>3296</v>
      </c>
      <c r="C665" s="14" t="s">
        <v>3297</v>
      </c>
      <c r="D665" s="16">
        <v>45821</v>
      </c>
      <c r="E665" s="16"/>
      <c r="F665" s="14" t="s">
        <v>3298</v>
      </c>
      <c r="G665" s="14" t="s">
        <v>2421</v>
      </c>
      <c r="H665" s="14" t="s">
        <v>2422</v>
      </c>
      <c r="I665" s="15">
        <v>84.57</v>
      </c>
      <c r="J665" s="77">
        <v>3</v>
      </c>
      <c r="K665" s="92"/>
    </row>
    <row r="666" spans="1:11" ht="60" x14ac:dyDescent="0.15">
      <c r="A666" s="14" t="s">
        <v>3528</v>
      </c>
      <c r="B666" s="14" t="s">
        <v>3299</v>
      </c>
      <c r="C666" s="14" t="s">
        <v>3300</v>
      </c>
      <c r="D666" s="16">
        <v>45821</v>
      </c>
      <c r="E666" s="16"/>
      <c r="F666" s="14" t="s">
        <v>3301</v>
      </c>
      <c r="G666" s="14" t="s">
        <v>2421</v>
      </c>
      <c r="H666" s="14" t="s">
        <v>2422</v>
      </c>
      <c r="I666" s="15">
        <v>55.2</v>
      </c>
      <c r="J666" s="77">
        <v>3</v>
      </c>
      <c r="K666" s="92"/>
    </row>
    <row r="667" spans="1:11" ht="60" x14ac:dyDescent="0.15">
      <c r="A667" s="14" t="s">
        <v>3528</v>
      </c>
      <c r="B667" s="14" t="s">
        <v>3302</v>
      </c>
      <c r="C667" s="14" t="s">
        <v>3303</v>
      </c>
      <c r="D667" s="16">
        <v>45824</v>
      </c>
      <c r="E667" s="16"/>
      <c r="F667" s="14" t="s">
        <v>3304</v>
      </c>
      <c r="G667" s="14" t="s">
        <v>3305</v>
      </c>
      <c r="H667" s="14" t="s">
        <v>3306</v>
      </c>
      <c r="I667" s="15">
        <v>369.2</v>
      </c>
      <c r="J667" s="77">
        <v>3</v>
      </c>
      <c r="K667" s="92"/>
    </row>
    <row r="668" spans="1:11" ht="60" x14ac:dyDescent="0.15">
      <c r="A668" s="14" t="s">
        <v>3528</v>
      </c>
      <c r="B668" s="14" t="s">
        <v>3307</v>
      </c>
      <c r="C668" s="14" t="s">
        <v>3308</v>
      </c>
      <c r="D668" s="16">
        <v>45825</v>
      </c>
      <c r="E668" s="16"/>
      <c r="F668" s="14" t="s">
        <v>3309</v>
      </c>
      <c r="G668" s="14" t="s">
        <v>1656</v>
      </c>
      <c r="H668" s="14" t="s">
        <v>1657</v>
      </c>
      <c r="I668" s="15">
        <v>4203.75</v>
      </c>
      <c r="J668" s="77">
        <v>3</v>
      </c>
      <c r="K668" s="92"/>
    </row>
    <row r="669" spans="1:11" ht="48" x14ac:dyDescent="0.15">
      <c r="A669" s="14" t="s">
        <v>3528</v>
      </c>
      <c r="B669" s="14" t="s">
        <v>3310</v>
      </c>
      <c r="C669" s="14" t="s">
        <v>3004</v>
      </c>
      <c r="D669" s="16">
        <v>45826</v>
      </c>
      <c r="E669" s="16"/>
      <c r="F669" s="14" t="s">
        <v>3311</v>
      </c>
      <c r="G669" s="14" t="s">
        <v>3312</v>
      </c>
      <c r="H669" s="14" t="s">
        <v>3313</v>
      </c>
      <c r="I669" s="15">
        <v>922.5</v>
      </c>
      <c r="J669" s="77">
        <v>3</v>
      </c>
      <c r="K669" s="92"/>
    </row>
    <row r="670" spans="1:11" ht="48" x14ac:dyDescent="0.15">
      <c r="A670" s="14" t="s">
        <v>3528</v>
      </c>
      <c r="B670" s="14" t="s">
        <v>3314</v>
      </c>
      <c r="C670" s="14" t="s">
        <v>3315</v>
      </c>
      <c r="D670" s="16">
        <v>45826</v>
      </c>
      <c r="E670" s="16"/>
      <c r="F670" s="14" t="s">
        <v>3316</v>
      </c>
      <c r="G670" s="14" t="s">
        <v>2273</v>
      </c>
      <c r="H670" s="14" t="s">
        <v>2274</v>
      </c>
      <c r="I670" s="15">
        <v>298.3</v>
      </c>
      <c r="J670" s="77">
        <v>3</v>
      </c>
      <c r="K670" s="92"/>
    </row>
    <row r="671" spans="1:11" ht="72" x14ac:dyDescent="0.15">
      <c r="A671" s="14" t="s">
        <v>3528</v>
      </c>
      <c r="B671" s="14" t="s">
        <v>3317</v>
      </c>
      <c r="C671" s="14" t="s">
        <v>2014</v>
      </c>
      <c r="D671" s="16">
        <v>45826</v>
      </c>
      <c r="E671" s="16"/>
      <c r="F671" s="14" t="s">
        <v>3318</v>
      </c>
      <c r="G671" s="14" t="s">
        <v>2732</v>
      </c>
      <c r="H671" s="14" t="s">
        <v>2733</v>
      </c>
      <c r="I671" s="15">
        <v>24.22</v>
      </c>
      <c r="J671" s="77">
        <v>3</v>
      </c>
      <c r="K671" s="92"/>
    </row>
    <row r="672" spans="1:11" ht="72" x14ac:dyDescent="0.15">
      <c r="A672" s="14" t="s">
        <v>3528</v>
      </c>
      <c r="B672" s="14" t="s">
        <v>3319</v>
      </c>
      <c r="C672" s="14" t="s">
        <v>2014</v>
      </c>
      <c r="D672" s="16">
        <v>45826</v>
      </c>
      <c r="E672" s="16"/>
      <c r="F672" s="14" t="s">
        <v>3320</v>
      </c>
      <c r="G672" s="14" t="s">
        <v>1670</v>
      </c>
      <c r="H672" s="14" t="s">
        <v>1671</v>
      </c>
      <c r="I672" s="15">
        <v>24.22</v>
      </c>
      <c r="J672" s="77">
        <v>3</v>
      </c>
      <c r="K672" s="92"/>
    </row>
    <row r="673" spans="1:11" ht="48" x14ac:dyDescent="0.15">
      <c r="A673" s="14" t="s">
        <v>3528</v>
      </c>
      <c r="B673" s="14" t="s">
        <v>3321</v>
      </c>
      <c r="C673" s="14" t="s">
        <v>3322</v>
      </c>
      <c r="D673" s="16">
        <v>45826</v>
      </c>
      <c r="E673" s="16"/>
      <c r="F673" s="14" t="s">
        <v>3323</v>
      </c>
      <c r="G673" s="14" t="s">
        <v>3324</v>
      </c>
      <c r="H673" s="14" t="s">
        <v>3325</v>
      </c>
      <c r="I673" s="15">
        <v>450</v>
      </c>
      <c r="J673" s="77">
        <v>3</v>
      </c>
      <c r="K673" s="92"/>
    </row>
    <row r="674" spans="1:11" ht="48" x14ac:dyDescent="0.15">
      <c r="A674" s="14" t="s">
        <v>3528</v>
      </c>
      <c r="B674" s="14" t="s">
        <v>3326</v>
      </c>
      <c r="C674" s="14" t="s">
        <v>3023</v>
      </c>
      <c r="D674" s="16">
        <v>45826</v>
      </c>
      <c r="E674" s="16"/>
      <c r="F674" s="14" t="s">
        <v>3327</v>
      </c>
      <c r="G674" s="14" t="s">
        <v>3328</v>
      </c>
      <c r="H674" s="14" t="s">
        <v>3329</v>
      </c>
      <c r="I674" s="15">
        <v>75</v>
      </c>
      <c r="J674" s="77">
        <v>3</v>
      </c>
      <c r="K674" s="92"/>
    </row>
    <row r="675" spans="1:11" ht="60" x14ac:dyDescent="0.15">
      <c r="A675" s="14" t="s">
        <v>3528</v>
      </c>
      <c r="B675" s="14" t="s">
        <v>3330</v>
      </c>
      <c r="C675" s="14" t="s">
        <v>3331</v>
      </c>
      <c r="D675" s="16">
        <v>45826</v>
      </c>
      <c r="E675" s="16"/>
      <c r="F675" s="14" t="s">
        <v>3332</v>
      </c>
      <c r="G675" s="14" t="s">
        <v>3333</v>
      </c>
      <c r="H675" s="14" t="s">
        <v>3334</v>
      </c>
      <c r="I675" s="15">
        <v>56</v>
      </c>
      <c r="J675" s="77">
        <v>3</v>
      </c>
      <c r="K675" s="92"/>
    </row>
    <row r="676" spans="1:11" ht="72" x14ac:dyDescent="0.15">
      <c r="A676" s="14" t="s">
        <v>3528</v>
      </c>
      <c r="B676" s="14" t="s">
        <v>3335</v>
      </c>
      <c r="C676" s="14" t="s">
        <v>3336</v>
      </c>
      <c r="D676" s="16">
        <v>45826</v>
      </c>
      <c r="E676" s="16"/>
      <c r="F676" s="14" t="s">
        <v>3337</v>
      </c>
      <c r="G676" s="14" t="s">
        <v>2581</v>
      </c>
      <c r="H676" s="14" t="s">
        <v>2582</v>
      </c>
      <c r="I676" s="15">
        <v>110</v>
      </c>
      <c r="J676" s="77">
        <v>3</v>
      </c>
      <c r="K676" s="92"/>
    </row>
    <row r="677" spans="1:11" ht="36" x14ac:dyDescent="0.15">
      <c r="A677" s="14" t="s">
        <v>3528</v>
      </c>
      <c r="B677" s="14" t="s">
        <v>3338</v>
      </c>
      <c r="C677" s="14" t="s">
        <v>3339</v>
      </c>
      <c r="D677" s="16">
        <v>45826</v>
      </c>
      <c r="E677" s="16"/>
      <c r="F677" s="14" t="s">
        <v>3340</v>
      </c>
      <c r="G677" s="14"/>
      <c r="H677" s="14" t="s">
        <v>1578</v>
      </c>
      <c r="I677" s="15">
        <v>66.23</v>
      </c>
      <c r="J677" s="77">
        <v>3</v>
      </c>
      <c r="K677" s="92"/>
    </row>
    <row r="678" spans="1:11" ht="36" x14ac:dyDescent="0.15">
      <c r="A678" s="14" t="s">
        <v>3528</v>
      </c>
      <c r="B678" s="14" t="s">
        <v>3338</v>
      </c>
      <c r="C678" s="14" t="s">
        <v>3339</v>
      </c>
      <c r="D678" s="16">
        <v>45826</v>
      </c>
      <c r="E678" s="16"/>
      <c r="F678" s="14" t="s">
        <v>3340</v>
      </c>
      <c r="G678" s="14"/>
      <c r="H678" s="14" t="s">
        <v>1578</v>
      </c>
      <c r="I678" s="15">
        <v>7.36</v>
      </c>
      <c r="J678" s="77">
        <v>3</v>
      </c>
      <c r="K678" s="92"/>
    </row>
    <row r="679" spans="1:11" ht="72" x14ac:dyDescent="0.15">
      <c r="A679" s="14" t="s">
        <v>3528</v>
      </c>
      <c r="B679" s="14" t="s">
        <v>3341</v>
      </c>
      <c r="C679" s="14" t="s">
        <v>3342</v>
      </c>
      <c r="D679" s="16">
        <v>45826</v>
      </c>
      <c r="E679" s="16"/>
      <c r="F679" s="14" t="s">
        <v>3343</v>
      </c>
      <c r="G679" s="14" t="s">
        <v>2700</v>
      </c>
      <c r="H679" s="14" t="s">
        <v>2701</v>
      </c>
      <c r="I679" s="15">
        <v>63.25</v>
      </c>
      <c r="J679" s="77">
        <v>3</v>
      </c>
      <c r="K679" s="92"/>
    </row>
    <row r="680" spans="1:11" ht="60" x14ac:dyDescent="0.15">
      <c r="A680" s="14" t="s">
        <v>3528</v>
      </c>
      <c r="B680" s="14" t="s">
        <v>3344</v>
      </c>
      <c r="C680" s="14" t="s">
        <v>3345</v>
      </c>
      <c r="D680" s="16">
        <v>45827</v>
      </c>
      <c r="E680" s="16"/>
      <c r="F680" s="14" t="s">
        <v>3346</v>
      </c>
      <c r="G680" s="14" t="s">
        <v>3347</v>
      </c>
      <c r="H680" s="14" t="s">
        <v>3348</v>
      </c>
      <c r="I680" s="15">
        <v>855</v>
      </c>
      <c r="J680" s="77">
        <v>3</v>
      </c>
      <c r="K680" s="92"/>
    </row>
    <row r="681" spans="1:11" ht="60" x14ac:dyDescent="0.15">
      <c r="A681" s="14" t="s">
        <v>3528</v>
      </c>
      <c r="B681" s="14" t="s">
        <v>3349</v>
      </c>
      <c r="C681" s="14" t="s">
        <v>3350</v>
      </c>
      <c r="D681" s="16">
        <v>45827</v>
      </c>
      <c r="E681" s="16"/>
      <c r="F681" s="14" t="s">
        <v>3351</v>
      </c>
      <c r="G681" s="14" t="s">
        <v>3352</v>
      </c>
      <c r="H681" s="14" t="s">
        <v>3353</v>
      </c>
      <c r="I681" s="15">
        <v>340</v>
      </c>
      <c r="J681" s="77">
        <v>3</v>
      </c>
      <c r="K681" s="92"/>
    </row>
    <row r="682" spans="1:11" ht="60" x14ac:dyDescent="0.15">
      <c r="A682" s="14" t="s">
        <v>3528</v>
      </c>
      <c r="B682" s="14" t="s">
        <v>3354</v>
      </c>
      <c r="C682" s="14" t="s">
        <v>3355</v>
      </c>
      <c r="D682" s="16">
        <v>45827</v>
      </c>
      <c r="E682" s="16"/>
      <c r="F682" s="14" t="s">
        <v>3356</v>
      </c>
      <c r="G682" s="14" t="s">
        <v>3352</v>
      </c>
      <c r="H682" s="14" t="s">
        <v>3353</v>
      </c>
      <c r="I682" s="15">
        <v>770</v>
      </c>
      <c r="J682" s="77">
        <v>3</v>
      </c>
      <c r="K682" s="92"/>
    </row>
    <row r="683" spans="1:11" ht="60" x14ac:dyDescent="0.15">
      <c r="A683" s="14" t="s">
        <v>3528</v>
      </c>
      <c r="B683" s="14" t="s">
        <v>3357</v>
      </c>
      <c r="C683" s="14" t="s">
        <v>3358</v>
      </c>
      <c r="D683" s="16">
        <v>45827</v>
      </c>
      <c r="E683" s="16"/>
      <c r="F683" s="14" t="s">
        <v>3359</v>
      </c>
      <c r="G683" s="14" t="s">
        <v>3352</v>
      </c>
      <c r="H683" s="14" t="s">
        <v>3353</v>
      </c>
      <c r="I683" s="15">
        <v>800</v>
      </c>
      <c r="J683" s="77">
        <v>3</v>
      </c>
      <c r="K683" s="92"/>
    </row>
    <row r="684" spans="1:11" ht="60" x14ac:dyDescent="0.15">
      <c r="A684" s="14" t="s">
        <v>3528</v>
      </c>
      <c r="B684" s="14" t="s">
        <v>3360</v>
      </c>
      <c r="C684" s="14" t="s">
        <v>3361</v>
      </c>
      <c r="D684" s="16">
        <v>45827</v>
      </c>
      <c r="E684" s="16"/>
      <c r="F684" s="14" t="s">
        <v>3362</v>
      </c>
      <c r="G684" s="14" t="s">
        <v>3352</v>
      </c>
      <c r="H684" s="14" t="s">
        <v>3353</v>
      </c>
      <c r="I684" s="15">
        <v>780</v>
      </c>
      <c r="J684" s="77">
        <v>3</v>
      </c>
      <c r="K684" s="92"/>
    </row>
    <row r="685" spans="1:11" ht="60" x14ac:dyDescent="0.15">
      <c r="A685" s="14" t="s">
        <v>3528</v>
      </c>
      <c r="B685" s="14" t="s">
        <v>3363</v>
      </c>
      <c r="C685" s="14" t="s">
        <v>3364</v>
      </c>
      <c r="D685" s="16">
        <v>45827</v>
      </c>
      <c r="E685" s="16"/>
      <c r="F685" s="14" t="s">
        <v>3365</v>
      </c>
      <c r="G685" s="14" t="s">
        <v>3366</v>
      </c>
      <c r="H685" s="14" t="s">
        <v>3367</v>
      </c>
      <c r="I685" s="15">
        <v>1050</v>
      </c>
      <c r="J685" s="77">
        <v>3</v>
      </c>
      <c r="K685" s="92"/>
    </row>
    <row r="686" spans="1:11" ht="60" x14ac:dyDescent="0.15">
      <c r="A686" s="14" t="s">
        <v>3528</v>
      </c>
      <c r="B686" s="14" t="s">
        <v>3368</v>
      </c>
      <c r="C686" s="14" t="s">
        <v>1694</v>
      </c>
      <c r="D686" s="16">
        <v>45827</v>
      </c>
      <c r="E686" s="16"/>
      <c r="F686" s="14" t="s">
        <v>3369</v>
      </c>
      <c r="G686" s="14" t="s">
        <v>1706</v>
      </c>
      <c r="H686" s="14" t="s">
        <v>1707</v>
      </c>
      <c r="I686" s="15">
        <v>150</v>
      </c>
      <c r="J686" s="77">
        <v>3</v>
      </c>
      <c r="K686" s="92"/>
    </row>
    <row r="687" spans="1:11" ht="48" x14ac:dyDescent="0.15">
      <c r="A687" s="14" t="s">
        <v>3528</v>
      </c>
      <c r="B687" s="14" t="s">
        <v>3370</v>
      </c>
      <c r="C687" s="14" t="s">
        <v>3371</v>
      </c>
      <c r="D687" s="16">
        <v>45827</v>
      </c>
      <c r="E687" s="16"/>
      <c r="F687" s="14" t="s">
        <v>3372</v>
      </c>
      <c r="G687" s="14"/>
      <c r="H687" s="14" t="s">
        <v>1892</v>
      </c>
      <c r="I687" s="15">
        <v>37.979999999999997</v>
      </c>
      <c r="J687" s="77">
        <v>3</v>
      </c>
      <c r="K687" s="92"/>
    </row>
    <row r="688" spans="1:11" ht="48" x14ac:dyDescent="0.15">
      <c r="A688" s="14" t="s">
        <v>3528</v>
      </c>
      <c r="B688" s="14" t="s">
        <v>3373</v>
      </c>
      <c r="C688" s="14" t="s">
        <v>3374</v>
      </c>
      <c r="D688" s="16">
        <v>45827</v>
      </c>
      <c r="E688" s="16"/>
      <c r="F688" s="14" t="s">
        <v>3375</v>
      </c>
      <c r="G688" s="14"/>
      <c r="H688" s="14" t="s">
        <v>1992</v>
      </c>
      <c r="I688" s="15">
        <v>30.75</v>
      </c>
      <c r="J688" s="77">
        <v>3</v>
      </c>
      <c r="K688" s="92"/>
    </row>
    <row r="689" spans="1:11" ht="84" x14ac:dyDescent="0.15">
      <c r="A689" s="14" t="s">
        <v>3528</v>
      </c>
      <c r="B689" s="14" t="s">
        <v>3376</v>
      </c>
      <c r="C689" s="14" t="s">
        <v>3377</v>
      </c>
      <c r="D689" s="16">
        <v>45831</v>
      </c>
      <c r="E689" s="16"/>
      <c r="F689" s="14" t="s">
        <v>3378</v>
      </c>
      <c r="G689" s="14"/>
      <c r="H689" s="14" t="s">
        <v>1647</v>
      </c>
      <c r="I689" s="15">
        <v>53.11</v>
      </c>
      <c r="J689" s="77">
        <v>3</v>
      </c>
      <c r="K689" s="92"/>
    </row>
    <row r="690" spans="1:11" ht="72" x14ac:dyDescent="0.15">
      <c r="A690" s="14" t="s">
        <v>3528</v>
      </c>
      <c r="B690" s="14" t="s">
        <v>3379</v>
      </c>
      <c r="C690" s="14" t="s">
        <v>3380</v>
      </c>
      <c r="D690" s="16">
        <v>45831</v>
      </c>
      <c r="E690" s="16"/>
      <c r="F690" s="14" t="s">
        <v>3381</v>
      </c>
      <c r="G690" s="14" t="s">
        <v>1591</v>
      </c>
      <c r="H690" s="14" t="s">
        <v>1592</v>
      </c>
      <c r="I690" s="15">
        <v>500</v>
      </c>
      <c r="J690" s="77">
        <v>3</v>
      </c>
      <c r="K690" s="92"/>
    </row>
    <row r="691" spans="1:11" ht="72" x14ac:dyDescent="0.15">
      <c r="A691" s="14" t="s">
        <v>3528</v>
      </c>
      <c r="B691" s="14" t="s">
        <v>3382</v>
      </c>
      <c r="C691" s="14" t="s">
        <v>3383</v>
      </c>
      <c r="D691" s="16">
        <v>45831</v>
      </c>
      <c r="E691" s="16"/>
      <c r="F691" s="14" t="s">
        <v>3384</v>
      </c>
      <c r="G691" s="14" t="s">
        <v>3385</v>
      </c>
      <c r="H691" s="14" t="s">
        <v>3386</v>
      </c>
      <c r="I691" s="15">
        <v>750</v>
      </c>
      <c r="J691" s="77">
        <v>3</v>
      </c>
      <c r="K691" s="92"/>
    </row>
    <row r="692" spans="1:11" ht="60" x14ac:dyDescent="0.15">
      <c r="A692" s="14" t="s">
        <v>3528</v>
      </c>
      <c r="B692" s="14" t="s">
        <v>3387</v>
      </c>
      <c r="C692" s="14" t="s">
        <v>3388</v>
      </c>
      <c r="D692" s="16">
        <v>45831</v>
      </c>
      <c r="E692" s="16"/>
      <c r="F692" s="14" t="s">
        <v>3389</v>
      </c>
      <c r="G692" s="14" t="s">
        <v>3390</v>
      </c>
      <c r="H692" s="14" t="s">
        <v>3391</v>
      </c>
      <c r="I692" s="15">
        <v>14.76</v>
      </c>
      <c r="J692" s="77">
        <v>3</v>
      </c>
      <c r="K692" s="92"/>
    </row>
    <row r="693" spans="1:11" ht="84" x14ac:dyDescent="0.15">
      <c r="A693" s="14" t="s">
        <v>3528</v>
      </c>
      <c r="B693" s="14" t="s">
        <v>3392</v>
      </c>
      <c r="C693" s="14" t="s">
        <v>3393</v>
      </c>
      <c r="D693" s="16">
        <v>45831</v>
      </c>
      <c r="E693" s="16"/>
      <c r="F693" s="14" t="s">
        <v>3394</v>
      </c>
      <c r="G693" s="14"/>
      <c r="H693" s="14" t="s">
        <v>2429</v>
      </c>
      <c r="I693" s="15">
        <v>1150</v>
      </c>
      <c r="J693" s="77">
        <v>3</v>
      </c>
      <c r="K693" s="92"/>
    </row>
    <row r="694" spans="1:11" ht="72" x14ac:dyDescent="0.15">
      <c r="A694" s="14" t="s">
        <v>3528</v>
      </c>
      <c r="B694" s="14" t="s">
        <v>3395</v>
      </c>
      <c r="C694" s="14" t="s">
        <v>3396</v>
      </c>
      <c r="D694" s="16">
        <v>45831</v>
      </c>
      <c r="E694" s="16"/>
      <c r="F694" s="14" t="s">
        <v>3397</v>
      </c>
      <c r="G694" s="14"/>
      <c r="H694" s="14" t="s">
        <v>1557</v>
      </c>
      <c r="I694" s="15">
        <v>141.53</v>
      </c>
      <c r="J694" s="77">
        <v>3</v>
      </c>
      <c r="K694" s="92"/>
    </row>
    <row r="695" spans="1:11" ht="60" x14ac:dyDescent="0.15">
      <c r="A695" s="14" t="s">
        <v>3528</v>
      </c>
      <c r="B695" s="14" t="s">
        <v>3398</v>
      </c>
      <c r="C695" s="14" t="s">
        <v>3399</v>
      </c>
      <c r="D695" s="16">
        <v>45832</v>
      </c>
      <c r="E695" s="16"/>
      <c r="F695" s="14" t="s">
        <v>3400</v>
      </c>
      <c r="G695" s="14" t="s">
        <v>3401</v>
      </c>
      <c r="H695" s="14" t="s">
        <v>3402</v>
      </c>
      <c r="I695" s="15">
        <v>596.54999999999995</v>
      </c>
      <c r="J695" s="77">
        <v>3</v>
      </c>
      <c r="K695" s="92"/>
    </row>
    <row r="696" spans="1:11" ht="60" x14ac:dyDescent="0.15">
      <c r="A696" s="14" t="s">
        <v>3528</v>
      </c>
      <c r="B696" s="14" t="s">
        <v>3403</v>
      </c>
      <c r="C696" s="14" t="s">
        <v>3404</v>
      </c>
      <c r="D696" s="16">
        <v>45833</v>
      </c>
      <c r="E696" s="16"/>
      <c r="F696" s="14" t="s">
        <v>3405</v>
      </c>
      <c r="G696" s="14" t="s">
        <v>1967</v>
      </c>
      <c r="H696" s="14" t="s">
        <v>1968</v>
      </c>
      <c r="I696" s="15">
        <v>270</v>
      </c>
      <c r="J696" s="77">
        <v>3</v>
      </c>
      <c r="K696" s="92"/>
    </row>
    <row r="697" spans="1:11" ht="48" x14ac:dyDescent="0.15">
      <c r="A697" s="14" t="s">
        <v>3528</v>
      </c>
      <c r="B697" s="14" t="s">
        <v>3406</v>
      </c>
      <c r="C697" s="14" t="s">
        <v>2219</v>
      </c>
      <c r="D697" s="16">
        <v>45833</v>
      </c>
      <c r="E697" s="16"/>
      <c r="F697" s="14" t="s">
        <v>3407</v>
      </c>
      <c r="G697" s="14" t="s">
        <v>1651</v>
      </c>
      <c r="H697" s="14" t="s">
        <v>1652</v>
      </c>
      <c r="I697" s="15">
        <v>500</v>
      </c>
      <c r="J697" s="77">
        <v>3</v>
      </c>
      <c r="K697" s="92"/>
    </row>
    <row r="698" spans="1:11" ht="84" x14ac:dyDescent="0.15">
      <c r="A698" s="14" t="s">
        <v>3528</v>
      </c>
      <c r="B698" s="14" t="s">
        <v>3408</v>
      </c>
      <c r="C698" s="14" t="s">
        <v>3001</v>
      </c>
      <c r="D698" s="16">
        <v>45833</v>
      </c>
      <c r="E698" s="16"/>
      <c r="F698" s="14" t="s">
        <v>3409</v>
      </c>
      <c r="G698" s="14" t="s">
        <v>3410</v>
      </c>
      <c r="H698" s="14" t="s">
        <v>3411</v>
      </c>
      <c r="I698" s="15">
        <v>900</v>
      </c>
      <c r="J698" s="77">
        <v>3</v>
      </c>
      <c r="K698" s="92"/>
    </row>
    <row r="699" spans="1:11" ht="72" x14ac:dyDescent="0.15">
      <c r="A699" s="14" t="s">
        <v>3528</v>
      </c>
      <c r="B699" s="14" t="s">
        <v>3412</v>
      </c>
      <c r="C699" s="14" t="s">
        <v>3413</v>
      </c>
      <c r="D699" s="16">
        <v>45833</v>
      </c>
      <c r="E699" s="16"/>
      <c r="F699" s="14" t="s">
        <v>3414</v>
      </c>
      <c r="G699" s="14"/>
      <c r="H699" s="14" t="s">
        <v>2256</v>
      </c>
      <c r="I699" s="15">
        <v>18.399999999999999</v>
      </c>
      <c r="J699" s="77">
        <v>3</v>
      </c>
      <c r="K699" s="92"/>
    </row>
    <row r="700" spans="1:11" ht="72" x14ac:dyDescent="0.15">
      <c r="A700" s="14" t="s">
        <v>3528</v>
      </c>
      <c r="B700" s="14" t="s">
        <v>3415</v>
      </c>
      <c r="C700" s="14" t="s">
        <v>3416</v>
      </c>
      <c r="D700" s="16">
        <v>45833</v>
      </c>
      <c r="E700" s="16"/>
      <c r="F700" s="14" t="s">
        <v>3417</v>
      </c>
      <c r="G700" s="14"/>
      <c r="H700" s="14" t="s">
        <v>2383</v>
      </c>
      <c r="I700" s="15">
        <v>18.399999999999999</v>
      </c>
      <c r="J700" s="77">
        <v>3</v>
      </c>
      <c r="K700" s="92"/>
    </row>
    <row r="701" spans="1:11" ht="72" x14ac:dyDescent="0.15">
      <c r="A701" s="14" t="s">
        <v>3528</v>
      </c>
      <c r="B701" s="14" t="s">
        <v>3418</v>
      </c>
      <c r="C701" s="14" t="s">
        <v>3419</v>
      </c>
      <c r="D701" s="16">
        <v>45833</v>
      </c>
      <c r="E701" s="16"/>
      <c r="F701" s="14" t="s">
        <v>3420</v>
      </c>
      <c r="G701" s="14"/>
      <c r="H701" s="14" t="s">
        <v>3037</v>
      </c>
      <c r="I701" s="15">
        <v>24.22</v>
      </c>
      <c r="J701" s="77">
        <v>3</v>
      </c>
      <c r="K701" s="92"/>
    </row>
    <row r="702" spans="1:11" ht="72" x14ac:dyDescent="0.15">
      <c r="A702" s="14" t="s">
        <v>3528</v>
      </c>
      <c r="B702" s="14" t="s">
        <v>3421</v>
      </c>
      <c r="C702" s="14" t="s">
        <v>3422</v>
      </c>
      <c r="D702" s="16">
        <v>45833</v>
      </c>
      <c r="E702" s="16"/>
      <c r="F702" s="14" t="s">
        <v>3423</v>
      </c>
      <c r="G702" s="14"/>
      <c r="H702" s="14" t="s">
        <v>3424</v>
      </c>
      <c r="I702" s="15">
        <v>24.22</v>
      </c>
      <c r="J702" s="77">
        <v>3</v>
      </c>
      <c r="K702" s="92"/>
    </row>
    <row r="703" spans="1:11" ht="72" x14ac:dyDescent="0.15">
      <c r="A703" s="14" t="s">
        <v>3528</v>
      </c>
      <c r="B703" s="14" t="s">
        <v>3425</v>
      </c>
      <c r="C703" s="14" t="s">
        <v>3426</v>
      </c>
      <c r="D703" s="16">
        <v>45833</v>
      </c>
      <c r="E703" s="16"/>
      <c r="F703" s="14" t="s">
        <v>3427</v>
      </c>
      <c r="G703" s="14"/>
      <c r="H703" s="14" t="s">
        <v>2043</v>
      </c>
      <c r="I703" s="15">
        <v>60</v>
      </c>
      <c r="J703" s="77">
        <v>3</v>
      </c>
      <c r="K703" s="92"/>
    </row>
    <row r="704" spans="1:11" ht="72" x14ac:dyDescent="0.15">
      <c r="A704" s="14" t="s">
        <v>3528</v>
      </c>
      <c r="B704" s="14" t="s">
        <v>3428</v>
      </c>
      <c r="C704" s="14" t="s">
        <v>3429</v>
      </c>
      <c r="D704" s="16">
        <v>45833</v>
      </c>
      <c r="E704" s="16"/>
      <c r="F704" s="14" t="s">
        <v>3430</v>
      </c>
      <c r="G704" s="14"/>
      <c r="H704" s="14" t="s">
        <v>2322</v>
      </c>
      <c r="I704" s="15">
        <v>24.22</v>
      </c>
      <c r="J704" s="77">
        <v>3</v>
      </c>
      <c r="K704" s="92"/>
    </row>
    <row r="705" spans="1:11" ht="72" x14ac:dyDescent="0.15">
      <c r="A705" s="14" t="s">
        <v>3528</v>
      </c>
      <c r="B705" s="14" t="s">
        <v>3431</v>
      </c>
      <c r="C705" s="14" t="s">
        <v>3432</v>
      </c>
      <c r="D705" s="16">
        <v>45833</v>
      </c>
      <c r="E705" s="16"/>
      <c r="F705" s="14" t="s">
        <v>3433</v>
      </c>
      <c r="G705" s="14"/>
      <c r="H705" s="14" t="s">
        <v>3161</v>
      </c>
      <c r="I705" s="15">
        <v>24.22</v>
      </c>
      <c r="J705" s="77">
        <v>3</v>
      </c>
      <c r="K705" s="92"/>
    </row>
    <row r="706" spans="1:11" ht="72" x14ac:dyDescent="0.15">
      <c r="A706" s="14" t="s">
        <v>3528</v>
      </c>
      <c r="B706" s="14" t="s">
        <v>3434</v>
      </c>
      <c r="C706" s="14" t="s">
        <v>3435</v>
      </c>
      <c r="D706" s="16">
        <v>45833</v>
      </c>
      <c r="E706" s="16"/>
      <c r="F706" s="14" t="s">
        <v>3436</v>
      </c>
      <c r="G706" s="14"/>
      <c r="H706" s="14" t="s">
        <v>3054</v>
      </c>
      <c r="I706" s="15">
        <v>24.22</v>
      </c>
      <c r="J706" s="77">
        <v>3</v>
      </c>
      <c r="K706" s="92"/>
    </row>
    <row r="707" spans="1:11" ht="72" x14ac:dyDescent="0.15">
      <c r="A707" s="14" t="s">
        <v>3528</v>
      </c>
      <c r="B707" s="14" t="s">
        <v>3437</v>
      </c>
      <c r="C707" s="14" t="s">
        <v>3438</v>
      </c>
      <c r="D707" s="16">
        <v>45833</v>
      </c>
      <c r="E707" s="16"/>
      <c r="F707" s="14" t="s">
        <v>3439</v>
      </c>
      <c r="G707" s="14"/>
      <c r="H707" s="14" t="s">
        <v>3061</v>
      </c>
      <c r="I707" s="15">
        <v>24.22</v>
      </c>
      <c r="J707" s="77">
        <v>3</v>
      </c>
      <c r="K707" s="92"/>
    </row>
    <row r="708" spans="1:11" ht="72" x14ac:dyDescent="0.15">
      <c r="A708" s="14" t="s">
        <v>3528</v>
      </c>
      <c r="B708" s="14" t="s">
        <v>3440</v>
      </c>
      <c r="C708" s="14" t="s">
        <v>3441</v>
      </c>
      <c r="D708" s="16">
        <v>45833</v>
      </c>
      <c r="E708" s="16"/>
      <c r="F708" s="14" t="s">
        <v>3442</v>
      </c>
      <c r="G708" s="14"/>
      <c r="H708" s="14" t="s">
        <v>2361</v>
      </c>
      <c r="I708" s="15">
        <v>24.22</v>
      </c>
      <c r="J708" s="77">
        <v>3</v>
      </c>
      <c r="K708" s="92"/>
    </row>
    <row r="709" spans="1:11" ht="72" x14ac:dyDescent="0.15">
      <c r="A709" s="14" t="s">
        <v>3528</v>
      </c>
      <c r="B709" s="14" t="s">
        <v>3443</v>
      </c>
      <c r="C709" s="14" t="s">
        <v>3444</v>
      </c>
      <c r="D709" s="16">
        <v>45833</v>
      </c>
      <c r="E709" s="16"/>
      <c r="F709" s="14" t="s">
        <v>3445</v>
      </c>
      <c r="G709" s="14"/>
      <c r="H709" s="14" t="s">
        <v>2330</v>
      </c>
      <c r="I709" s="15">
        <v>24.22</v>
      </c>
      <c r="J709" s="77">
        <v>3</v>
      </c>
      <c r="K709" s="92"/>
    </row>
    <row r="710" spans="1:11" ht="72" x14ac:dyDescent="0.15">
      <c r="A710" s="14" t="s">
        <v>3528</v>
      </c>
      <c r="B710" s="14" t="s">
        <v>3446</v>
      </c>
      <c r="C710" s="14" t="s">
        <v>3447</v>
      </c>
      <c r="D710" s="16">
        <v>45833</v>
      </c>
      <c r="E710" s="16"/>
      <c r="F710" s="14" t="s">
        <v>3448</v>
      </c>
      <c r="G710" s="14"/>
      <c r="H710" s="14" t="s">
        <v>2334</v>
      </c>
      <c r="I710" s="15">
        <v>24.22</v>
      </c>
      <c r="J710" s="77">
        <v>3</v>
      </c>
      <c r="K710" s="92"/>
    </row>
    <row r="711" spans="1:11" ht="72" x14ac:dyDescent="0.15">
      <c r="A711" s="14" t="s">
        <v>3528</v>
      </c>
      <c r="B711" s="14" t="s">
        <v>3449</v>
      </c>
      <c r="C711" s="14" t="s">
        <v>3450</v>
      </c>
      <c r="D711" s="16">
        <v>45833</v>
      </c>
      <c r="E711" s="16"/>
      <c r="F711" s="14" t="s">
        <v>3451</v>
      </c>
      <c r="G711" s="14"/>
      <c r="H711" s="14" t="s">
        <v>3033</v>
      </c>
      <c r="I711" s="15">
        <v>24.22</v>
      </c>
      <c r="J711" s="77">
        <v>3</v>
      </c>
      <c r="K711" s="92"/>
    </row>
    <row r="712" spans="1:11" ht="72" x14ac:dyDescent="0.15">
      <c r="A712" s="14" t="s">
        <v>3528</v>
      </c>
      <c r="B712" s="14" t="s">
        <v>3452</v>
      </c>
      <c r="C712" s="14" t="s">
        <v>3453</v>
      </c>
      <c r="D712" s="16">
        <v>45833</v>
      </c>
      <c r="E712" s="16"/>
      <c r="F712" s="14" t="s">
        <v>3454</v>
      </c>
      <c r="G712" s="14"/>
      <c r="H712" s="14" t="s">
        <v>3188</v>
      </c>
      <c r="I712" s="15">
        <v>24.22</v>
      </c>
      <c r="J712" s="77">
        <v>3</v>
      </c>
      <c r="K712" s="92"/>
    </row>
    <row r="713" spans="1:11" ht="72" x14ac:dyDescent="0.15">
      <c r="A713" s="14" t="s">
        <v>3528</v>
      </c>
      <c r="B713" s="14" t="s">
        <v>3455</v>
      </c>
      <c r="C713" s="14" t="s">
        <v>3456</v>
      </c>
      <c r="D713" s="16">
        <v>45833</v>
      </c>
      <c r="E713" s="16"/>
      <c r="F713" s="14" t="s">
        <v>3457</v>
      </c>
      <c r="G713" s="14"/>
      <c r="H713" s="14" t="s">
        <v>2338</v>
      </c>
      <c r="I713" s="15">
        <v>24.22</v>
      </c>
      <c r="J713" s="77">
        <v>3</v>
      </c>
      <c r="K713" s="92"/>
    </row>
    <row r="714" spans="1:11" ht="72" x14ac:dyDescent="0.15">
      <c r="A714" s="14" t="s">
        <v>3528</v>
      </c>
      <c r="B714" s="14" t="s">
        <v>3458</v>
      </c>
      <c r="C714" s="14" t="s">
        <v>3459</v>
      </c>
      <c r="D714" s="16">
        <v>45833</v>
      </c>
      <c r="E714" s="16"/>
      <c r="F714" s="14" t="s">
        <v>3460</v>
      </c>
      <c r="G714" s="14"/>
      <c r="H714" s="14" t="s">
        <v>2383</v>
      </c>
      <c r="I714" s="15">
        <v>24.22</v>
      </c>
      <c r="J714" s="77">
        <v>3</v>
      </c>
      <c r="K714" s="92"/>
    </row>
    <row r="715" spans="1:11" ht="48" x14ac:dyDescent="0.15">
      <c r="A715" s="14" t="s">
        <v>3528</v>
      </c>
      <c r="B715" s="14" t="s">
        <v>3461</v>
      </c>
      <c r="C715" s="14" t="s">
        <v>3462</v>
      </c>
      <c r="D715" s="16">
        <v>45833</v>
      </c>
      <c r="E715" s="16"/>
      <c r="F715" s="14" t="s">
        <v>3463</v>
      </c>
      <c r="G715" s="14"/>
      <c r="H715" s="14" t="s">
        <v>2767</v>
      </c>
      <c r="I715" s="15">
        <v>8.8000000000000007</v>
      </c>
      <c r="J715" s="77">
        <v>3</v>
      </c>
      <c r="K715" s="92"/>
    </row>
    <row r="716" spans="1:11" ht="60" x14ac:dyDescent="0.15">
      <c r="A716" s="14" t="s">
        <v>3528</v>
      </c>
      <c r="B716" s="14" t="s">
        <v>3464</v>
      </c>
      <c r="C716" s="14" t="s">
        <v>3465</v>
      </c>
      <c r="D716" s="16">
        <v>45833</v>
      </c>
      <c r="E716" s="16"/>
      <c r="F716" s="14" t="s">
        <v>3466</v>
      </c>
      <c r="G716" s="14"/>
      <c r="H716" s="14" t="s">
        <v>3286</v>
      </c>
      <c r="I716" s="15">
        <v>321.2</v>
      </c>
      <c r="J716" s="77">
        <v>3</v>
      </c>
      <c r="K716" s="92"/>
    </row>
    <row r="717" spans="1:11" ht="60" x14ac:dyDescent="0.15">
      <c r="A717" s="14" t="s">
        <v>3528</v>
      </c>
      <c r="B717" s="14" t="s">
        <v>3467</v>
      </c>
      <c r="C717" s="14" t="s">
        <v>3468</v>
      </c>
      <c r="D717" s="16">
        <v>45833</v>
      </c>
      <c r="E717" s="16"/>
      <c r="F717" s="14" t="s">
        <v>3469</v>
      </c>
      <c r="G717" s="14"/>
      <c r="H717" s="14" t="s">
        <v>3470</v>
      </c>
      <c r="I717" s="15">
        <v>321.2</v>
      </c>
      <c r="J717" s="77">
        <v>3</v>
      </c>
      <c r="K717" s="92"/>
    </row>
    <row r="718" spans="1:11" ht="60" x14ac:dyDescent="0.15">
      <c r="A718" s="14" t="s">
        <v>3528</v>
      </c>
      <c r="B718" s="14" t="s">
        <v>3471</v>
      </c>
      <c r="C718" s="14" t="s">
        <v>3472</v>
      </c>
      <c r="D718" s="16">
        <v>45833</v>
      </c>
      <c r="E718" s="16"/>
      <c r="F718" s="14" t="s">
        <v>3473</v>
      </c>
      <c r="G718" s="14"/>
      <c r="H718" s="14" t="s">
        <v>1992</v>
      </c>
      <c r="I718" s="15">
        <v>193.32</v>
      </c>
      <c r="J718" s="77">
        <v>3</v>
      </c>
      <c r="K718" s="92"/>
    </row>
    <row r="719" spans="1:11" ht="60" x14ac:dyDescent="0.15">
      <c r="A719" s="14" t="s">
        <v>3528</v>
      </c>
      <c r="B719" s="14" t="s">
        <v>3474</v>
      </c>
      <c r="C719" s="14" t="s">
        <v>3475</v>
      </c>
      <c r="D719" s="16">
        <v>45833</v>
      </c>
      <c r="E719" s="16"/>
      <c r="F719" s="14" t="s">
        <v>3476</v>
      </c>
      <c r="G719" s="14"/>
      <c r="H719" s="14" t="s">
        <v>1557</v>
      </c>
      <c r="I719" s="15">
        <v>193.32</v>
      </c>
      <c r="J719" s="77">
        <v>3</v>
      </c>
      <c r="K719" s="92"/>
    </row>
    <row r="720" spans="1:11" ht="84" x14ac:dyDescent="0.15">
      <c r="A720" s="14" t="s">
        <v>3528</v>
      </c>
      <c r="B720" s="14" t="s">
        <v>3477</v>
      </c>
      <c r="C720" s="14" t="s">
        <v>3478</v>
      </c>
      <c r="D720" s="16">
        <v>45833</v>
      </c>
      <c r="E720" s="16"/>
      <c r="F720" s="14" t="s">
        <v>3479</v>
      </c>
      <c r="G720" s="14"/>
      <c r="H720" s="14" t="s">
        <v>2050</v>
      </c>
      <c r="I720" s="15">
        <v>135</v>
      </c>
      <c r="J720" s="77">
        <v>3</v>
      </c>
      <c r="K720" s="92"/>
    </row>
    <row r="721" spans="1:11" ht="84" x14ac:dyDescent="0.15">
      <c r="A721" s="14" t="s">
        <v>3528</v>
      </c>
      <c r="B721" s="14" t="s">
        <v>3480</v>
      </c>
      <c r="C721" s="14" t="s">
        <v>3481</v>
      </c>
      <c r="D721" s="16">
        <v>45833</v>
      </c>
      <c r="E721" s="16"/>
      <c r="F721" s="14" t="s">
        <v>3482</v>
      </c>
      <c r="G721" s="14"/>
      <c r="H721" s="14" t="s">
        <v>2059</v>
      </c>
      <c r="I721" s="15">
        <v>135</v>
      </c>
      <c r="J721" s="77">
        <v>3</v>
      </c>
      <c r="K721" s="92"/>
    </row>
    <row r="722" spans="1:11" ht="72" x14ac:dyDescent="0.15">
      <c r="A722" s="14" t="s">
        <v>3528</v>
      </c>
      <c r="B722" s="14" t="s">
        <v>3483</v>
      </c>
      <c r="C722" s="14" t="s">
        <v>3484</v>
      </c>
      <c r="D722" s="16">
        <v>45833</v>
      </c>
      <c r="E722" s="16"/>
      <c r="F722" s="14" t="s">
        <v>3485</v>
      </c>
      <c r="G722" s="14"/>
      <c r="H722" s="14" t="s">
        <v>2805</v>
      </c>
      <c r="I722" s="15">
        <v>71.599999999999994</v>
      </c>
      <c r="J722" s="77">
        <v>3</v>
      </c>
      <c r="K722" s="92"/>
    </row>
    <row r="723" spans="1:11" ht="84" x14ac:dyDescent="0.15">
      <c r="A723" s="14" t="s">
        <v>3528</v>
      </c>
      <c r="B723" s="14" t="s">
        <v>3486</v>
      </c>
      <c r="C723" s="14" t="s">
        <v>3487</v>
      </c>
      <c r="D723" s="16">
        <v>45833</v>
      </c>
      <c r="E723" s="16"/>
      <c r="F723" s="14" t="s">
        <v>3488</v>
      </c>
      <c r="G723" s="14"/>
      <c r="H723" s="14" t="s">
        <v>2614</v>
      </c>
      <c r="I723" s="15">
        <v>153</v>
      </c>
      <c r="J723" s="77">
        <v>3</v>
      </c>
      <c r="K723" s="92"/>
    </row>
    <row r="724" spans="1:11" ht="84" x14ac:dyDescent="0.15">
      <c r="A724" s="14" t="s">
        <v>3528</v>
      </c>
      <c r="B724" s="14" t="s">
        <v>3489</v>
      </c>
      <c r="C724" s="14" t="s">
        <v>3490</v>
      </c>
      <c r="D724" s="16">
        <v>45833</v>
      </c>
      <c r="E724" s="16"/>
      <c r="F724" s="14" t="s">
        <v>3491</v>
      </c>
      <c r="G724" s="14"/>
      <c r="H724" s="14" t="s">
        <v>2614</v>
      </c>
      <c r="I724" s="15">
        <v>118.86</v>
      </c>
      <c r="J724" s="77">
        <v>3</v>
      </c>
      <c r="K724" s="92"/>
    </row>
    <row r="725" spans="1:11" ht="60" x14ac:dyDescent="0.15">
      <c r="A725" s="14" t="s">
        <v>3528</v>
      </c>
      <c r="B725" s="14" t="s">
        <v>3492</v>
      </c>
      <c r="C725" s="14" t="s">
        <v>3493</v>
      </c>
      <c r="D725" s="16">
        <v>45833</v>
      </c>
      <c r="E725" s="16"/>
      <c r="F725" s="14" t="s">
        <v>3494</v>
      </c>
      <c r="G725" s="14"/>
      <c r="H725" s="14" t="s">
        <v>2039</v>
      </c>
      <c r="I725" s="15">
        <v>124.2</v>
      </c>
      <c r="J725" s="77">
        <v>3</v>
      </c>
      <c r="K725" s="92"/>
    </row>
    <row r="726" spans="1:11" ht="48" x14ac:dyDescent="0.15">
      <c r="A726" s="14" t="s">
        <v>3528</v>
      </c>
      <c r="B726" s="14" t="s">
        <v>3495</v>
      </c>
      <c r="C726" s="14" t="s">
        <v>3496</v>
      </c>
      <c r="D726" s="16">
        <v>45833</v>
      </c>
      <c r="E726" s="16"/>
      <c r="F726" s="14" t="s">
        <v>3497</v>
      </c>
      <c r="G726" s="14"/>
      <c r="H726" s="14" t="s">
        <v>3498</v>
      </c>
      <c r="I726" s="15">
        <v>113.9</v>
      </c>
      <c r="J726" s="77">
        <v>3</v>
      </c>
      <c r="K726" s="92"/>
    </row>
    <row r="727" spans="1:11" ht="72" x14ac:dyDescent="0.15">
      <c r="A727" s="14" t="s">
        <v>3528</v>
      </c>
      <c r="B727" s="14" t="s">
        <v>3499</v>
      </c>
      <c r="C727" s="14" t="s">
        <v>3500</v>
      </c>
      <c r="D727" s="16">
        <v>45834</v>
      </c>
      <c r="E727" s="16"/>
      <c r="F727" s="14" t="s">
        <v>3501</v>
      </c>
      <c r="G727" s="14" t="s">
        <v>1591</v>
      </c>
      <c r="H727" s="14" t="s">
        <v>1592</v>
      </c>
      <c r="I727" s="15">
        <v>508</v>
      </c>
      <c r="J727" s="77">
        <v>3</v>
      </c>
      <c r="K727" s="92"/>
    </row>
    <row r="728" spans="1:11" ht="48" x14ac:dyDescent="0.15">
      <c r="A728" s="14" t="s">
        <v>3528</v>
      </c>
      <c r="B728" s="14" t="s">
        <v>3502</v>
      </c>
      <c r="C728" s="14" t="s">
        <v>3380</v>
      </c>
      <c r="D728" s="16">
        <v>45834</v>
      </c>
      <c r="E728" s="16"/>
      <c r="F728" s="14" t="s">
        <v>3503</v>
      </c>
      <c r="G728" s="14" t="s">
        <v>1817</v>
      </c>
      <c r="H728" s="14" t="s">
        <v>1818</v>
      </c>
      <c r="I728" s="15">
        <v>549.99</v>
      </c>
      <c r="J728" s="77">
        <v>3</v>
      </c>
      <c r="K728" s="92"/>
    </row>
    <row r="729" spans="1:11" ht="60" x14ac:dyDescent="0.15">
      <c r="A729" s="14" t="s">
        <v>3528</v>
      </c>
      <c r="B729" s="14" t="s">
        <v>3504</v>
      </c>
      <c r="C729" s="14" t="s">
        <v>3505</v>
      </c>
      <c r="D729" s="16">
        <v>45834</v>
      </c>
      <c r="E729" s="16"/>
      <c r="F729" s="14" t="s">
        <v>3506</v>
      </c>
      <c r="G729" s="14" t="s">
        <v>1591</v>
      </c>
      <c r="H729" s="14" t="s">
        <v>1592</v>
      </c>
      <c r="I729" s="15">
        <v>558</v>
      </c>
      <c r="J729" s="77">
        <v>3</v>
      </c>
      <c r="K729" s="92"/>
    </row>
    <row r="730" spans="1:11" ht="48" x14ac:dyDescent="0.15">
      <c r="A730" s="14" t="s">
        <v>3528</v>
      </c>
      <c r="B730" s="14" t="s">
        <v>3507</v>
      </c>
      <c r="C730" s="14" t="s">
        <v>3508</v>
      </c>
      <c r="D730" s="16">
        <v>45834</v>
      </c>
      <c r="E730" s="16"/>
      <c r="F730" s="14" t="s">
        <v>3509</v>
      </c>
      <c r="G730" s="14" t="s">
        <v>3510</v>
      </c>
      <c r="H730" s="14" t="s">
        <v>3511</v>
      </c>
      <c r="I730" s="15">
        <v>550</v>
      </c>
      <c r="J730" s="77">
        <v>3</v>
      </c>
      <c r="K730" s="92"/>
    </row>
    <row r="731" spans="1:11" ht="48" x14ac:dyDescent="0.15">
      <c r="A731" s="14" t="s">
        <v>3528</v>
      </c>
      <c r="B731" s="14" t="s">
        <v>3512</v>
      </c>
      <c r="C731" s="14" t="s">
        <v>3513</v>
      </c>
      <c r="D731" s="16">
        <v>45834</v>
      </c>
      <c r="E731" s="16"/>
      <c r="F731" s="14" t="s">
        <v>3514</v>
      </c>
      <c r="G731" s="14" t="s">
        <v>3510</v>
      </c>
      <c r="H731" s="14" t="s">
        <v>3511</v>
      </c>
      <c r="I731" s="15">
        <v>3976</v>
      </c>
      <c r="J731" s="77">
        <v>3</v>
      </c>
      <c r="K731" s="92"/>
    </row>
    <row r="732" spans="1:11" ht="48" x14ac:dyDescent="0.15">
      <c r="A732" s="14" t="s">
        <v>3528</v>
      </c>
      <c r="B732" s="14" t="s">
        <v>3515</v>
      </c>
      <c r="C732" s="14" t="s">
        <v>3516</v>
      </c>
      <c r="D732" s="16">
        <v>45834</v>
      </c>
      <c r="E732" s="16"/>
      <c r="F732" s="14" t="s">
        <v>3517</v>
      </c>
      <c r="G732" s="14" t="s">
        <v>1917</v>
      </c>
      <c r="H732" s="14" t="s">
        <v>1918</v>
      </c>
      <c r="I732" s="15">
        <v>59.04</v>
      </c>
      <c r="J732" s="77">
        <v>3</v>
      </c>
      <c r="K732" s="92"/>
    </row>
    <row r="733" spans="1:11" ht="60" x14ac:dyDescent="0.15">
      <c r="A733" s="14" t="s">
        <v>3528</v>
      </c>
      <c r="B733" s="14" t="s">
        <v>3518</v>
      </c>
      <c r="C733" s="14" t="s">
        <v>3519</v>
      </c>
      <c r="D733" s="16">
        <v>45835</v>
      </c>
      <c r="E733" s="16"/>
      <c r="F733" s="14" t="s">
        <v>3520</v>
      </c>
      <c r="G733" s="14" t="s">
        <v>1591</v>
      </c>
      <c r="H733" s="14" t="s">
        <v>1592</v>
      </c>
      <c r="I733" s="15">
        <v>389</v>
      </c>
      <c r="J733" s="77">
        <v>3</v>
      </c>
      <c r="K733" s="92"/>
    </row>
    <row r="734" spans="1:11" ht="60" x14ac:dyDescent="0.15">
      <c r="A734" s="14" t="s">
        <v>3528</v>
      </c>
      <c r="B734" s="14" t="s">
        <v>3521</v>
      </c>
      <c r="C734" s="14" t="s">
        <v>3522</v>
      </c>
      <c r="D734" s="16">
        <v>45835</v>
      </c>
      <c r="E734" s="16"/>
      <c r="F734" s="14" t="s">
        <v>3523</v>
      </c>
      <c r="G734" s="14"/>
      <c r="H734" s="14" t="s">
        <v>3524</v>
      </c>
      <c r="I734" s="15">
        <v>470</v>
      </c>
      <c r="J734" s="77">
        <v>3</v>
      </c>
      <c r="K734" s="92"/>
    </row>
    <row r="735" spans="1:11" ht="60" x14ac:dyDescent="0.15">
      <c r="A735" s="14" t="s">
        <v>3528</v>
      </c>
      <c r="B735" s="14" t="s">
        <v>3525</v>
      </c>
      <c r="C735" s="14" t="s">
        <v>3526</v>
      </c>
      <c r="D735" s="16">
        <v>45835</v>
      </c>
      <c r="E735" s="16"/>
      <c r="F735" s="14" t="s">
        <v>3527</v>
      </c>
      <c r="G735" s="14"/>
      <c r="H735" s="14" t="s">
        <v>1901</v>
      </c>
      <c r="I735" s="15">
        <v>530</v>
      </c>
      <c r="J735" s="77">
        <v>3</v>
      </c>
      <c r="K735" s="92"/>
    </row>
    <row r="736" spans="1:11" ht="36" x14ac:dyDescent="0.15">
      <c r="A736" s="14" t="s">
        <v>3528</v>
      </c>
      <c r="B736" s="14" t="s">
        <v>3529</v>
      </c>
      <c r="C736" s="14" t="s">
        <v>1528</v>
      </c>
      <c r="D736" s="16">
        <v>45692</v>
      </c>
      <c r="E736" s="16"/>
      <c r="F736" s="14" t="s">
        <v>3530</v>
      </c>
      <c r="G736" s="14"/>
      <c r="H736" s="14" t="s">
        <v>3531</v>
      </c>
      <c r="I736" s="15">
        <v>745.75</v>
      </c>
      <c r="J736" s="77">
        <v>2</v>
      </c>
      <c r="K736" s="92"/>
    </row>
    <row r="737" spans="1:11" ht="36" x14ac:dyDescent="0.15">
      <c r="A737" s="14" t="s">
        <v>3528</v>
      </c>
      <c r="B737" s="14" t="s">
        <v>3532</v>
      </c>
      <c r="C737" s="14" t="s">
        <v>1528</v>
      </c>
      <c r="D737" s="16">
        <v>45692</v>
      </c>
      <c r="E737" s="16"/>
      <c r="F737" s="14" t="s">
        <v>3533</v>
      </c>
      <c r="G737" s="14"/>
      <c r="H737" s="14" t="s">
        <v>3534</v>
      </c>
      <c r="I737" s="15">
        <v>847.5</v>
      </c>
      <c r="J737" s="77">
        <v>2</v>
      </c>
      <c r="K737" s="92"/>
    </row>
    <row r="738" spans="1:11" ht="36" x14ac:dyDescent="0.15">
      <c r="A738" s="14" t="s">
        <v>3528</v>
      </c>
      <c r="B738" s="14" t="s">
        <v>3535</v>
      </c>
      <c r="C738" s="14" t="s">
        <v>1528</v>
      </c>
      <c r="D738" s="16">
        <v>45692</v>
      </c>
      <c r="E738" s="16"/>
      <c r="F738" s="14" t="s">
        <v>3536</v>
      </c>
      <c r="G738" s="14"/>
      <c r="H738" s="14" t="s">
        <v>2968</v>
      </c>
      <c r="I738" s="15">
        <v>745.75</v>
      </c>
      <c r="J738" s="77">
        <v>2</v>
      </c>
      <c r="K738" s="92"/>
    </row>
    <row r="739" spans="1:11" ht="36" x14ac:dyDescent="0.15">
      <c r="A739" s="14" t="s">
        <v>3528</v>
      </c>
      <c r="B739" s="14" t="s">
        <v>3537</v>
      </c>
      <c r="C739" s="14" t="s">
        <v>1528</v>
      </c>
      <c r="D739" s="16">
        <v>45692</v>
      </c>
      <c r="E739" s="16"/>
      <c r="F739" s="14" t="s">
        <v>3538</v>
      </c>
      <c r="G739" s="14"/>
      <c r="H739" s="14" t="s">
        <v>3539</v>
      </c>
      <c r="I739" s="15">
        <v>745.75</v>
      </c>
      <c r="J739" s="77">
        <v>2</v>
      </c>
      <c r="K739" s="92"/>
    </row>
    <row r="740" spans="1:11" ht="36" x14ac:dyDescent="0.15">
      <c r="A740" s="14" t="s">
        <v>3528</v>
      </c>
      <c r="B740" s="14" t="s">
        <v>3540</v>
      </c>
      <c r="C740" s="14" t="s">
        <v>1528</v>
      </c>
      <c r="D740" s="16">
        <v>45692</v>
      </c>
      <c r="E740" s="16"/>
      <c r="F740" s="14" t="s">
        <v>3541</v>
      </c>
      <c r="G740" s="14"/>
      <c r="H740" s="14" t="s">
        <v>3542</v>
      </c>
      <c r="I740" s="15">
        <v>658.85</v>
      </c>
      <c r="J740" s="77">
        <v>2</v>
      </c>
      <c r="K740" s="92"/>
    </row>
    <row r="741" spans="1:11" ht="36" x14ac:dyDescent="0.15">
      <c r="A741" s="14" t="s">
        <v>3528</v>
      </c>
      <c r="B741" s="14" t="s">
        <v>3543</v>
      </c>
      <c r="C741" s="14" t="s">
        <v>1528</v>
      </c>
      <c r="D741" s="16">
        <v>45692</v>
      </c>
      <c r="E741" s="16"/>
      <c r="F741" s="14" t="s">
        <v>3544</v>
      </c>
      <c r="G741" s="14"/>
      <c r="H741" s="14" t="s">
        <v>3545</v>
      </c>
      <c r="I741" s="15">
        <v>1064.6600000000001</v>
      </c>
      <c r="J741" s="77">
        <v>2</v>
      </c>
      <c r="K741" s="92"/>
    </row>
    <row r="742" spans="1:11" ht="36" x14ac:dyDescent="0.15">
      <c r="A742" s="14" t="s">
        <v>3528</v>
      </c>
      <c r="B742" s="14" t="s">
        <v>3546</v>
      </c>
      <c r="C742" s="14" t="s">
        <v>1528</v>
      </c>
      <c r="D742" s="16">
        <v>45692</v>
      </c>
      <c r="E742" s="16"/>
      <c r="F742" s="14" t="s">
        <v>3547</v>
      </c>
      <c r="G742" s="14"/>
      <c r="H742" s="14" t="s">
        <v>3548</v>
      </c>
      <c r="I742" s="15">
        <v>804.27</v>
      </c>
      <c r="J742" s="77">
        <v>2</v>
      </c>
      <c r="K742" s="92"/>
    </row>
    <row r="743" spans="1:11" ht="36" x14ac:dyDescent="0.15">
      <c r="A743" s="14" t="s">
        <v>3528</v>
      </c>
      <c r="B743" s="14" t="s">
        <v>3549</v>
      </c>
      <c r="C743" s="14" t="s">
        <v>1528</v>
      </c>
      <c r="D743" s="16">
        <v>45692</v>
      </c>
      <c r="E743" s="16"/>
      <c r="F743" s="14" t="s">
        <v>3550</v>
      </c>
      <c r="G743" s="14"/>
      <c r="H743" s="14" t="s">
        <v>3551</v>
      </c>
      <c r="I743" s="15">
        <v>854.99</v>
      </c>
      <c r="J743" s="77">
        <v>2</v>
      </c>
      <c r="K743" s="92"/>
    </row>
    <row r="744" spans="1:11" ht="36" x14ac:dyDescent="0.15">
      <c r="A744" s="14" t="s">
        <v>3528</v>
      </c>
      <c r="B744" s="14" t="s">
        <v>3552</v>
      </c>
      <c r="C744" s="14" t="s">
        <v>1528</v>
      </c>
      <c r="D744" s="16">
        <v>45692</v>
      </c>
      <c r="E744" s="16"/>
      <c r="F744" s="14" t="s">
        <v>3553</v>
      </c>
      <c r="G744" s="14"/>
      <c r="H744" s="14" t="s">
        <v>3554</v>
      </c>
      <c r="I744" s="15">
        <v>765.58</v>
      </c>
      <c r="J744" s="77">
        <v>2</v>
      </c>
      <c r="K744" s="92"/>
    </row>
    <row r="745" spans="1:11" ht="36" x14ac:dyDescent="0.15">
      <c r="A745" s="14" t="s">
        <v>3528</v>
      </c>
      <c r="B745" s="14" t="s">
        <v>3555</v>
      </c>
      <c r="C745" s="14" t="s">
        <v>1528</v>
      </c>
      <c r="D745" s="16">
        <v>45692</v>
      </c>
      <c r="E745" s="16"/>
      <c r="F745" s="14" t="s">
        <v>3556</v>
      </c>
      <c r="G745" s="14"/>
      <c r="H745" s="14" t="s">
        <v>3557</v>
      </c>
      <c r="I745" s="15">
        <v>690.87</v>
      </c>
      <c r="J745" s="77">
        <v>2</v>
      </c>
      <c r="K745" s="92"/>
    </row>
    <row r="746" spans="1:11" ht="36" x14ac:dyDescent="0.15">
      <c r="A746" s="14" t="s">
        <v>3528</v>
      </c>
      <c r="B746" s="14" t="s">
        <v>1558</v>
      </c>
      <c r="C746" s="14" t="s">
        <v>1559</v>
      </c>
      <c r="D746" s="16">
        <v>45692</v>
      </c>
      <c r="E746" s="16"/>
      <c r="F746" s="14" t="s">
        <v>1560</v>
      </c>
      <c r="G746" s="14" t="s">
        <v>1561</v>
      </c>
      <c r="H746" s="14" t="s">
        <v>1562</v>
      </c>
      <c r="I746" s="15">
        <v>1170.47</v>
      </c>
      <c r="J746" s="77">
        <v>2</v>
      </c>
      <c r="K746" s="92"/>
    </row>
    <row r="747" spans="1:11" ht="36" x14ac:dyDescent="0.15">
      <c r="A747" s="14" t="s">
        <v>3528</v>
      </c>
      <c r="B747" s="14" t="s">
        <v>1558</v>
      </c>
      <c r="C747" s="14" t="s">
        <v>1559</v>
      </c>
      <c r="D747" s="16">
        <v>45692</v>
      </c>
      <c r="E747" s="16"/>
      <c r="F747" s="14" t="s">
        <v>1560</v>
      </c>
      <c r="G747" s="14" t="s">
        <v>1561</v>
      </c>
      <c r="H747" s="14" t="s">
        <v>1562</v>
      </c>
      <c r="I747" s="15">
        <v>1794.68</v>
      </c>
      <c r="J747" s="77">
        <v>2</v>
      </c>
      <c r="K747" s="92"/>
    </row>
    <row r="748" spans="1:11" ht="36" x14ac:dyDescent="0.15">
      <c r="A748" s="14" t="s">
        <v>3528</v>
      </c>
      <c r="B748" s="14" t="s">
        <v>1563</v>
      </c>
      <c r="C748" s="14" t="s">
        <v>579</v>
      </c>
      <c r="D748" s="16">
        <v>45692</v>
      </c>
      <c r="E748" s="16"/>
      <c r="F748" s="14" t="s">
        <v>1564</v>
      </c>
      <c r="G748" s="14" t="s">
        <v>1565</v>
      </c>
      <c r="H748" s="14" t="s">
        <v>1566</v>
      </c>
      <c r="I748" s="15">
        <v>125.52</v>
      </c>
      <c r="J748" s="77">
        <v>2</v>
      </c>
      <c r="K748" s="92"/>
    </row>
    <row r="749" spans="1:11" ht="24" x14ac:dyDescent="0.15">
      <c r="A749" s="14" t="s">
        <v>3528</v>
      </c>
      <c r="B749" s="14" t="s">
        <v>1567</v>
      </c>
      <c r="C749" s="14" t="s">
        <v>579</v>
      </c>
      <c r="D749" s="16">
        <v>45692</v>
      </c>
      <c r="E749" s="16"/>
      <c r="F749" s="14" t="s">
        <v>1568</v>
      </c>
      <c r="G749" s="14" t="s">
        <v>1569</v>
      </c>
      <c r="H749" s="14" t="s">
        <v>1570</v>
      </c>
      <c r="I749" s="15">
        <v>198.49</v>
      </c>
      <c r="J749" s="77">
        <v>2</v>
      </c>
      <c r="K749" s="92"/>
    </row>
    <row r="750" spans="1:11" ht="24" x14ac:dyDescent="0.15">
      <c r="A750" s="14" t="s">
        <v>3528</v>
      </c>
      <c r="B750" s="14" t="s">
        <v>1567</v>
      </c>
      <c r="C750" s="14" t="s">
        <v>579</v>
      </c>
      <c r="D750" s="16">
        <v>45692</v>
      </c>
      <c r="E750" s="16"/>
      <c r="F750" s="14" t="s">
        <v>1568</v>
      </c>
      <c r="G750" s="14" t="s">
        <v>1569</v>
      </c>
      <c r="H750" s="14" t="s">
        <v>1570</v>
      </c>
      <c r="I750" s="15">
        <v>362.57</v>
      </c>
      <c r="J750" s="77">
        <v>2</v>
      </c>
      <c r="K750" s="92"/>
    </row>
    <row r="751" spans="1:11" ht="36" x14ac:dyDescent="0.15">
      <c r="A751" s="14" t="s">
        <v>3528</v>
      </c>
      <c r="B751" s="14" t="s">
        <v>1571</v>
      </c>
      <c r="C751" s="14" t="s">
        <v>579</v>
      </c>
      <c r="D751" s="16">
        <v>45692</v>
      </c>
      <c r="E751" s="16"/>
      <c r="F751" s="14" t="s">
        <v>1572</v>
      </c>
      <c r="G751" s="14" t="s">
        <v>1573</v>
      </c>
      <c r="H751" s="14" t="s">
        <v>1574</v>
      </c>
      <c r="I751" s="15">
        <v>246</v>
      </c>
      <c r="J751" s="77">
        <v>2</v>
      </c>
      <c r="K751" s="92"/>
    </row>
    <row r="752" spans="1:11" ht="36" x14ac:dyDescent="0.15">
      <c r="A752" s="14" t="s">
        <v>3528</v>
      </c>
      <c r="B752" s="14" t="s">
        <v>1571</v>
      </c>
      <c r="C752" s="14" t="s">
        <v>579</v>
      </c>
      <c r="D752" s="16">
        <v>45692</v>
      </c>
      <c r="E752" s="16"/>
      <c r="F752" s="14" t="s">
        <v>1572</v>
      </c>
      <c r="G752" s="14" t="s">
        <v>1573</v>
      </c>
      <c r="H752" s="14" t="s">
        <v>1574</v>
      </c>
      <c r="I752" s="15">
        <v>123</v>
      </c>
      <c r="J752" s="77">
        <v>2</v>
      </c>
      <c r="K752" s="92"/>
    </row>
    <row r="753" spans="1:11" ht="36" x14ac:dyDescent="0.15">
      <c r="A753" s="14" t="s">
        <v>3528</v>
      </c>
      <c r="B753" s="14" t="s">
        <v>1575</v>
      </c>
      <c r="C753" s="14" t="s">
        <v>1576</v>
      </c>
      <c r="D753" s="16">
        <v>45692</v>
      </c>
      <c r="E753" s="16"/>
      <c r="F753" s="14" t="s">
        <v>1577</v>
      </c>
      <c r="G753" s="14"/>
      <c r="H753" s="14" t="s">
        <v>1578</v>
      </c>
      <c r="I753" s="15">
        <v>195.5</v>
      </c>
      <c r="J753" s="77">
        <v>2</v>
      </c>
      <c r="K753" s="92"/>
    </row>
    <row r="754" spans="1:11" ht="36" x14ac:dyDescent="0.15">
      <c r="A754" s="14" t="s">
        <v>3528</v>
      </c>
      <c r="B754" s="14" t="s">
        <v>1575</v>
      </c>
      <c r="C754" s="14" t="s">
        <v>1576</v>
      </c>
      <c r="D754" s="16">
        <v>45692</v>
      </c>
      <c r="E754" s="16"/>
      <c r="F754" s="14" t="s">
        <v>1577</v>
      </c>
      <c r="G754" s="14"/>
      <c r="H754" s="14" t="s">
        <v>1578</v>
      </c>
      <c r="I754" s="15">
        <v>332.72</v>
      </c>
      <c r="J754" s="77">
        <v>2</v>
      </c>
      <c r="K754" s="92"/>
    </row>
    <row r="755" spans="1:11" ht="36" x14ac:dyDescent="0.15">
      <c r="A755" s="14" t="s">
        <v>3528</v>
      </c>
      <c r="B755" s="14" t="s">
        <v>3558</v>
      </c>
      <c r="C755" s="14" t="s">
        <v>1611</v>
      </c>
      <c r="D755" s="16">
        <v>45721</v>
      </c>
      <c r="E755" s="16"/>
      <c r="F755" s="14" t="s">
        <v>3559</v>
      </c>
      <c r="G755" s="14"/>
      <c r="H755" s="14" t="s">
        <v>3560</v>
      </c>
      <c r="I755" s="15">
        <v>674.21</v>
      </c>
      <c r="J755" s="77">
        <v>2</v>
      </c>
      <c r="K755" s="92"/>
    </row>
    <row r="756" spans="1:11" ht="36" x14ac:dyDescent="0.15">
      <c r="A756" s="14" t="s">
        <v>3528</v>
      </c>
      <c r="B756" s="14" t="s">
        <v>3561</v>
      </c>
      <c r="C756" s="14" t="s">
        <v>1611</v>
      </c>
      <c r="D756" s="16">
        <v>45721</v>
      </c>
      <c r="E756" s="16"/>
      <c r="F756" s="14" t="s">
        <v>3562</v>
      </c>
      <c r="G756" s="14"/>
      <c r="H756" s="14" t="s">
        <v>3563</v>
      </c>
      <c r="I756" s="15">
        <v>1069.3599999999999</v>
      </c>
      <c r="J756" s="77">
        <v>2</v>
      </c>
      <c r="K756" s="92"/>
    </row>
    <row r="757" spans="1:11" ht="36" x14ac:dyDescent="0.15">
      <c r="A757" s="14" t="s">
        <v>3528</v>
      </c>
      <c r="B757" s="14" t="s">
        <v>3564</v>
      </c>
      <c r="C757" s="14" t="s">
        <v>1611</v>
      </c>
      <c r="D757" s="16">
        <v>45721</v>
      </c>
      <c r="E757" s="16"/>
      <c r="F757" s="14" t="s">
        <v>3565</v>
      </c>
      <c r="G757" s="14"/>
      <c r="H757" s="14" t="s">
        <v>3566</v>
      </c>
      <c r="I757" s="15">
        <v>865.33</v>
      </c>
      <c r="J757" s="77">
        <v>2</v>
      </c>
      <c r="K757" s="92"/>
    </row>
    <row r="758" spans="1:11" ht="36" x14ac:dyDescent="0.15">
      <c r="A758" s="14" t="s">
        <v>3528</v>
      </c>
      <c r="B758" s="14" t="s">
        <v>3567</v>
      </c>
      <c r="C758" s="14" t="s">
        <v>1611</v>
      </c>
      <c r="D758" s="16">
        <v>45721</v>
      </c>
      <c r="E758" s="16"/>
      <c r="F758" s="14" t="s">
        <v>3568</v>
      </c>
      <c r="G758" s="14"/>
      <c r="H758" s="14" t="s">
        <v>3569</v>
      </c>
      <c r="I758" s="15">
        <v>776.95</v>
      </c>
      <c r="J758" s="77">
        <v>2</v>
      </c>
      <c r="K758" s="92"/>
    </row>
    <row r="759" spans="1:11" ht="36" x14ac:dyDescent="0.15">
      <c r="A759" s="14" t="s">
        <v>3528</v>
      </c>
      <c r="B759" s="14" t="s">
        <v>3570</v>
      </c>
      <c r="C759" s="14" t="s">
        <v>1611</v>
      </c>
      <c r="D759" s="16">
        <v>45721</v>
      </c>
      <c r="E759" s="16"/>
      <c r="F759" s="14" t="s">
        <v>3571</v>
      </c>
      <c r="G759" s="14"/>
      <c r="H759" s="14" t="s">
        <v>3572</v>
      </c>
      <c r="I759" s="15">
        <v>778.76</v>
      </c>
      <c r="J759" s="77">
        <v>2</v>
      </c>
      <c r="K759" s="92"/>
    </row>
    <row r="760" spans="1:11" ht="36" x14ac:dyDescent="0.15">
      <c r="A760" s="14" t="s">
        <v>3528</v>
      </c>
      <c r="B760" s="14" t="s">
        <v>3573</v>
      </c>
      <c r="C760" s="14" t="s">
        <v>1611</v>
      </c>
      <c r="D760" s="16">
        <v>45721</v>
      </c>
      <c r="E760" s="16"/>
      <c r="F760" s="14" t="s">
        <v>3574</v>
      </c>
      <c r="G760" s="14"/>
      <c r="H760" s="14" t="s">
        <v>3575</v>
      </c>
      <c r="I760" s="15">
        <v>701.12</v>
      </c>
      <c r="J760" s="77">
        <v>2</v>
      </c>
      <c r="K760" s="92"/>
    </row>
    <row r="761" spans="1:11" ht="36" x14ac:dyDescent="0.15">
      <c r="A761" s="14" t="s">
        <v>3528</v>
      </c>
      <c r="B761" s="14" t="s">
        <v>3576</v>
      </c>
      <c r="C761" s="14" t="s">
        <v>1611</v>
      </c>
      <c r="D761" s="16">
        <v>45721</v>
      </c>
      <c r="E761" s="16"/>
      <c r="F761" s="14" t="s">
        <v>3577</v>
      </c>
      <c r="G761" s="14"/>
      <c r="H761" s="14" t="s">
        <v>3578</v>
      </c>
      <c r="I761" s="15">
        <v>868.71</v>
      </c>
      <c r="J761" s="77">
        <v>2</v>
      </c>
      <c r="K761" s="92"/>
    </row>
    <row r="762" spans="1:11" ht="36" x14ac:dyDescent="0.15">
      <c r="A762" s="14" t="s">
        <v>3528</v>
      </c>
      <c r="B762" s="14" t="s">
        <v>3579</v>
      </c>
      <c r="C762" s="14" t="s">
        <v>1611</v>
      </c>
      <c r="D762" s="16">
        <v>45721</v>
      </c>
      <c r="E762" s="16"/>
      <c r="F762" s="14" t="s">
        <v>3580</v>
      </c>
      <c r="G762" s="14"/>
      <c r="H762" s="14" t="s">
        <v>3581</v>
      </c>
      <c r="I762" s="15">
        <v>755.49</v>
      </c>
      <c r="J762" s="77">
        <v>2</v>
      </c>
      <c r="K762" s="92"/>
    </row>
    <row r="763" spans="1:11" ht="36" x14ac:dyDescent="0.15">
      <c r="A763" s="14" t="s">
        <v>3528</v>
      </c>
      <c r="B763" s="14" t="s">
        <v>3582</v>
      </c>
      <c r="C763" s="14" t="s">
        <v>1611</v>
      </c>
      <c r="D763" s="16">
        <v>45721</v>
      </c>
      <c r="E763" s="16"/>
      <c r="F763" s="14" t="s">
        <v>3583</v>
      </c>
      <c r="G763" s="14"/>
      <c r="H763" s="14" t="s">
        <v>3584</v>
      </c>
      <c r="I763" s="15">
        <v>110.51</v>
      </c>
      <c r="J763" s="77">
        <v>2</v>
      </c>
      <c r="K763" s="92"/>
    </row>
    <row r="764" spans="1:11" ht="36" x14ac:dyDescent="0.15">
      <c r="A764" s="14" t="s">
        <v>3528</v>
      </c>
      <c r="B764" s="14" t="s">
        <v>3585</v>
      </c>
      <c r="C764" s="14" t="s">
        <v>1611</v>
      </c>
      <c r="D764" s="16">
        <v>45721</v>
      </c>
      <c r="E764" s="16"/>
      <c r="F764" s="14" t="s">
        <v>3586</v>
      </c>
      <c r="G764" s="14"/>
      <c r="H764" s="14" t="s">
        <v>3587</v>
      </c>
      <c r="I764" s="15">
        <v>755.51</v>
      </c>
      <c r="J764" s="77">
        <v>2</v>
      </c>
      <c r="K764" s="92"/>
    </row>
    <row r="765" spans="1:11" ht="36" x14ac:dyDescent="0.15">
      <c r="A765" s="14" t="s">
        <v>3528</v>
      </c>
      <c r="B765" s="14" t="s">
        <v>1638</v>
      </c>
      <c r="C765" s="14" t="s">
        <v>1559</v>
      </c>
      <c r="D765" s="16">
        <v>45721</v>
      </c>
      <c r="E765" s="16"/>
      <c r="F765" s="14" t="s">
        <v>1639</v>
      </c>
      <c r="G765" s="14" t="s">
        <v>1561</v>
      </c>
      <c r="H765" s="14" t="s">
        <v>1562</v>
      </c>
      <c r="I765" s="15">
        <v>1156.03</v>
      </c>
      <c r="J765" s="77">
        <v>2</v>
      </c>
      <c r="K765" s="92"/>
    </row>
    <row r="766" spans="1:11" ht="36" x14ac:dyDescent="0.15">
      <c r="A766" s="14" t="s">
        <v>3528</v>
      </c>
      <c r="B766" s="14" t="s">
        <v>1638</v>
      </c>
      <c r="C766" s="14" t="s">
        <v>1559</v>
      </c>
      <c r="D766" s="16">
        <v>45721</v>
      </c>
      <c r="E766" s="16"/>
      <c r="F766" s="14" t="s">
        <v>1639</v>
      </c>
      <c r="G766" s="14" t="s">
        <v>1561</v>
      </c>
      <c r="H766" s="14" t="s">
        <v>1562</v>
      </c>
      <c r="I766" s="15">
        <v>1500.25</v>
      </c>
      <c r="J766" s="77">
        <v>2</v>
      </c>
      <c r="K766" s="92"/>
    </row>
    <row r="767" spans="1:11" ht="36" x14ac:dyDescent="0.15">
      <c r="A767" s="14" t="s">
        <v>3528</v>
      </c>
      <c r="B767" s="14" t="s">
        <v>1640</v>
      </c>
      <c r="C767" s="14" t="s">
        <v>579</v>
      </c>
      <c r="D767" s="16">
        <v>45721</v>
      </c>
      <c r="E767" s="16"/>
      <c r="F767" s="14" t="s">
        <v>1641</v>
      </c>
      <c r="G767" s="14" t="s">
        <v>1565</v>
      </c>
      <c r="H767" s="14" t="s">
        <v>1566</v>
      </c>
      <c r="I767" s="15">
        <v>124.5</v>
      </c>
      <c r="J767" s="77">
        <v>2</v>
      </c>
      <c r="K767" s="92"/>
    </row>
    <row r="768" spans="1:11" ht="24" x14ac:dyDescent="0.15">
      <c r="A768" s="14" t="s">
        <v>3528</v>
      </c>
      <c r="B768" s="14" t="s">
        <v>1642</v>
      </c>
      <c r="C768" s="14" t="s">
        <v>579</v>
      </c>
      <c r="D768" s="16">
        <v>45721</v>
      </c>
      <c r="E768" s="16"/>
      <c r="F768" s="14" t="s">
        <v>1643</v>
      </c>
      <c r="G768" s="14" t="s">
        <v>1569</v>
      </c>
      <c r="H768" s="14" t="s">
        <v>1570</v>
      </c>
      <c r="I768" s="15">
        <v>194.15</v>
      </c>
      <c r="J768" s="77">
        <v>2</v>
      </c>
      <c r="K768" s="92"/>
    </row>
    <row r="769" spans="1:11" ht="24" x14ac:dyDescent="0.15">
      <c r="A769" s="14" t="s">
        <v>3528</v>
      </c>
      <c r="B769" s="14" t="s">
        <v>1642</v>
      </c>
      <c r="C769" s="14" t="s">
        <v>579</v>
      </c>
      <c r="D769" s="16">
        <v>45721</v>
      </c>
      <c r="E769" s="16"/>
      <c r="F769" s="14" t="s">
        <v>1643</v>
      </c>
      <c r="G769" s="14" t="s">
        <v>1569</v>
      </c>
      <c r="H769" s="14" t="s">
        <v>1570</v>
      </c>
      <c r="I769" s="15">
        <v>360.58</v>
      </c>
      <c r="J769" s="77">
        <v>2</v>
      </c>
      <c r="K769" s="92"/>
    </row>
    <row r="770" spans="1:11" ht="36" x14ac:dyDescent="0.15">
      <c r="A770" s="14" t="s">
        <v>3528</v>
      </c>
      <c r="B770" s="14" t="s">
        <v>3588</v>
      </c>
      <c r="C770" s="14" t="s">
        <v>579</v>
      </c>
      <c r="D770" s="16">
        <v>45721</v>
      </c>
      <c r="E770" s="16"/>
      <c r="F770" s="14" t="s">
        <v>3589</v>
      </c>
      <c r="G770" s="14" t="s">
        <v>1573</v>
      </c>
      <c r="H770" s="14" t="s">
        <v>1574</v>
      </c>
      <c r="I770" s="15">
        <v>244.8</v>
      </c>
      <c r="J770" s="77">
        <v>2</v>
      </c>
      <c r="K770" s="92"/>
    </row>
    <row r="771" spans="1:11" ht="36" x14ac:dyDescent="0.15">
      <c r="A771" s="14" t="s">
        <v>3528</v>
      </c>
      <c r="B771" s="14" t="s">
        <v>3588</v>
      </c>
      <c r="C771" s="14" t="s">
        <v>579</v>
      </c>
      <c r="D771" s="16">
        <v>45721</v>
      </c>
      <c r="E771" s="16"/>
      <c r="F771" s="14" t="s">
        <v>3589</v>
      </c>
      <c r="G771" s="14" t="s">
        <v>1573</v>
      </c>
      <c r="H771" s="14" t="s">
        <v>1574</v>
      </c>
      <c r="I771" s="15">
        <v>2.93</v>
      </c>
      <c r="J771" s="77">
        <v>2</v>
      </c>
      <c r="K771" s="92"/>
    </row>
    <row r="772" spans="1:11" ht="60" x14ac:dyDescent="0.15">
      <c r="A772" s="14" t="s">
        <v>3528</v>
      </c>
      <c r="B772" s="14" t="s">
        <v>3590</v>
      </c>
      <c r="C772" s="14" t="s">
        <v>3591</v>
      </c>
      <c r="D772" s="16">
        <v>45729</v>
      </c>
      <c r="E772" s="16"/>
      <c r="F772" s="14" t="s">
        <v>3592</v>
      </c>
      <c r="G772" s="14" t="s">
        <v>1591</v>
      </c>
      <c r="H772" s="14" t="s">
        <v>1592</v>
      </c>
      <c r="I772" s="15">
        <v>804</v>
      </c>
      <c r="J772" s="77">
        <v>2</v>
      </c>
      <c r="K772" s="92"/>
    </row>
    <row r="773" spans="1:11" ht="36" x14ac:dyDescent="0.15">
      <c r="A773" s="14" t="s">
        <v>3528</v>
      </c>
      <c r="B773" s="14" t="s">
        <v>3593</v>
      </c>
      <c r="C773" s="14" t="s">
        <v>3594</v>
      </c>
      <c r="D773" s="16">
        <v>45750</v>
      </c>
      <c r="E773" s="16"/>
      <c r="F773" s="14" t="s">
        <v>3595</v>
      </c>
      <c r="G773" s="14" t="s">
        <v>1786</v>
      </c>
      <c r="H773" s="14" t="s">
        <v>1787</v>
      </c>
      <c r="I773" s="15">
        <v>479.7</v>
      </c>
      <c r="J773" s="77">
        <v>2</v>
      </c>
      <c r="K773" s="92"/>
    </row>
    <row r="774" spans="1:11" ht="36" x14ac:dyDescent="0.15">
      <c r="A774" s="14" t="s">
        <v>3528</v>
      </c>
      <c r="B774" s="14" t="s">
        <v>3596</v>
      </c>
      <c r="C774" s="14" t="s">
        <v>1820</v>
      </c>
      <c r="D774" s="16">
        <v>45751</v>
      </c>
      <c r="E774" s="16"/>
      <c r="F774" s="14" t="s">
        <v>3597</v>
      </c>
      <c r="G774" s="14"/>
      <c r="H774" s="14" t="s">
        <v>3560</v>
      </c>
      <c r="I774" s="15">
        <v>674.21</v>
      </c>
      <c r="J774" s="77">
        <v>2</v>
      </c>
      <c r="K774" s="92"/>
    </row>
    <row r="775" spans="1:11" ht="36" x14ac:dyDescent="0.15">
      <c r="A775" s="14" t="s">
        <v>3528</v>
      </c>
      <c r="B775" s="14" t="s">
        <v>3598</v>
      </c>
      <c r="C775" s="14" t="s">
        <v>1820</v>
      </c>
      <c r="D775" s="16">
        <v>45751</v>
      </c>
      <c r="E775" s="16"/>
      <c r="F775" s="14" t="s">
        <v>3599</v>
      </c>
      <c r="G775" s="14"/>
      <c r="H775" s="14" t="s">
        <v>3563</v>
      </c>
      <c r="I775" s="15">
        <v>1050.96</v>
      </c>
      <c r="J775" s="77">
        <v>2</v>
      </c>
      <c r="K775" s="92"/>
    </row>
    <row r="776" spans="1:11" ht="36" x14ac:dyDescent="0.15">
      <c r="A776" s="14" t="s">
        <v>3528</v>
      </c>
      <c r="B776" s="14" t="s">
        <v>3600</v>
      </c>
      <c r="C776" s="14" t="s">
        <v>1820</v>
      </c>
      <c r="D776" s="16">
        <v>45751</v>
      </c>
      <c r="E776" s="16"/>
      <c r="F776" s="14" t="s">
        <v>3601</v>
      </c>
      <c r="G776" s="14"/>
      <c r="H776" s="14" t="s">
        <v>3566</v>
      </c>
      <c r="I776" s="15">
        <v>835.93</v>
      </c>
      <c r="J776" s="77">
        <v>2</v>
      </c>
      <c r="K776" s="92"/>
    </row>
    <row r="777" spans="1:11" ht="36" x14ac:dyDescent="0.15">
      <c r="A777" s="14" t="s">
        <v>3528</v>
      </c>
      <c r="B777" s="14" t="s">
        <v>3602</v>
      </c>
      <c r="C777" s="14" t="s">
        <v>1820</v>
      </c>
      <c r="D777" s="16">
        <v>45751</v>
      </c>
      <c r="E777" s="16"/>
      <c r="F777" s="14" t="s">
        <v>3603</v>
      </c>
      <c r="G777" s="14"/>
      <c r="H777" s="14" t="s">
        <v>3569</v>
      </c>
      <c r="I777" s="15">
        <v>814.42</v>
      </c>
      <c r="J777" s="77">
        <v>2</v>
      </c>
      <c r="K777" s="92"/>
    </row>
    <row r="778" spans="1:11" ht="36" x14ac:dyDescent="0.15">
      <c r="A778" s="14" t="s">
        <v>3528</v>
      </c>
      <c r="B778" s="14" t="s">
        <v>3604</v>
      </c>
      <c r="C778" s="14" t="s">
        <v>1820</v>
      </c>
      <c r="D778" s="16">
        <v>45751</v>
      </c>
      <c r="E778" s="16"/>
      <c r="F778" s="14" t="s">
        <v>3605</v>
      </c>
      <c r="G778" s="14"/>
      <c r="H778" s="14" t="s">
        <v>3572</v>
      </c>
      <c r="I778" s="15">
        <v>778.76</v>
      </c>
      <c r="J778" s="77">
        <v>2</v>
      </c>
      <c r="K778" s="92"/>
    </row>
    <row r="779" spans="1:11" ht="36" x14ac:dyDescent="0.15">
      <c r="A779" s="14" t="s">
        <v>3528</v>
      </c>
      <c r="B779" s="14" t="s">
        <v>3606</v>
      </c>
      <c r="C779" s="14" t="s">
        <v>1820</v>
      </c>
      <c r="D779" s="16">
        <v>45751</v>
      </c>
      <c r="E779" s="16"/>
      <c r="F779" s="14" t="s">
        <v>3607</v>
      </c>
      <c r="G779" s="14"/>
      <c r="H779" s="14" t="s">
        <v>3575</v>
      </c>
      <c r="I779" s="15">
        <v>701.1</v>
      </c>
      <c r="J779" s="77">
        <v>2</v>
      </c>
      <c r="K779" s="92"/>
    </row>
    <row r="780" spans="1:11" ht="36" x14ac:dyDescent="0.15">
      <c r="A780" s="14" t="s">
        <v>3528</v>
      </c>
      <c r="B780" s="14" t="s">
        <v>3608</v>
      </c>
      <c r="C780" s="14" t="s">
        <v>1820</v>
      </c>
      <c r="D780" s="16">
        <v>45751</v>
      </c>
      <c r="E780" s="16"/>
      <c r="F780" s="14" t="s">
        <v>3609</v>
      </c>
      <c r="G780" s="14"/>
      <c r="H780" s="14" t="s">
        <v>3578</v>
      </c>
      <c r="I780" s="15">
        <v>868.71</v>
      </c>
      <c r="J780" s="77">
        <v>2</v>
      </c>
      <c r="K780" s="92"/>
    </row>
    <row r="781" spans="1:11" ht="36" x14ac:dyDescent="0.15">
      <c r="A781" s="14" t="s">
        <v>3528</v>
      </c>
      <c r="B781" s="14" t="s">
        <v>3610</v>
      </c>
      <c r="C781" s="14" t="s">
        <v>1820</v>
      </c>
      <c r="D781" s="16">
        <v>45751</v>
      </c>
      <c r="E781" s="16"/>
      <c r="F781" s="14" t="s">
        <v>3611</v>
      </c>
      <c r="G781" s="14"/>
      <c r="H781" s="14" t="s">
        <v>3581</v>
      </c>
      <c r="I781" s="15">
        <v>755.5</v>
      </c>
      <c r="J781" s="77">
        <v>2</v>
      </c>
      <c r="K781" s="92"/>
    </row>
    <row r="782" spans="1:11" ht="36" x14ac:dyDescent="0.15">
      <c r="A782" s="14" t="s">
        <v>3528</v>
      </c>
      <c r="B782" s="14" t="s">
        <v>3612</v>
      </c>
      <c r="C782" s="14" t="s">
        <v>1820</v>
      </c>
      <c r="D782" s="16">
        <v>45751</v>
      </c>
      <c r="E782" s="16"/>
      <c r="F782" s="14" t="s">
        <v>3613</v>
      </c>
      <c r="G782" s="14"/>
      <c r="H782" s="14" t="s">
        <v>3587</v>
      </c>
      <c r="I782" s="15">
        <v>716.75</v>
      </c>
      <c r="J782" s="77">
        <v>2</v>
      </c>
      <c r="K782" s="92"/>
    </row>
    <row r="783" spans="1:11" ht="36" x14ac:dyDescent="0.15">
      <c r="A783" s="14" t="s">
        <v>3528</v>
      </c>
      <c r="B783" s="14" t="s">
        <v>1838</v>
      </c>
      <c r="C783" s="14" t="s">
        <v>1559</v>
      </c>
      <c r="D783" s="16">
        <v>45751</v>
      </c>
      <c r="E783" s="16"/>
      <c r="F783" s="14" t="s">
        <v>1839</v>
      </c>
      <c r="G783" s="14" t="s">
        <v>1561</v>
      </c>
      <c r="H783" s="14" t="s">
        <v>1562</v>
      </c>
      <c r="I783" s="15">
        <v>1159.92</v>
      </c>
      <c r="J783" s="77">
        <v>2</v>
      </c>
      <c r="K783" s="92"/>
    </row>
    <row r="784" spans="1:11" ht="36" x14ac:dyDescent="0.15">
      <c r="A784" s="14" t="s">
        <v>3528</v>
      </c>
      <c r="B784" s="14" t="s">
        <v>1838</v>
      </c>
      <c r="C784" s="14" t="s">
        <v>1559</v>
      </c>
      <c r="D784" s="16">
        <v>45751</v>
      </c>
      <c r="E784" s="16"/>
      <c r="F784" s="14" t="s">
        <v>1839</v>
      </c>
      <c r="G784" s="14" t="s">
        <v>1561</v>
      </c>
      <c r="H784" s="14" t="s">
        <v>1562</v>
      </c>
      <c r="I784" s="15">
        <v>1497.03</v>
      </c>
      <c r="J784" s="77">
        <v>2</v>
      </c>
      <c r="K784" s="92"/>
    </row>
    <row r="785" spans="1:11" ht="36" x14ac:dyDescent="0.15">
      <c r="A785" s="14" t="s">
        <v>3528</v>
      </c>
      <c r="B785" s="14" t="s">
        <v>1840</v>
      </c>
      <c r="C785" s="14" t="s">
        <v>579</v>
      </c>
      <c r="D785" s="16">
        <v>45751</v>
      </c>
      <c r="E785" s="16"/>
      <c r="F785" s="14" t="s">
        <v>1841</v>
      </c>
      <c r="G785" s="14" t="s">
        <v>1565</v>
      </c>
      <c r="H785" s="14" t="s">
        <v>1566</v>
      </c>
      <c r="I785" s="15">
        <v>124.5</v>
      </c>
      <c r="J785" s="77">
        <v>2</v>
      </c>
      <c r="K785" s="92"/>
    </row>
    <row r="786" spans="1:11" ht="24" x14ac:dyDescent="0.15">
      <c r="A786" s="14" t="s">
        <v>3528</v>
      </c>
      <c r="B786" s="14" t="s">
        <v>1842</v>
      </c>
      <c r="C786" s="14" t="s">
        <v>579</v>
      </c>
      <c r="D786" s="16">
        <v>45751</v>
      </c>
      <c r="E786" s="16"/>
      <c r="F786" s="14" t="s">
        <v>1843</v>
      </c>
      <c r="G786" s="14" t="s">
        <v>1569</v>
      </c>
      <c r="H786" s="14" t="s">
        <v>1570</v>
      </c>
      <c r="I786" s="15">
        <v>197.25</v>
      </c>
      <c r="J786" s="77">
        <v>2</v>
      </c>
      <c r="K786" s="92"/>
    </row>
    <row r="787" spans="1:11" ht="24" x14ac:dyDescent="0.15">
      <c r="A787" s="14" t="s">
        <v>3528</v>
      </c>
      <c r="B787" s="14" t="s">
        <v>1842</v>
      </c>
      <c r="C787" s="14" t="s">
        <v>579</v>
      </c>
      <c r="D787" s="16">
        <v>45751</v>
      </c>
      <c r="E787" s="16"/>
      <c r="F787" s="14" t="s">
        <v>1843</v>
      </c>
      <c r="G787" s="14" t="s">
        <v>1569</v>
      </c>
      <c r="H787" s="14" t="s">
        <v>1570</v>
      </c>
      <c r="I787" s="15">
        <v>359.57</v>
      </c>
      <c r="J787" s="77">
        <v>2</v>
      </c>
      <c r="K787" s="92"/>
    </row>
    <row r="788" spans="1:11" ht="36" x14ac:dyDescent="0.15">
      <c r="A788" s="14" t="s">
        <v>3528</v>
      </c>
      <c r="B788" s="14" t="s">
        <v>3614</v>
      </c>
      <c r="C788" s="14" t="s">
        <v>579</v>
      </c>
      <c r="D788" s="16">
        <v>45751</v>
      </c>
      <c r="E788" s="16"/>
      <c r="F788" s="14" t="s">
        <v>3615</v>
      </c>
      <c r="G788" s="14" t="s">
        <v>1573</v>
      </c>
      <c r="H788" s="14" t="s">
        <v>1574</v>
      </c>
      <c r="I788" s="15">
        <v>243.39</v>
      </c>
      <c r="J788" s="77">
        <v>2</v>
      </c>
      <c r="K788" s="92"/>
    </row>
    <row r="789" spans="1:11" ht="36" x14ac:dyDescent="0.15">
      <c r="A789" s="14" t="s">
        <v>3528</v>
      </c>
      <c r="B789" s="14" t="s">
        <v>1844</v>
      </c>
      <c r="C789" s="14" t="s">
        <v>1845</v>
      </c>
      <c r="D789" s="16">
        <v>45751</v>
      </c>
      <c r="E789" s="16"/>
      <c r="F789" s="14" t="s">
        <v>1846</v>
      </c>
      <c r="G789" s="14"/>
      <c r="H789" s="14" t="s">
        <v>1578</v>
      </c>
      <c r="I789" s="15">
        <v>190.39</v>
      </c>
      <c r="J789" s="77">
        <v>2</v>
      </c>
      <c r="K789" s="92"/>
    </row>
    <row r="790" spans="1:11" ht="36" x14ac:dyDescent="0.15">
      <c r="A790" s="14" t="s">
        <v>3528</v>
      </c>
      <c r="B790" s="14" t="s">
        <v>1844</v>
      </c>
      <c r="C790" s="14" t="s">
        <v>1845</v>
      </c>
      <c r="D790" s="16">
        <v>45751</v>
      </c>
      <c r="E790" s="16"/>
      <c r="F790" s="14" t="s">
        <v>1846</v>
      </c>
      <c r="G790" s="14"/>
      <c r="H790" s="14" t="s">
        <v>1578</v>
      </c>
      <c r="I790" s="15">
        <v>281.98</v>
      </c>
      <c r="J790" s="77">
        <v>2</v>
      </c>
      <c r="K790" s="92"/>
    </row>
    <row r="791" spans="1:11" ht="36" x14ac:dyDescent="0.15">
      <c r="A791" s="14" t="s">
        <v>3528</v>
      </c>
      <c r="B791" s="14" t="s">
        <v>3616</v>
      </c>
      <c r="C791" s="14" t="s">
        <v>2175</v>
      </c>
      <c r="D791" s="16">
        <v>45783</v>
      </c>
      <c r="E791" s="16"/>
      <c r="F791" s="14" t="s">
        <v>3617</v>
      </c>
      <c r="G791" s="14"/>
      <c r="H791" s="14" t="s">
        <v>3560</v>
      </c>
      <c r="I791" s="15">
        <v>680.76</v>
      </c>
      <c r="J791" s="77">
        <v>2</v>
      </c>
      <c r="K791" s="92"/>
    </row>
    <row r="792" spans="1:11" ht="36" x14ac:dyDescent="0.15">
      <c r="A792" s="14" t="s">
        <v>3528</v>
      </c>
      <c r="B792" s="14" t="s">
        <v>3618</v>
      </c>
      <c r="C792" s="14" t="s">
        <v>2175</v>
      </c>
      <c r="D792" s="16">
        <v>45783</v>
      </c>
      <c r="E792" s="16"/>
      <c r="F792" s="14" t="s">
        <v>3619</v>
      </c>
      <c r="G792" s="14"/>
      <c r="H792" s="14" t="s">
        <v>3563</v>
      </c>
      <c r="I792" s="15">
        <v>1081.18</v>
      </c>
      <c r="J792" s="77">
        <v>2</v>
      </c>
      <c r="K792" s="92"/>
    </row>
    <row r="793" spans="1:11" ht="36" x14ac:dyDescent="0.15">
      <c r="A793" s="14" t="s">
        <v>3528</v>
      </c>
      <c r="B793" s="14" t="s">
        <v>3620</v>
      </c>
      <c r="C793" s="14" t="s">
        <v>2175</v>
      </c>
      <c r="D793" s="16">
        <v>45783</v>
      </c>
      <c r="E793" s="16"/>
      <c r="F793" s="14" t="s">
        <v>3621</v>
      </c>
      <c r="G793" s="14"/>
      <c r="H793" s="14" t="s">
        <v>3566</v>
      </c>
      <c r="I793" s="15">
        <v>871.66</v>
      </c>
      <c r="J793" s="77">
        <v>2</v>
      </c>
      <c r="K793" s="92"/>
    </row>
    <row r="794" spans="1:11" ht="36" x14ac:dyDescent="0.15">
      <c r="A794" s="14" t="s">
        <v>3528</v>
      </c>
      <c r="B794" s="14" t="s">
        <v>3622</v>
      </c>
      <c r="C794" s="14" t="s">
        <v>2175</v>
      </c>
      <c r="D794" s="16">
        <v>45783</v>
      </c>
      <c r="E794" s="16"/>
      <c r="F794" s="14" t="s">
        <v>3623</v>
      </c>
      <c r="G794" s="14"/>
      <c r="H794" s="14" t="s">
        <v>3569</v>
      </c>
      <c r="I794" s="15">
        <v>813.64</v>
      </c>
      <c r="J794" s="77">
        <v>2</v>
      </c>
      <c r="K794" s="92"/>
    </row>
    <row r="795" spans="1:11" ht="36" x14ac:dyDescent="0.15">
      <c r="A795" s="14" t="s">
        <v>3528</v>
      </c>
      <c r="B795" s="14" t="s">
        <v>3624</v>
      </c>
      <c r="C795" s="14" t="s">
        <v>2175</v>
      </c>
      <c r="D795" s="16">
        <v>45783</v>
      </c>
      <c r="E795" s="16"/>
      <c r="F795" s="14" t="s">
        <v>3625</v>
      </c>
      <c r="G795" s="14"/>
      <c r="H795" s="14" t="s">
        <v>3626</v>
      </c>
      <c r="I795" s="15">
        <v>775.23</v>
      </c>
      <c r="J795" s="77">
        <v>2</v>
      </c>
      <c r="K795" s="92"/>
    </row>
    <row r="796" spans="1:11" ht="36" x14ac:dyDescent="0.15">
      <c r="A796" s="14" t="s">
        <v>3528</v>
      </c>
      <c r="B796" s="14" t="s">
        <v>3627</v>
      </c>
      <c r="C796" s="14" t="s">
        <v>2175</v>
      </c>
      <c r="D796" s="16">
        <v>45783</v>
      </c>
      <c r="E796" s="16"/>
      <c r="F796" s="14" t="s">
        <v>3628</v>
      </c>
      <c r="G796" s="14"/>
      <c r="H796" s="14" t="s">
        <v>3572</v>
      </c>
      <c r="I796" s="15">
        <v>785.35</v>
      </c>
      <c r="J796" s="77">
        <v>2</v>
      </c>
      <c r="K796" s="92"/>
    </row>
    <row r="797" spans="1:11" ht="36" x14ac:dyDescent="0.15">
      <c r="A797" s="14" t="s">
        <v>3528</v>
      </c>
      <c r="B797" s="14" t="s">
        <v>3629</v>
      </c>
      <c r="C797" s="14" t="s">
        <v>2175</v>
      </c>
      <c r="D797" s="16">
        <v>45783</v>
      </c>
      <c r="E797" s="16"/>
      <c r="F797" s="14" t="s">
        <v>3630</v>
      </c>
      <c r="G797" s="14"/>
      <c r="H797" s="14" t="s">
        <v>3575</v>
      </c>
      <c r="I797" s="15">
        <v>707.58</v>
      </c>
      <c r="J797" s="77">
        <v>2</v>
      </c>
      <c r="K797" s="92"/>
    </row>
    <row r="798" spans="1:11" ht="36" x14ac:dyDescent="0.15">
      <c r="A798" s="14" t="s">
        <v>3528</v>
      </c>
      <c r="B798" s="14" t="s">
        <v>3631</v>
      </c>
      <c r="C798" s="14" t="s">
        <v>2175</v>
      </c>
      <c r="D798" s="16">
        <v>45783</v>
      </c>
      <c r="E798" s="16"/>
      <c r="F798" s="14" t="s">
        <v>3632</v>
      </c>
      <c r="G798" s="14"/>
      <c r="H798" s="14" t="s">
        <v>3578</v>
      </c>
      <c r="I798" s="15">
        <v>875.48</v>
      </c>
      <c r="J798" s="77">
        <v>2</v>
      </c>
      <c r="K798" s="92"/>
    </row>
    <row r="799" spans="1:11" ht="36" x14ac:dyDescent="0.15">
      <c r="A799" s="14" t="s">
        <v>3528</v>
      </c>
      <c r="B799" s="14" t="s">
        <v>3633</v>
      </c>
      <c r="C799" s="14" t="s">
        <v>2175</v>
      </c>
      <c r="D799" s="16">
        <v>45783</v>
      </c>
      <c r="E799" s="16"/>
      <c r="F799" s="14" t="s">
        <v>3634</v>
      </c>
      <c r="G799" s="14"/>
      <c r="H799" s="14" t="s">
        <v>3581</v>
      </c>
      <c r="I799" s="15">
        <v>761.86</v>
      </c>
      <c r="J799" s="77">
        <v>2</v>
      </c>
      <c r="K799" s="92"/>
    </row>
    <row r="800" spans="1:11" ht="36" x14ac:dyDescent="0.15">
      <c r="A800" s="14" t="s">
        <v>3528</v>
      </c>
      <c r="B800" s="14" t="s">
        <v>3635</v>
      </c>
      <c r="C800" s="14" t="s">
        <v>2175</v>
      </c>
      <c r="D800" s="16">
        <v>45783</v>
      </c>
      <c r="E800" s="16"/>
      <c r="F800" s="14" t="s">
        <v>3636</v>
      </c>
      <c r="G800" s="14"/>
      <c r="H800" s="14" t="s">
        <v>3584</v>
      </c>
      <c r="I800" s="15">
        <v>4.5999999999999996</v>
      </c>
      <c r="J800" s="77">
        <v>2</v>
      </c>
      <c r="K800" s="92"/>
    </row>
    <row r="801" spans="1:11" ht="36" x14ac:dyDescent="0.15">
      <c r="A801" s="14" t="s">
        <v>3528</v>
      </c>
      <c r="B801" s="14" t="s">
        <v>3637</v>
      </c>
      <c r="C801" s="14" t="s">
        <v>2175</v>
      </c>
      <c r="D801" s="16">
        <v>45783</v>
      </c>
      <c r="E801" s="16"/>
      <c r="F801" s="14" t="s">
        <v>3638</v>
      </c>
      <c r="G801" s="14"/>
      <c r="H801" s="14" t="s">
        <v>3587</v>
      </c>
      <c r="I801" s="15">
        <v>761.77</v>
      </c>
      <c r="J801" s="77">
        <v>2</v>
      </c>
      <c r="K801" s="92"/>
    </row>
    <row r="802" spans="1:11" ht="36" x14ac:dyDescent="0.15">
      <c r="A802" s="14" t="s">
        <v>3528</v>
      </c>
      <c r="B802" s="14" t="s">
        <v>2194</v>
      </c>
      <c r="C802" s="14" t="s">
        <v>1559</v>
      </c>
      <c r="D802" s="16">
        <v>45783</v>
      </c>
      <c r="E802" s="16"/>
      <c r="F802" s="14" t="s">
        <v>2195</v>
      </c>
      <c r="G802" s="14" t="s">
        <v>1561</v>
      </c>
      <c r="H802" s="14" t="s">
        <v>1562</v>
      </c>
      <c r="I802" s="15">
        <v>1166.46</v>
      </c>
      <c r="J802" s="77">
        <v>2</v>
      </c>
      <c r="K802" s="92"/>
    </row>
    <row r="803" spans="1:11" ht="36" x14ac:dyDescent="0.15">
      <c r="A803" s="14" t="s">
        <v>3528</v>
      </c>
      <c r="B803" s="14" t="s">
        <v>2194</v>
      </c>
      <c r="C803" s="14" t="s">
        <v>1559</v>
      </c>
      <c r="D803" s="16">
        <v>45783</v>
      </c>
      <c r="E803" s="16"/>
      <c r="F803" s="14" t="s">
        <v>2195</v>
      </c>
      <c r="G803" s="14" t="s">
        <v>1561</v>
      </c>
      <c r="H803" s="14" t="s">
        <v>1562</v>
      </c>
      <c r="I803" s="15">
        <v>1794.59</v>
      </c>
      <c r="J803" s="77">
        <v>2</v>
      </c>
      <c r="K803" s="92"/>
    </row>
    <row r="804" spans="1:11" ht="36" x14ac:dyDescent="0.15">
      <c r="A804" s="14" t="s">
        <v>3528</v>
      </c>
      <c r="B804" s="14" t="s">
        <v>2196</v>
      </c>
      <c r="C804" s="14" t="s">
        <v>579</v>
      </c>
      <c r="D804" s="16">
        <v>45783</v>
      </c>
      <c r="E804" s="16"/>
      <c r="F804" s="14" t="s">
        <v>2197</v>
      </c>
      <c r="G804" s="14" t="s">
        <v>1565</v>
      </c>
      <c r="H804" s="14" t="s">
        <v>1566</v>
      </c>
      <c r="I804" s="15">
        <v>250.53</v>
      </c>
      <c r="J804" s="77">
        <v>2</v>
      </c>
      <c r="K804" s="92"/>
    </row>
    <row r="805" spans="1:11" ht="24" x14ac:dyDescent="0.15">
      <c r="A805" s="14" t="s">
        <v>3528</v>
      </c>
      <c r="B805" s="14" t="s">
        <v>2198</v>
      </c>
      <c r="C805" s="14" t="s">
        <v>579</v>
      </c>
      <c r="D805" s="16">
        <v>45783</v>
      </c>
      <c r="E805" s="16"/>
      <c r="F805" s="14" t="s">
        <v>2199</v>
      </c>
      <c r="G805" s="14" t="s">
        <v>1569</v>
      </c>
      <c r="H805" s="14" t="s">
        <v>1570</v>
      </c>
      <c r="I805" s="15">
        <v>197.79</v>
      </c>
      <c r="J805" s="77">
        <v>2</v>
      </c>
      <c r="K805" s="92"/>
    </row>
    <row r="806" spans="1:11" ht="24" x14ac:dyDescent="0.15">
      <c r="A806" s="14" t="s">
        <v>3528</v>
      </c>
      <c r="B806" s="14" t="s">
        <v>2198</v>
      </c>
      <c r="C806" s="14" t="s">
        <v>579</v>
      </c>
      <c r="D806" s="16">
        <v>45783</v>
      </c>
      <c r="E806" s="16"/>
      <c r="F806" s="14" t="s">
        <v>2199</v>
      </c>
      <c r="G806" s="14" t="s">
        <v>1569</v>
      </c>
      <c r="H806" s="14" t="s">
        <v>1570</v>
      </c>
      <c r="I806" s="15">
        <v>361.69</v>
      </c>
      <c r="J806" s="77">
        <v>2</v>
      </c>
      <c r="K806" s="92"/>
    </row>
    <row r="807" spans="1:11" ht="36" x14ac:dyDescent="0.15">
      <c r="A807" s="14" t="s">
        <v>3528</v>
      </c>
      <c r="B807" s="14" t="s">
        <v>3639</v>
      </c>
      <c r="C807" s="14" t="s">
        <v>579</v>
      </c>
      <c r="D807" s="16">
        <v>45783</v>
      </c>
      <c r="E807" s="16"/>
      <c r="F807" s="14" t="s">
        <v>3640</v>
      </c>
      <c r="G807" s="14" t="s">
        <v>1573</v>
      </c>
      <c r="H807" s="14" t="s">
        <v>1574</v>
      </c>
      <c r="I807" s="15">
        <v>245.52</v>
      </c>
      <c r="J807" s="77">
        <v>2</v>
      </c>
      <c r="K807" s="92"/>
    </row>
    <row r="808" spans="1:11" ht="36" x14ac:dyDescent="0.15">
      <c r="A808" s="14" t="s">
        <v>3528</v>
      </c>
      <c r="B808" s="14" t="s">
        <v>2200</v>
      </c>
      <c r="C808" s="14" t="s">
        <v>2201</v>
      </c>
      <c r="D808" s="16">
        <v>45783</v>
      </c>
      <c r="E808" s="16"/>
      <c r="F808" s="14" t="s">
        <v>2202</v>
      </c>
      <c r="G808" s="14"/>
      <c r="H808" s="14" t="s">
        <v>1578</v>
      </c>
      <c r="I808" s="15">
        <v>193.59</v>
      </c>
      <c r="J808" s="77">
        <v>2</v>
      </c>
      <c r="K808" s="92"/>
    </row>
    <row r="809" spans="1:11" ht="36" x14ac:dyDescent="0.15">
      <c r="A809" s="14" t="s">
        <v>3528</v>
      </c>
      <c r="B809" s="14" t="s">
        <v>2200</v>
      </c>
      <c r="C809" s="14" t="s">
        <v>2201</v>
      </c>
      <c r="D809" s="16">
        <v>45783</v>
      </c>
      <c r="E809" s="16"/>
      <c r="F809" s="14" t="s">
        <v>2202</v>
      </c>
      <c r="G809" s="14"/>
      <c r="H809" s="14" t="s">
        <v>1578</v>
      </c>
      <c r="I809" s="15">
        <v>332.61</v>
      </c>
      <c r="J809" s="77">
        <v>2</v>
      </c>
      <c r="K809" s="92"/>
    </row>
    <row r="810" spans="1:11" ht="36" x14ac:dyDescent="0.15">
      <c r="A810" s="14" t="s">
        <v>3528</v>
      </c>
      <c r="B810" s="14" t="s">
        <v>3641</v>
      </c>
      <c r="C810" s="14" t="s">
        <v>3219</v>
      </c>
      <c r="D810" s="16">
        <v>45817</v>
      </c>
      <c r="E810" s="16"/>
      <c r="F810" s="14" t="s">
        <v>3642</v>
      </c>
      <c r="G810" s="14"/>
      <c r="H810" s="14" t="s">
        <v>3560</v>
      </c>
      <c r="I810" s="15">
        <v>689.96</v>
      </c>
      <c r="J810" s="77">
        <v>2</v>
      </c>
      <c r="K810" s="92"/>
    </row>
    <row r="811" spans="1:11" ht="36" x14ac:dyDescent="0.15">
      <c r="A811" s="14" t="s">
        <v>3528</v>
      </c>
      <c r="B811" s="14" t="s">
        <v>3643</v>
      </c>
      <c r="C811" s="14" t="s">
        <v>3219</v>
      </c>
      <c r="D811" s="16">
        <v>45817</v>
      </c>
      <c r="E811" s="16"/>
      <c r="F811" s="14" t="s">
        <v>3644</v>
      </c>
      <c r="G811" s="14"/>
      <c r="H811" s="14" t="s">
        <v>3563</v>
      </c>
      <c r="I811" s="15">
        <v>1071.98</v>
      </c>
      <c r="J811" s="77">
        <v>2</v>
      </c>
      <c r="K811" s="92"/>
    </row>
    <row r="812" spans="1:11" ht="36" x14ac:dyDescent="0.15">
      <c r="A812" s="14" t="s">
        <v>3528</v>
      </c>
      <c r="B812" s="14" t="s">
        <v>3645</v>
      </c>
      <c r="C812" s="14" t="s">
        <v>3219</v>
      </c>
      <c r="D812" s="16">
        <v>45817</v>
      </c>
      <c r="E812" s="16"/>
      <c r="F812" s="14" t="s">
        <v>3646</v>
      </c>
      <c r="G812" s="14"/>
      <c r="H812" s="14" t="s">
        <v>3566</v>
      </c>
      <c r="I812" s="15">
        <v>880.86</v>
      </c>
      <c r="J812" s="77">
        <v>2</v>
      </c>
      <c r="K812" s="92"/>
    </row>
    <row r="813" spans="1:11" ht="36" x14ac:dyDescent="0.15">
      <c r="A813" s="14" t="s">
        <v>3528</v>
      </c>
      <c r="B813" s="14" t="s">
        <v>3647</v>
      </c>
      <c r="C813" s="14" t="s">
        <v>3219</v>
      </c>
      <c r="D813" s="16">
        <v>45817</v>
      </c>
      <c r="E813" s="16"/>
      <c r="F813" s="14" t="s">
        <v>3648</v>
      </c>
      <c r="G813" s="14"/>
      <c r="H813" s="14" t="s">
        <v>3569</v>
      </c>
      <c r="I813" s="15">
        <v>829.84</v>
      </c>
      <c r="J813" s="77">
        <v>2</v>
      </c>
      <c r="K813" s="92"/>
    </row>
    <row r="814" spans="1:11" ht="36" x14ac:dyDescent="0.15">
      <c r="A814" s="14" t="s">
        <v>3528</v>
      </c>
      <c r="B814" s="14" t="s">
        <v>3649</v>
      </c>
      <c r="C814" s="14" t="s">
        <v>3219</v>
      </c>
      <c r="D814" s="16">
        <v>45817</v>
      </c>
      <c r="E814" s="16"/>
      <c r="F814" s="14" t="s">
        <v>3650</v>
      </c>
      <c r="G814" s="14"/>
      <c r="H814" s="14" t="s">
        <v>3626</v>
      </c>
      <c r="I814" s="15">
        <v>784.43</v>
      </c>
      <c r="J814" s="77">
        <v>2</v>
      </c>
      <c r="K814" s="92"/>
    </row>
    <row r="815" spans="1:11" ht="36" x14ac:dyDescent="0.15">
      <c r="A815" s="14" t="s">
        <v>3528</v>
      </c>
      <c r="B815" s="14" t="s">
        <v>3651</v>
      </c>
      <c r="C815" s="14" t="s">
        <v>3219</v>
      </c>
      <c r="D815" s="16">
        <v>45817</v>
      </c>
      <c r="E815" s="16"/>
      <c r="F815" s="14" t="s">
        <v>3652</v>
      </c>
      <c r="G815" s="14"/>
      <c r="H815" s="14" t="s">
        <v>3572</v>
      </c>
      <c r="I815" s="15">
        <v>794.55</v>
      </c>
      <c r="J815" s="77">
        <v>2</v>
      </c>
      <c r="K815" s="92"/>
    </row>
    <row r="816" spans="1:11" ht="36" x14ac:dyDescent="0.15">
      <c r="A816" s="14" t="s">
        <v>3528</v>
      </c>
      <c r="B816" s="14" t="s">
        <v>3653</v>
      </c>
      <c r="C816" s="14" t="s">
        <v>3219</v>
      </c>
      <c r="D816" s="16">
        <v>45817</v>
      </c>
      <c r="E816" s="16"/>
      <c r="F816" s="14" t="s">
        <v>3654</v>
      </c>
      <c r="G816" s="14"/>
      <c r="H816" s="14" t="s">
        <v>3575</v>
      </c>
      <c r="I816" s="15">
        <v>713.11</v>
      </c>
      <c r="J816" s="77">
        <v>2</v>
      </c>
      <c r="K816" s="92"/>
    </row>
    <row r="817" spans="1:11" ht="36" x14ac:dyDescent="0.15">
      <c r="A817" s="14" t="s">
        <v>3528</v>
      </c>
      <c r="B817" s="14" t="s">
        <v>3655</v>
      </c>
      <c r="C817" s="14" t="s">
        <v>3219</v>
      </c>
      <c r="D817" s="16">
        <v>45817</v>
      </c>
      <c r="E817" s="16"/>
      <c r="F817" s="14" t="s">
        <v>3656</v>
      </c>
      <c r="G817" s="14"/>
      <c r="H817" s="14" t="s">
        <v>3578</v>
      </c>
      <c r="I817" s="15">
        <v>834.68</v>
      </c>
      <c r="J817" s="77">
        <v>2</v>
      </c>
      <c r="K817" s="92"/>
    </row>
    <row r="818" spans="1:11" ht="36" x14ac:dyDescent="0.15">
      <c r="A818" s="14" t="s">
        <v>3528</v>
      </c>
      <c r="B818" s="14" t="s">
        <v>3657</v>
      </c>
      <c r="C818" s="14" t="s">
        <v>3219</v>
      </c>
      <c r="D818" s="16">
        <v>45817</v>
      </c>
      <c r="E818" s="16"/>
      <c r="F818" s="14" t="s">
        <v>3658</v>
      </c>
      <c r="G818" s="14"/>
      <c r="H818" s="14" t="s">
        <v>3581</v>
      </c>
      <c r="I818" s="15">
        <v>771.06</v>
      </c>
      <c r="J818" s="77">
        <v>2</v>
      </c>
      <c r="K818" s="92"/>
    </row>
    <row r="819" spans="1:11" ht="36" x14ac:dyDescent="0.15">
      <c r="A819" s="14" t="s">
        <v>3528</v>
      </c>
      <c r="B819" s="14" t="s">
        <v>3659</v>
      </c>
      <c r="C819" s="14" t="s">
        <v>3219</v>
      </c>
      <c r="D819" s="16">
        <v>45817</v>
      </c>
      <c r="E819" s="16"/>
      <c r="F819" s="14" t="s">
        <v>3660</v>
      </c>
      <c r="G819" s="14"/>
      <c r="H819" s="14" t="s">
        <v>3587</v>
      </c>
      <c r="I819" s="15">
        <v>770.97</v>
      </c>
      <c r="J819" s="77">
        <v>2</v>
      </c>
      <c r="K819" s="92"/>
    </row>
    <row r="820" spans="1:11" ht="36" x14ac:dyDescent="0.15">
      <c r="A820" s="14" t="s">
        <v>3528</v>
      </c>
      <c r="B820" s="14" t="s">
        <v>3234</v>
      </c>
      <c r="C820" s="14" t="s">
        <v>1559</v>
      </c>
      <c r="D820" s="16">
        <v>45817</v>
      </c>
      <c r="E820" s="16"/>
      <c r="F820" s="14" t="s">
        <v>3235</v>
      </c>
      <c r="G820" s="14" t="s">
        <v>1561</v>
      </c>
      <c r="H820" s="14" t="s">
        <v>1562</v>
      </c>
      <c r="I820" s="15">
        <v>1166.46</v>
      </c>
      <c r="J820" s="77">
        <v>2</v>
      </c>
      <c r="K820" s="92"/>
    </row>
    <row r="821" spans="1:11" ht="36" x14ac:dyDescent="0.15">
      <c r="A821" s="14" t="s">
        <v>3528</v>
      </c>
      <c r="B821" s="14" t="s">
        <v>3234</v>
      </c>
      <c r="C821" s="14" t="s">
        <v>1559</v>
      </c>
      <c r="D821" s="16">
        <v>45817</v>
      </c>
      <c r="E821" s="16"/>
      <c r="F821" s="14" t="s">
        <v>3235</v>
      </c>
      <c r="G821" s="14" t="s">
        <v>1561</v>
      </c>
      <c r="H821" s="14" t="s">
        <v>1562</v>
      </c>
      <c r="I821" s="15">
        <v>1794.93</v>
      </c>
      <c r="J821" s="77">
        <v>2</v>
      </c>
      <c r="K821" s="92"/>
    </row>
    <row r="822" spans="1:11" ht="36" x14ac:dyDescent="0.15">
      <c r="A822" s="14" t="s">
        <v>3528</v>
      </c>
      <c r="B822" s="14" t="s">
        <v>3236</v>
      </c>
      <c r="C822" s="14" t="s">
        <v>579</v>
      </c>
      <c r="D822" s="16">
        <v>45817</v>
      </c>
      <c r="E822" s="16"/>
      <c r="F822" s="14" t="s">
        <v>3237</v>
      </c>
      <c r="G822" s="14" t="s">
        <v>1565</v>
      </c>
      <c r="H822" s="14" t="s">
        <v>1566</v>
      </c>
      <c r="I822" s="15">
        <v>250.53</v>
      </c>
      <c r="J822" s="77">
        <v>2</v>
      </c>
      <c r="K822" s="92"/>
    </row>
    <row r="823" spans="1:11" ht="24" x14ac:dyDescent="0.15">
      <c r="A823" s="14" t="s">
        <v>3528</v>
      </c>
      <c r="B823" s="14" t="s">
        <v>3238</v>
      </c>
      <c r="C823" s="14" t="s">
        <v>579</v>
      </c>
      <c r="D823" s="16">
        <v>45817</v>
      </c>
      <c r="E823" s="16"/>
      <c r="F823" s="14" t="s">
        <v>3239</v>
      </c>
      <c r="G823" s="14" t="s">
        <v>1569</v>
      </c>
      <c r="H823" s="14" t="s">
        <v>1570</v>
      </c>
      <c r="I823" s="15">
        <v>197.79</v>
      </c>
      <c r="J823" s="77">
        <v>2</v>
      </c>
      <c r="K823" s="92"/>
    </row>
    <row r="824" spans="1:11" ht="24" x14ac:dyDescent="0.15">
      <c r="A824" s="14" t="s">
        <v>3528</v>
      </c>
      <c r="B824" s="14" t="s">
        <v>3238</v>
      </c>
      <c r="C824" s="14" t="s">
        <v>579</v>
      </c>
      <c r="D824" s="16">
        <v>45817</v>
      </c>
      <c r="E824" s="16"/>
      <c r="F824" s="14" t="s">
        <v>3239</v>
      </c>
      <c r="G824" s="14" t="s">
        <v>1569</v>
      </c>
      <c r="H824" s="14" t="s">
        <v>1570</v>
      </c>
      <c r="I824" s="15">
        <v>361.83</v>
      </c>
      <c r="J824" s="77">
        <v>2</v>
      </c>
      <c r="K824" s="92"/>
    </row>
    <row r="825" spans="1:11" ht="36" x14ac:dyDescent="0.15">
      <c r="A825" s="14" t="s">
        <v>3528</v>
      </c>
      <c r="B825" s="14" t="s">
        <v>3661</v>
      </c>
      <c r="C825" s="14" t="s">
        <v>579</v>
      </c>
      <c r="D825" s="16">
        <v>45817</v>
      </c>
      <c r="E825" s="16"/>
      <c r="F825" s="14" t="s">
        <v>3662</v>
      </c>
      <c r="G825" s="14" t="s">
        <v>1573</v>
      </c>
      <c r="H825" s="14" t="s">
        <v>1574</v>
      </c>
      <c r="I825" s="15">
        <v>245.52</v>
      </c>
      <c r="J825" s="77">
        <v>2</v>
      </c>
      <c r="K825" s="92"/>
    </row>
    <row r="826" spans="1:11" ht="36" x14ac:dyDescent="0.15">
      <c r="A826" s="14" t="s">
        <v>3528</v>
      </c>
      <c r="B826" s="14" t="s">
        <v>3240</v>
      </c>
      <c r="C826" s="14" t="s">
        <v>2201</v>
      </c>
      <c r="D826" s="16">
        <v>45817</v>
      </c>
      <c r="E826" s="16"/>
      <c r="F826" s="14" t="s">
        <v>3241</v>
      </c>
      <c r="G826" s="14"/>
      <c r="H826" s="14" t="s">
        <v>1578</v>
      </c>
      <c r="I826" s="15">
        <v>193.59</v>
      </c>
      <c r="J826" s="77">
        <v>2</v>
      </c>
      <c r="K826" s="92"/>
    </row>
    <row r="827" spans="1:11" ht="36" x14ac:dyDescent="0.15">
      <c r="A827" s="14" t="s">
        <v>3528</v>
      </c>
      <c r="B827" s="14" t="s">
        <v>3240</v>
      </c>
      <c r="C827" s="14" t="s">
        <v>2201</v>
      </c>
      <c r="D827" s="16">
        <v>45817</v>
      </c>
      <c r="E827" s="16"/>
      <c r="F827" s="14" t="s">
        <v>3241</v>
      </c>
      <c r="G827" s="14"/>
      <c r="H827" s="14" t="s">
        <v>1578</v>
      </c>
      <c r="I827" s="15">
        <v>382.83</v>
      </c>
      <c r="J827" s="77">
        <v>2</v>
      </c>
      <c r="K827" s="92"/>
    </row>
    <row r="828" spans="1:11" ht="72" x14ac:dyDescent="0.15">
      <c r="A828" s="14" t="s">
        <v>3528</v>
      </c>
      <c r="B828" s="14" t="s">
        <v>3663</v>
      </c>
      <c r="C828" s="14" t="s">
        <v>3664</v>
      </c>
      <c r="D828" s="16">
        <v>45827</v>
      </c>
      <c r="E828" s="16"/>
      <c r="F828" s="14" t="s">
        <v>3665</v>
      </c>
      <c r="G828" s="14" t="s">
        <v>3666</v>
      </c>
      <c r="H828" s="14" t="s">
        <v>3667</v>
      </c>
      <c r="I828" s="15">
        <v>599.99</v>
      </c>
      <c r="J828" s="77">
        <v>2</v>
      </c>
      <c r="K828" s="92"/>
    </row>
    <row r="829" spans="1:11" ht="13" x14ac:dyDescent="0.15">
      <c r="A829" s="14" t="s">
        <v>3528</v>
      </c>
      <c r="B829" s="14" t="s">
        <v>3668</v>
      </c>
      <c r="C829" s="14" t="s">
        <v>4227</v>
      </c>
      <c r="D829" s="16">
        <v>45664</v>
      </c>
      <c r="E829" s="16"/>
      <c r="F829" s="14" t="s">
        <v>3669</v>
      </c>
      <c r="G829" s="14" t="s">
        <v>4228</v>
      </c>
      <c r="H829" s="14" t="s">
        <v>3670</v>
      </c>
      <c r="I829" s="15">
        <v>0.22</v>
      </c>
      <c r="J829" s="77">
        <v>4</v>
      </c>
      <c r="K829" s="92"/>
    </row>
    <row r="830" spans="1:11" ht="13" x14ac:dyDescent="0.15">
      <c r="A830" s="14" t="s">
        <v>3528</v>
      </c>
      <c r="B830" s="14" t="s">
        <v>3671</v>
      </c>
      <c r="C830" s="14" t="s">
        <v>4227</v>
      </c>
      <c r="D830" s="16">
        <v>45664</v>
      </c>
      <c r="E830" s="16"/>
      <c r="F830" s="14" t="s">
        <v>3669</v>
      </c>
      <c r="G830" s="14" t="s">
        <v>4228</v>
      </c>
      <c r="H830" s="14" t="s">
        <v>3670</v>
      </c>
      <c r="I830" s="15">
        <v>0.22</v>
      </c>
      <c r="J830" s="77">
        <v>4</v>
      </c>
      <c r="K830" s="92"/>
    </row>
    <row r="831" spans="1:11" ht="13" x14ac:dyDescent="0.15">
      <c r="A831" s="14" t="s">
        <v>3528</v>
      </c>
      <c r="B831" s="14" t="s">
        <v>3672</v>
      </c>
      <c r="C831" s="14" t="s">
        <v>4227</v>
      </c>
      <c r="D831" s="16">
        <v>45664</v>
      </c>
      <c r="E831" s="16"/>
      <c r="F831" s="14" t="s">
        <v>3669</v>
      </c>
      <c r="G831" s="14" t="s">
        <v>4228</v>
      </c>
      <c r="H831" s="14" t="s">
        <v>3670</v>
      </c>
      <c r="I831" s="15">
        <v>0.22</v>
      </c>
      <c r="J831" s="77">
        <v>4</v>
      </c>
      <c r="K831" s="92"/>
    </row>
    <row r="832" spans="1:11" ht="13" x14ac:dyDescent="0.15">
      <c r="A832" s="14" t="s">
        <v>3528</v>
      </c>
      <c r="B832" s="14" t="s">
        <v>3673</v>
      </c>
      <c r="C832" s="14" t="s">
        <v>4227</v>
      </c>
      <c r="D832" s="16">
        <v>45664</v>
      </c>
      <c r="E832" s="16"/>
      <c r="F832" s="14" t="s">
        <v>3669</v>
      </c>
      <c r="G832" s="14" t="s">
        <v>4228</v>
      </c>
      <c r="H832" s="14" t="s">
        <v>3670</v>
      </c>
      <c r="I832" s="15">
        <v>0.22</v>
      </c>
      <c r="J832" s="77">
        <v>4</v>
      </c>
      <c r="K832" s="92"/>
    </row>
    <row r="833" spans="1:11" ht="13" x14ac:dyDescent="0.15">
      <c r="A833" s="14" t="s">
        <v>3528</v>
      </c>
      <c r="B833" s="14" t="s">
        <v>3674</v>
      </c>
      <c r="C833" s="14" t="s">
        <v>4227</v>
      </c>
      <c r="D833" s="16">
        <v>45664</v>
      </c>
      <c r="E833" s="16"/>
      <c r="F833" s="14" t="s">
        <v>3669</v>
      </c>
      <c r="G833" s="14" t="s">
        <v>4228</v>
      </c>
      <c r="H833" s="14" t="s">
        <v>3670</v>
      </c>
      <c r="I833" s="15">
        <v>0.22</v>
      </c>
      <c r="J833" s="77">
        <v>4</v>
      </c>
      <c r="K833" s="92"/>
    </row>
    <row r="834" spans="1:11" ht="13" x14ac:dyDescent="0.15">
      <c r="A834" s="14" t="s">
        <v>3528</v>
      </c>
      <c r="B834" s="14" t="s">
        <v>3675</v>
      </c>
      <c r="C834" s="14" t="s">
        <v>4227</v>
      </c>
      <c r="D834" s="16">
        <v>45664</v>
      </c>
      <c r="E834" s="16"/>
      <c r="F834" s="14" t="s">
        <v>3669</v>
      </c>
      <c r="G834" s="14" t="s">
        <v>4228</v>
      </c>
      <c r="H834" s="14" t="s">
        <v>3670</v>
      </c>
      <c r="I834" s="15">
        <v>0.22</v>
      </c>
      <c r="J834" s="77">
        <v>4</v>
      </c>
      <c r="K834" s="92"/>
    </row>
    <row r="835" spans="1:11" ht="13" x14ac:dyDescent="0.15">
      <c r="A835" s="14" t="s">
        <v>3528</v>
      </c>
      <c r="B835" s="14" t="s">
        <v>3676</v>
      </c>
      <c r="C835" s="14" t="s">
        <v>4227</v>
      </c>
      <c r="D835" s="16">
        <v>45664</v>
      </c>
      <c r="E835" s="16"/>
      <c r="F835" s="14" t="s">
        <v>3669</v>
      </c>
      <c r="G835" s="14" t="s">
        <v>4228</v>
      </c>
      <c r="H835" s="14" t="s">
        <v>3670</v>
      </c>
      <c r="I835" s="15">
        <v>0.22</v>
      </c>
      <c r="J835" s="77">
        <v>4</v>
      </c>
      <c r="K835" s="92"/>
    </row>
    <row r="836" spans="1:11" ht="13" x14ac:dyDescent="0.15">
      <c r="A836" s="14" t="s">
        <v>3528</v>
      </c>
      <c r="B836" s="14" t="s">
        <v>3677</v>
      </c>
      <c r="C836" s="14" t="s">
        <v>4227</v>
      </c>
      <c r="D836" s="16">
        <v>45664</v>
      </c>
      <c r="E836" s="16"/>
      <c r="F836" s="14" t="s">
        <v>3669</v>
      </c>
      <c r="G836" s="14" t="s">
        <v>4228</v>
      </c>
      <c r="H836" s="14" t="s">
        <v>3670</v>
      </c>
      <c r="I836" s="15">
        <v>0.22</v>
      </c>
      <c r="J836" s="77">
        <v>4</v>
      </c>
      <c r="K836" s="92"/>
    </row>
    <row r="837" spans="1:11" ht="13" x14ac:dyDescent="0.15">
      <c r="A837" s="14" t="s">
        <v>3528</v>
      </c>
      <c r="B837" s="14" t="s">
        <v>3678</v>
      </c>
      <c r="C837" s="14" t="s">
        <v>4227</v>
      </c>
      <c r="D837" s="16">
        <v>45664</v>
      </c>
      <c r="E837" s="16"/>
      <c r="F837" s="14" t="s">
        <v>3669</v>
      </c>
      <c r="G837" s="14" t="s">
        <v>4228</v>
      </c>
      <c r="H837" s="14" t="s">
        <v>3670</v>
      </c>
      <c r="I837" s="15">
        <v>0.22</v>
      </c>
      <c r="J837" s="77">
        <v>4</v>
      </c>
      <c r="K837" s="92"/>
    </row>
    <row r="838" spans="1:11" ht="13" x14ac:dyDescent="0.15">
      <c r="A838" s="14" t="s">
        <v>3528</v>
      </c>
      <c r="B838" s="14" t="s">
        <v>3679</v>
      </c>
      <c r="C838" s="14" t="s">
        <v>4227</v>
      </c>
      <c r="D838" s="16">
        <v>45664</v>
      </c>
      <c r="E838" s="16"/>
      <c r="F838" s="14" t="s">
        <v>3669</v>
      </c>
      <c r="G838" s="14" t="s">
        <v>4228</v>
      </c>
      <c r="H838" s="14" t="s">
        <v>3670</v>
      </c>
      <c r="I838" s="15">
        <v>0.22</v>
      </c>
      <c r="J838" s="77">
        <v>4</v>
      </c>
      <c r="K838" s="92"/>
    </row>
    <row r="839" spans="1:11" ht="13" x14ac:dyDescent="0.15">
      <c r="A839" s="14" t="s">
        <v>3528</v>
      </c>
      <c r="B839" s="14" t="s">
        <v>3680</v>
      </c>
      <c r="C839" s="14" t="s">
        <v>4227</v>
      </c>
      <c r="D839" s="16">
        <v>45664</v>
      </c>
      <c r="E839" s="16"/>
      <c r="F839" s="14" t="s">
        <v>3669</v>
      </c>
      <c r="G839" s="14" t="s">
        <v>4228</v>
      </c>
      <c r="H839" s="14" t="s">
        <v>3670</v>
      </c>
      <c r="I839" s="15">
        <v>0.22</v>
      </c>
      <c r="J839" s="77">
        <v>4</v>
      </c>
      <c r="K839" s="92"/>
    </row>
    <row r="840" spans="1:11" ht="13" x14ac:dyDescent="0.15">
      <c r="A840" s="14" t="s">
        <v>3528</v>
      </c>
      <c r="B840" s="14" t="s">
        <v>3681</v>
      </c>
      <c r="C840" s="14" t="s">
        <v>4227</v>
      </c>
      <c r="D840" s="16">
        <v>45664</v>
      </c>
      <c r="E840" s="16"/>
      <c r="F840" s="14" t="s">
        <v>3669</v>
      </c>
      <c r="G840" s="14" t="s">
        <v>4228</v>
      </c>
      <c r="H840" s="14" t="s">
        <v>3670</v>
      </c>
      <c r="I840" s="15">
        <v>0.22</v>
      </c>
      <c r="J840" s="77">
        <v>4</v>
      </c>
      <c r="K840" s="92"/>
    </row>
    <row r="841" spans="1:11" ht="13" x14ac:dyDescent="0.15">
      <c r="A841" s="14" t="s">
        <v>3528</v>
      </c>
      <c r="B841" s="14" t="s">
        <v>3682</v>
      </c>
      <c r="C841" s="14" t="s">
        <v>4227</v>
      </c>
      <c r="D841" s="16">
        <v>45664</v>
      </c>
      <c r="E841" s="16"/>
      <c r="F841" s="14" t="s">
        <v>3669</v>
      </c>
      <c r="G841" s="14" t="s">
        <v>4228</v>
      </c>
      <c r="H841" s="14" t="s">
        <v>3670</v>
      </c>
      <c r="I841" s="15">
        <v>0.22</v>
      </c>
      <c r="J841" s="77">
        <v>4</v>
      </c>
      <c r="K841" s="92"/>
    </row>
    <row r="842" spans="1:11" ht="13" x14ac:dyDescent="0.15">
      <c r="A842" s="14" t="s">
        <v>3528</v>
      </c>
      <c r="B842" s="14" t="s">
        <v>3683</v>
      </c>
      <c r="C842" s="14" t="s">
        <v>4227</v>
      </c>
      <c r="D842" s="16">
        <v>45664</v>
      </c>
      <c r="E842" s="16"/>
      <c r="F842" s="14" t="s">
        <v>3669</v>
      </c>
      <c r="G842" s="14" t="s">
        <v>4228</v>
      </c>
      <c r="H842" s="14" t="s">
        <v>3670</v>
      </c>
      <c r="I842" s="15">
        <v>0.22</v>
      </c>
      <c r="J842" s="77">
        <v>4</v>
      </c>
      <c r="K842" s="92"/>
    </row>
    <row r="843" spans="1:11" ht="13" x14ac:dyDescent="0.15">
      <c r="A843" s="14" t="s">
        <v>3528</v>
      </c>
      <c r="B843" s="14" t="s">
        <v>3684</v>
      </c>
      <c r="C843" s="14" t="s">
        <v>4227</v>
      </c>
      <c r="D843" s="16">
        <v>45664</v>
      </c>
      <c r="E843" s="16"/>
      <c r="F843" s="14" t="s">
        <v>3669</v>
      </c>
      <c r="G843" s="14" t="s">
        <v>4228</v>
      </c>
      <c r="H843" s="14" t="s">
        <v>3670</v>
      </c>
      <c r="I843" s="15">
        <v>0.22</v>
      </c>
      <c r="J843" s="77">
        <v>4</v>
      </c>
      <c r="K843" s="92"/>
    </row>
    <row r="844" spans="1:11" ht="13" x14ac:dyDescent="0.15">
      <c r="A844" s="14" t="s">
        <v>3528</v>
      </c>
      <c r="B844" s="14" t="s">
        <v>3685</v>
      </c>
      <c r="C844" s="14" t="s">
        <v>4227</v>
      </c>
      <c r="D844" s="16">
        <v>45664</v>
      </c>
      <c r="E844" s="16"/>
      <c r="F844" s="14" t="s">
        <v>3669</v>
      </c>
      <c r="G844" s="14" t="s">
        <v>4228</v>
      </c>
      <c r="H844" s="14" t="s">
        <v>3670</v>
      </c>
      <c r="I844" s="15">
        <v>0.22</v>
      </c>
      <c r="J844" s="77">
        <v>4</v>
      </c>
      <c r="K844" s="92"/>
    </row>
    <row r="845" spans="1:11" ht="13" x14ac:dyDescent="0.15">
      <c r="A845" s="14" t="s">
        <v>3528</v>
      </c>
      <c r="B845" s="14" t="s">
        <v>3686</v>
      </c>
      <c r="C845" s="14" t="s">
        <v>4227</v>
      </c>
      <c r="D845" s="16">
        <v>45664</v>
      </c>
      <c r="E845" s="16"/>
      <c r="F845" s="14" t="s">
        <v>3669</v>
      </c>
      <c r="G845" s="14" t="s">
        <v>4228</v>
      </c>
      <c r="H845" s="14" t="s">
        <v>3670</v>
      </c>
      <c r="I845" s="15">
        <v>0.22</v>
      </c>
      <c r="J845" s="77">
        <v>4</v>
      </c>
      <c r="K845" s="92"/>
    </row>
    <row r="846" spans="1:11" ht="13" x14ac:dyDescent="0.15">
      <c r="A846" s="14" t="s">
        <v>3528</v>
      </c>
      <c r="B846" s="14" t="s">
        <v>3687</v>
      </c>
      <c r="C846" s="14" t="s">
        <v>4227</v>
      </c>
      <c r="D846" s="16">
        <v>45664</v>
      </c>
      <c r="E846" s="16"/>
      <c r="F846" s="14" t="s">
        <v>3669</v>
      </c>
      <c r="G846" s="14" t="s">
        <v>4228</v>
      </c>
      <c r="H846" s="14" t="s">
        <v>3670</v>
      </c>
      <c r="I846" s="15">
        <v>0.22</v>
      </c>
      <c r="J846" s="77">
        <v>4</v>
      </c>
      <c r="K846" s="92"/>
    </row>
    <row r="847" spans="1:11" ht="13" x14ac:dyDescent="0.15">
      <c r="A847" s="14" t="s">
        <v>3528</v>
      </c>
      <c r="B847" s="14" t="s">
        <v>3688</v>
      </c>
      <c r="C847" s="14" t="s">
        <v>4227</v>
      </c>
      <c r="D847" s="16">
        <v>45664</v>
      </c>
      <c r="E847" s="16"/>
      <c r="F847" s="14" t="s">
        <v>3669</v>
      </c>
      <c r="G847" s="14" t="s">
        <v>4228</v>
      </c>
      <c r="H847" s="14" t="s">
        <v>3670</v>
      </c>
      <c r="I847" s="15">
        <v>0.22</v>
      </c>
      <c r="J847" s="77">
        <v>4</v>
      </c>
      <c r="K847" s="92"/>
    </row>
    <row r="848" spans="1:11" ht="13" x14ac:dyDescent="0.15">
      <c r="A848" s="14" t="s">
        <v>3528</v>
      </c>
      <c r="B848" s="14" t="s">
        <v>3689</v>
      </c>
      <c r="C848" s="14" t="s">
        <v>4227</v>
      </c>
      <c r="D848" s="16">
        <v>45664</v>
      </c>
      <c r="E848" s="16"/>
      <c r="F848" s="14" t="s">
        <v>3669</v>
      </c>
      <c r="G848" s="14" t="s">
        <v>4228</v>
      </c>
      <c r="H848" s="14" t="s">
        <v>3670</v>
      </c>
      <c r="I848" s="15">
        <v>0.22</v>
      </c>
      <c r="J848" s="77">
        <v>4</v>
      </c>
      <c r="K848" s="92"/>
    </row>
    <row r="849" spans="1:11" ht="13" x14ac:dyDescent="0.15">
      <c r="A849" s="14" t="s">
        <v>3528</v>
      </c>
      <c r="B849" s="14" t="s">
        <v>3690</v>
      </c>
      <c r="C849" s="14" t="s">
        <v>4227</v>
      </c>
      <c r="D849" s="16">
        <v>45664</v>
      </c>
      <c r="E849" s="16"/>
      <c r="F849" s="14" t="s">
        <v>3669</v>
      </c>
      <c r="G849" s="14" t="s">
        <v>4228</v>
      </c>
      <c r="H849" s="14" t="s">
        <v>3670</v>
      </c>
      <c r="I849" s="15">
        <v>0.22</v>
      </c>
      <c r="J849" s="77">
        <v>4</v>
      </c>
      <c r="K849" s="92"/>
    </row>
    <row r="850" spans="1:11" ht="13" x14ac:dyDescent="0.15">
      <c r="A850" s="14" t="s">
        <v>3528</v>
      </c>
      <c r="B850" s="14" t="s">
        <v>3691</v>
      </c>
      <c r="C850" s="14" t="s">
        <v>4227</v>
      </c>
      <c r="D850" s="16">
        <v>45664</v>
      </c>
      <c r="E850" s="16"/>
      <c r="F850" s="14" t="s">
        <v>3669</v>
      </c>
      <c r="G850" s="14" t="s">
        <v>4228</v>
      </c>
      <c r="H850" s="14" t="s">
        <v>3670</v>
      </c>
      <c r="I850" s="15">
        <v>0.22</v>
      </c>
      <c r="J850" s="77">
        <v>4</v>
      </c>
      <c r="K850" s="92"/>
    </row>
    <row r="851" spans="1:11" ht="13" x14ac:dyDescent="0.15">
      <c r="A851" s="14" t="s">
        <v>3528</v>
      </c>
      <c r="B851" s="14" t="s">
        <v>3692</v>
      </c>
      <c r="C851" s="14" t="s">
        <v>4227</v>
      </c>
      <c r="D851" s="16">
        <v>45664</v>
      </c>
      <c r="E851" s="16"/>
      <c r="F851" s="14" t="s">
        <v>3669</v>
      </c>
      <c r="G851" s="14" t="s">
        <v>4228</v>
      </c>
      <c r="H851" s="14" t="s">
        <v>3670</v>
      </c>
      <c r="I851" s="15">
        <v>0.22</v>
      </c>
      <c r="J851" s="77">
        <v>4</v>
      </c>
      <c r="K851" s="92"/>
    </row>
    <row r="852" spans="1:11" ht="13" x14ac:dyDescent="0.15">
      <c r="A852" s="14" t="s">
        <v>3528</v>
      </c>
      <c r="B852" s="14" t="s">
        <v>3693</v>
      </c>
      <c r="C852" s="14" t="s">
        <v>4227</v>
      </c>
      <c r="D852" s="16">
        <v>45664</v>
      </c>
      <c r="E852" s="16"/>
      <c r="F852" s="14" t="s">
        <v>3669</v>
      </c>
      <c r="G852" s="14" t="s">
        <v>4228</v>
      </c>
      <c r="H852" s="14" t="s">
        <v>3670</v>
      </c>
      <c r="I852" s="15">
        <v>0.22</v>
      </c>
      <c r="J852" s="77">
        <v>4</v>
      </c>
      <c r="K852" s="92"/>
    </row>
    <row r="853" spans="1:11" ht="13" x14ac:dyDescent="0.15">
      <c r="A853" s="14" t="s">
        <v>3528</v>
      </c>
      <c r="B853" s="14" t="s">
        <v>3694</v>
      </c>
      <c r="C853" s="14" t="s">
        <v>4229</v>
      </c>
      <c r="D853" s="16">
        <v>45664</v>
      </c>
      <c r="E853" s="16"/>
      <c r="F853" s="14" t="s">
        <v>3669</v>
      </c>
      <c r="G853" s="14" t="s">
        <v>4228</v>
      </c>
      <c r="H853" s="14" t="s">
        <v>3670</v>
      </c>
      <c r="I853" s="15">
        <v>0.22</v>
      </c>
      <c r="J853" s="77">
        <v>4</v>
      </c>
      <c r="K853" s="92"/>
    </row>
    <row r="854" spans="1:11" ht="13" x14ac:dyDescent="0.15">
      <c r="A854" s="14" t="s">
        <v>3528</v>
      </c>
      <c r="B854" s="14" t="s">
        <v>3695</v>
      </c>
      <c r="C854" s="14" t="s">
        <v>4229</v>
      </c>
      <c r="D854" s="16">
        <v>45664</v>
      </c>
      <c r="E854" s="16"/>
      <c r="F854" s="14" t="s">
        <v>3669</v>
      </c>
      <c r="G854" s="14" t="s">
        <v>4228</v>
      </c>
      <c r="H854" s="14" t="s">
        <v>3670</v>
      </c>
      <c r="I854" s="15">
        <v>0.22</v>
      </c>
      <c r="J854" s="77">
        <v>4</v>
      </c>
      <c r="K854" s="92"/>
    </row>
    <row r="855" spans="1:11" ht="13" x14ac:dyDescent="0.15">
      <c r="A855" s="14" t="s">
        <v>3528</v>
      </c>
      <c r="B855" s="14" t="s">
        <v>3696</v>
      </c>
      <c r="C855" s="14" t="s">
        <v>4229</v>
      </c>
      <c r="D855" s="16">
        <v>45664</v>
      </c>
      <c r="E855" s="16"/>
      <c r="F855" s="14" t="s">
        <v>3669</v>
      </c>
      <c r="G855" s="14" t="s">
        <v>4228</v>
      </c>
      <c r="H855" s="14" t="s">
        <v>3670</v>
      </c>
      <c r="I855" s="15">
        <v>0.22</v>
      </c>
      <c r="J855" s="77">
        <v>4</v>
      </c>
      <c r="K855" s="92"/>
    </row>
    <row r="856" spans="1:11" ht="13" x14ac:dyDescent="0.15">
      <c r="A856" s="14" t="s">
        <v>3528</v>
      </c>
      <c r="B856" s="14" t="s">
        <v>3697</v>
      </c>
      <c r="C856" s="14" t="s">
        <v>1559</v>
      </c>
      <c r="D856" s="16">
        <v>45664</v>
      </c>
      <c r="E856" s="16"/>
      <c r="F856" s="14" t="s">
        <v>3669</v>
      </c>
      <c r="G856" s="14" t="s">
        <v>4228</v>
      </c>
      <c r="H856" s="14" t="s">
        <v>3670</v>
      </c>
      <c r="I856" s="15">
        <v>0.22</v>
      </c>
      <c r="J856" s="77">
        <v>4</v>
      </c>
      <c r="K856" s="92"/>
    </row>
    <row r="857" spans="1:11" ht="13" x14ac:dyDescent="0.15">
      <c r="A857" s="14" t="s">
        <v>3528</v>
      </c>
      <c r="B857" s="14" t="s">
        <v>3698</v>
      </c>
      <c r="C857" s="14" t="s">
        <v>4230</v>
      </c>
      <c r="D857" s="16">
        <v>45664</v>
      </c>
      <c r="E857" s="16"/>
      <c r="F857" s="14" t="s">
        <v>3669</v>
      </c>
      <c r="G857" s="14" t="s">
        <v>4228</v>
      </c>
      <c r="H857" s="14" t="s">
        <v>3670</v>
      </c>
      <c r="I857" s="15">
        <v>0.22</v>
      </c>
      <c r="J857" s="77">
        <v>4</v>
      </c>
      <c r="K857" s="92"/>
    </row>
    <row r="858" spans="1:11" ht="13" x14ac:dyDescent="0.15">
      <c r="A858" s="14" t="s">
        <v>3528</v>
      </c>
      <c r="B858" s="14" t="s">
        <v>3699</v>
      </c>
      <c r="C858" s="14" t="s">
        <v>4231</v>
      </c>
      <c r="D858" s="16">
        <v>45665</v>
      </c>
      <c r="E858" s="16"/>
      <c r="F858" s="14" t="s">
        <v>3669</v>
      </c>
      <c r="G858" s="14" t="s">
        <v>4228</v>
      </c>
      <c r="H858" s="14" t="s">
        <v>3670</v>
      </c>
      <c r="I858" s="15">
        <v>0.22</v>
      </c>
      <c r="J858" s="77">
        <v>4</v>
      </c>
      <c r="K858" s="92"/>
    </row>
    <row r="859" spans="1:11" ht="13" x14ac:dyDescent="0.15">
      <c r="A859" s="14" t="s">
        <v>3528</v>
      </c>
      <c r="B859" s="14" t="s">
        <v>3700</v>
      </c>
      <c r="C859" s="14" t="s">
        <v>4232</v>
      </c>
      <c r="D859" s="16">
        <v>45665</v>
      </c>
      <c r="E859" s="16"/>
      <c r="F859" s="14" t="s">
        <v>3669</v>
      </c>
      <c r="G859" s="14" t="s">
        <v>4228</v>
      </c>
      <c r="H859" s="14" t="s">
        <v>3670</v>
      </c>
      <c r="I859" s="15">
        <v>0.22</v>
      </c>
      <c r="J859" s="77">
        <v>4</v>
      </c>
      <c r="K859" s="92"/>
    </row>
    <row r="860" spans="1:11" ht="48" x14ac:dyDescent="0.15">
      <c r="A860" s="14" t="s">
        <v>3528</v>
      </c>
      <c r="B860" s="14" t="s">
        <v>3701</v>
      </c>
      <c r="C860" s="14" t="s">
        <v>4233</v>
      </c>
      <c r="D860" s="16">
        <v>45667</v>
      </c>
      <c r="E860" s="16"/>
      <c r="F860" s="14" t="s">
        <v>3702</v>
      </c>
      <c r="G860" s="14"/>
      <c r="H860" s="14" t="s">
        <v>3703</v>
      </c>
      <c r="I860" s="15">
        <v>6.99</v>
      </c>
      <c r="J860" s="77">
        <v>4</v>
      </c>
      <c r="K860" s="92"/>
    </row>
    <row r="861" spans="1:11" ht="13" x14ac:dyDescent="0.15">
      <c r="A861" s="14" t="s">
        <v>3528</v>
      </c>
      <c r="B861" s="14" t="s">
        <v>3704</v>
      </c>
      <c r="C861" s="14" t="s">
        <v>4234</v>
      </c>
      <c r="D861" s="16">
        <v>45667</v>
      </c>
      <c r="E861" s="16"/>
      <c r="F861" s="14" t="s">
        <v>3669</v>
      </c>
      <c r="G861" s="14" t="s">
        <v>4228</v>
      </c>
      <c r="H861" s="14" t="s">
        <v>3670</v>
      </c>
      <c r="I861" s="15">
        <v>0.22</v>
      </c>
      <c r="J861" s="77">
        <v>4</v>
      </c>
      <c r="K861" s="92"/>
    </row>
    <row r="862" spans="1:11" ht="13" x14ac:dyDescent="0.15">
      <c r="A862" s="14" t="s">
        <v>3528</v>
      </c>
      <c r="B862" s="14" t="s">
        <v>3705</v>
      </c>
      <c r="C862" s="14" t="s">
        <v>4235</v>
      </c>
      <c r="D862" s="16">
        <v>45667</v>
      </c>
      <c r="E862" s="16"/>
      <c r="F862" s="14" t="s">
        <v>3669</v>
      </c>
      <c r="G862" s="14" t="s">
        <v>4228</v>
      </c>
      <c r="H862" s="14" t="s">
        <v>3670</v>
      </c>
      <c r="I862" s="15">
        <v>0.22</v>
      </c>
      <c r="J862" s="77">
        <v>4</v>
      </c>
      <c r="K862" s="92"/>
    </row>
    <row r="863" spans="1:11" ht="13" x14ac:dyDescent="0.15">
      <c r="A863" s="14" t="s">
        <v>3528</v>
      </c>
      <c r="B863" s="14" t="s">
        <v>3706</v>
      </c>
      <c r="C863" s="14" t="s">
        <v>4236</v>
      </c>
      <c r="D863" s="16">
        <v>45667</v>
      </c>
      <c r="E863" s="16"/>
      <c r="F863" s="14" t="s">
        <v>3669</v>
      </c>
      <c r="G863" s="14" t="s">
        <v>4228</v>
      </c>
      <c r="H863" s="14" t="s">
        <v>3670</v>
      </c>
      <c r="I863" s="15">
        <v>0.22</v>
      </c>
      <c r="J863" s="77">
        <v>4</v>
      </c>
      <c r="K863" s="92"/>
    </row>
    <row r="864" spans="1:11" ht="13" x14ac:dyDescent="0.15">
      <c r="A864" s="14" t="s">
        <v>3528</v>
      </c>
      <c r="B864" s="14" t="s">
        <v>3707</v>
      </c>
      <c r="C864" s="14" t="s">
        <v>4237</v>
      </c>
      <c r="D864" s="16">
        <v>45667</v>
      </c>
      <c r="E864" s="16"/>
      <c r="F864" s="14" t="s">
        <v>3669</v>
      </c>
      <c r="G864" s="14" t="s">
        <v>4228</v>
      </c>
      <c r="H864" s="14" t="s">
        <v>3670</v>
      </c>
      <c r="I864" s="15">
        <v>0.22</v>
      </c>
      <c r="J864" s="77">
        <v>4</v>
      </c>
      <c r="K864" s="92"/>
    </row>
    <row r="865" spans="1:11" ht="13" x14ac:dyDescent="0.15">
      <c r="A865" s="14" t="s">
        <v>3528</v>
      </c>
      <c r="B865" s="14" t="s">
        <v>3708</v>
      </c>
      <c r="C865" s="14" t="s">
        <v>4238</v>
      </c>
      <c r="D865" s="16">
        <v>45667</v>
      </c>
      <c r="E865" s="16"/>
      <c r="F865" s="14" t="s">
        <v>3669</v>
      </c>
      <c r="G865" s="14" t="s">
        <v>4228</v>
      </c>
      <c r="H865" s="14" t="s">
        <v>3670</v>
      </c>
      <c r="I865" s="15">
        <v>0.22</v>
      </c>
      <c r="J865" s="77">
        <v>4</v>
      </c>
      <c r="K865" s="92"/>
    </row>
    <row r="866" spans="1:11" ht="13" x14ac:dyDescent="0.15">
      <c r="A866" s="14" t="s">
        <v>3528</v>
      </c>
      <c r="B866" s="14" t="s">
        <v>3709</v>
      </c>
      <c r="C866" s="14" t="s">
        <v>4239</v>
      </c>
      <c r="D866" s="16">
        <v>45667</v>
      </c>
      <c r="E866" s="16"/>
      <c r="F866" s="14" t="s">
        <v>3669</v>
      </c>
      <c r="G866" s="14" t="s">
        <v>4228</v>
      </c>
      <c r="H866" s="14" t="s">
        <v>3670</v>
      </c>
      <c r="I866" s="15">
        <v>0.22</v>
      </c>
      <c r="J866" s="77">
        <v>4</v>
      </c>
      <c r="K866" s="92"/>
    </row>
    <row r="867" spans="1:11" ht="13" x14ac:dyDescent="0.15">
      <c r="A867" s="14" t="s">
        <v>3528</v>
      </c>
      <c r="B867" s="14" t="s">
        <v>3710</v>
      </c>
      <c r="C867" s="14" t="s">
        <v>4240</v>
      </c>
      <c r="D867" s="16">
        <v>45667</v>
      </c>
      <c r="E867" s="16"/>
      <c r="F867" s="14" t="s">
        <v>3669</v>
      </c>
      <c r="G867" s="14" t="s">
        <v>4228</v>
      </c>
      <c r="H867" s="14" t="s">
        <v>3670</v>
      </c>
      <c r="I867" s="15">
        <v>0.22</v>
      </c>
      <c r="J867" s="77">
        <v>4</v>
      </c>
      <c r="K867" s="92"/>
    </row>
    <row r="868" spans="1:11" ht="13" x14ac:dyDescent="0.15">
      <c r="A868" s="14" t="s">
        <v>3528</v>
      </c>
      <c r="B868" s="14" t="s">
        <v>3711</v>
      </c>
      <c r="C868" s="14" t="s">
        <v>3331</v>
      </c>
      <c r="D868" s="16">
        <v>45667</v>
      </c>
      <c r="E868" s="16"/>
      <c r="F868" s="14" t="s">
        <v>3669</v>
      </c>
      <c r="G868" s="14" t="s">
        <v>4228</v>
      </c>
      <c r="H868" s="14" t="s">
        <v>3670</v>
      </c>
      <c r="I868" s="15">
        <v>0.22</v>
      </c>
      <c r="J868" s="77">
        <v>4</v>
      </c>
      <c r="K868" s="92"/>
    </row>
    <row r="869" spans="1:11" ht="13" x14ac:dyDescent="0.15">
      <c r="A869" s="14" t="s">
        <v>3528</v>
      </c>
      <c r="B869" s="14" t="s">
        <v>3712</v>
      </c>
      <c r="C869" s="14" t="s">
        <v>4241</v>
      </c>
      <c r="D869" s="16">
        <v>45667</v>
      </c>
      <c r="E869" s="16"/>
      <c r="F869" s="14" t="s">
        <v>3669</v>
      </c>
      <c r="G869" s="14" t="s">
        <v>4228</v>
      </c>
      <c r="H869" s="14" t="s">
        <v>3670</v>
      </c>
      <c r="I869" s="15">
        <v>0.22</v>
      </c>
      <c r="J869" s="77">
        <v>4</v>
      </c>
      <c r="K869" s="92"/>
    </row>
    <row r="870" spans="1:11" ht="13" x14ac:dyDescent="0.15">
      <c r="A870" s="14" t="s">
        <v>3528</v>
      </c>
      <c r="B870" s="14" t="s">
        <v>3713</v>
      </c>
      <c r="C870" s="14" t="s">
        <v>4242</v>
      </c>
      <c r="D870" s="16">
        <v>45667</v>
      </c>
      <c r="E870" s="16"/>
      <c r="F870" s="14" t="s">
        <v>3669</v>
      </c>
      <c r="G870" s="14" t="s">
        <v>4228</v>
      </c>
      <c r="H870" s="14" t="s">
        <v>3670</v>
      </c>
      <c r="I870" s="15">
        <v>0.22</v>
      </c>
      <c r="J870" s="77">
        <v>4</v>
      </c>
      <c r="K870" s="92"/>
    </row>
    <row r="871" spans="1:11" ht="13" x14ac:dyDescent="0.15">
      <c r="A871" s="14" t="s">
        <v>3528</v>
      </c>
      <c r="B871" s="14" t="s">
        <v>3714</v>
      </c>
      <c r="C871" s="14" t="s">
        <v>4243</v>
      </c>
      <c r="D871" s="16">
        <v>45667</v>
      </c>
      <c r="E871" s="16"/>
      <c r="F871" s="14" t="s">
        <v>3669</v>
      </c>
      <c r="G871" s="14" t="s">
        <v>4228</v>
      </c>
      <c r="H871" s="14" t="s">
        <v>3670</v>
      </c>
      <c r="I871" s="15">
        <v>0.22</v>
      </c>
      <c r="J871" s="77">
        <v>4</v>
      </c>
      <c r="K871" s="92"/>
    </row>
    <row r="872" spans="1:11" ht="13" x14ac:dyDescent="0.15">
      <c r="A872" s="14" t="s">
        <v>3528</v>
      </c>
      <c r="B872" s="14" t="s">
        <v>3715</v>
      </c>
      <c r="C872" s="14" t="s">
        <v>4233</v>
      </c>
      <c r="D872" s="16">
        <v>45667</v>
      </c>
      <c r="E872" s="16"/>
      <c r="F872" s="14" t="s">
        <v>3669</v>
      </c>
      <c r="G872" s="14" t="s">
        <v>4228</v>
      </c>
      <c r="H872" s="14" t="s">
        <v>3670</v>
      </c>
      <c r="I872" s="15">
        <v>0.22</v>
      </c>
      <c r="J872" s="77">
        <v>4</v>
      </c>
      <c r="K872" s="92"/>
    </row>
    <row r="873" spans="1:11" ht="13" x14ac:dyDescent="0.15">
      <c r="A873" s="14" t="s">
        <v>3528</v>
      </c>
      <c r="B873" s="14" t="s">
        <v>3716</v>
      </c>
      <c r="C873" s="14" t="s">
        <v>4244</v>
      </c>
      <c r="D873" s="16">
        <v>45667</v>
      </c>
      <c r="E873" s="16"/>
      <c r="F873" s="14" t="s">
        <v>3669</v>
      </c>
      <c r="G873" s="14" t="s">
        <v>4228</v>
      </c>
      <c r="H873" s="14" t="s">
        <v>3670</v>
      </c>
      <c r="I873" s="15">
        <v>0.22</v>
      </c>
      <c r="J873" s="77">
        <v>4</v>
      </c>
      <c r="K873" s="92"/>
    </row>
    <row r="874" spans="1:11" ht="13" x14ac:dyDescent="0.15">
      <c r="A874" s="14" t="s">
        <v>3528</v>
      </c>
      <c r="B874" s="14" t="s">
        <v>3717</v>
      </c>
      <c r="C874" s="14" t="s">
        <v>4245</v>
      </c>
      <c r="D874" s="16">
        <v>45667</v>
      </c>
      <c r="E874" s="16"/>
      <c r="F874" s="14" t="s">
        <v>3669</v>
      </c>
      <c r="G874" s="14" t="s">
        <v>4228</v>
      </c>
      <c r="H874" s="14" t="s">
        <v>3670</v>
      </c>
      <c r="I874" s="15">
        <v>0.22</v>
      </c>
      <c r="J874" s="77">
        <v>4</v>
      </c>
      <c r="K874" s="92"/>
    </row>
    <row r="875" spans="1:11" ht="13" x14ac:dyDescent="0.15">
      <c r="A875" s="14" t="s">
        <v>3528</v>
      </c>
      <c r="B875" s="14" t="s">
        <v>3718</v>
      </c>
      <c r="C875" s="14" t="s">
        <v>4246</v>
      </c>
      <c r="D875" s="16">
        <v>45667</v>
      </c>
      <c r="E875" s="16"/>
      <c r="F875" s="14" t="s">
        <v>3669</v>
      </c>
      <c r="G875" s="14" t="s">
        <v>4228</v>
      </c>
      <c r="H875" s="14" t="s">
        <v>3670</v>
      </c>
      <c r="I875" s="15">
        <v>0.22</v>
      </c>
      <c r="J875" s="77">
        <v>4</v>
      </c>
      <c r="K875" s="92"/>
    </row>
    <row r="876" spans="1:11" ht="13" x14ac:dyDescent="0.15">
      <c r="A876" s="14" t="s">
        <v>3528</v>
      </c>
      <c r="B876" s="14" t="s">
        <v>3719</v>
      </c>
      <c r="C876" s="14" t="s">
        <v>4247</v>
      </c>
      <c r="D876" s="16">
        <v>45667</v>
      </c>
      <c r="E876" s="16"/>
      <c r="F876" s="14" t="s">
        <v>3669</v>
      </c>
      <c r="G876" s="14" t="s">
        <v>4228</v>
      </c>
      <c r="H876" s="14" t="s">
        <v>3670</v>
      </c>
      <c r="I876" s="15">
        <v>0.22</v>
      </c>
      <c r="J876" s="77">
        <v>4</v>
      </c>
      <c r="K876" s="92"/>
    </row>
    <row r="877" spans="1:11" ht="13" x14ac:dyDescent="0.15">
      <c r="A877" s="14" t="s">
        <v>3528</v>
      </c>
      <c r="B877" s="14" t="s">
        <v>3720</v>
      </c>
      <c r="C877" s="14" t="s">
        <v>4248</v>
      </c>
      <c r="D877" s="16">
        <v>45667</v>
      </c>
      <c r="E877" s="16"/>
      <c r="F877" s="14" t="s">
        <v>3669</v>
      </c>
      <c r="G877" s="14" t="s">
        <v>4228</v>
      </c>
      <c r="H877" s="14" t="s">
        <v>3670</v>
      </c>
      <c r="I877" s="15">
        <v>0.22</v>
      </c>
      <c r="J877" s="77">
        <v>4</v>
      </c>
      <c r="K877" s="92"/>
    </row>
    <row r="878" spans="1:11" ht="13" x14ac:dyDescent="0.15">
      <c r="A878" s="14" t="s">
        <v>3528</v>
      </c>
      <c r="B878" s="14" t="s">
        <v>3721</v>
      </c>
      <c r="C878" s="14" t="s">
        <v>4249</v>
      </c>
      <c r="D878" s="16">
        <v>45667</v>
      </c>
      <c r="E878" s="16"/>
      <c r="F878" s="14" t="s">
        <v>3669</v>
      </c>
      <c r="G878" s="14" t="s">
        <v>4228</v>
      </c>
      <c r="H878" s="14" t="s">
        <v>3670</v>
      </c>
      <c r="I878" s="15">
        <v>0.22</v>
      </c>
      <c r="J878" s="77">
        <v>4</v>
      </c>
      <c r="K878" s="92"/>
    </row>
    <row r="879" spans="1:11" ht="13" x14ac:dyDescent="0.15">
      <c r="A879" s="14" t="s">
        <v>3528</v>
      </c>
      <c r="B879" s="14" t="s">
        <v>3722</v>
      </c>
      <c r="C879" s="14" t="s">
        <v>4250</v>
      </c>
      <c r="D879" s="16">
        <v>45668</v>
      </c>
      <c r="E879" s="16"/>
      <c r="F879" s="14" t="s">
        <v>3669</v>
      </c>
      <c r="G879" s="14" t="s">
        <v>4228</v>
      </c>
      <c r="H879" s="14" t="s">
        <v>3670</v>
      </c>
      <c r="I879" s="15">
        <v>0.25</v>
      </c>
      <c r="J879" s="77">
        <v>4</v>
      </c>
      <c r="K879" s="92"/>
    </row>
    <row r="880" spans="1:11" ht="13" x14ac:dyDescent="0.15">
      <c r="A880" s="14" t="s">
        <v>3528</v>
      </c>
      <c r="B880" s="14" t="s">
        <v>3723</v>
      </c>
      <c r="C880" s="14" t="s">
        <v>2152</v>
      </c>
      <c r="D880" s="16">
        <v>45673</v>
      </c>
      <c r="E880" s="16"/>
      <c r="F880" s="14" t="s">
        <v>3669</v>
      </c>
      <c r="G880" s="14" t="s">
        <v>4228</v>
      </c>
      <c r="H880" s="14" t="s">
        <v>3670</v>
      </c>
      <c r="I880" s="15">
        <v>0.22</v>
      </c>
      <c r="J880" s="77">
        <v>4</v>
      </c>
      <c r="K880" s="92"/>
    </row>
    <row r="881" spans="1:11" ht="13" x14ac:dyDescent="0.15">
      <c r="A881" s="14" t="s">
        <v>3528</v>
      </c>
      <c r="B881" s="14" t="s">
        <v>3724</v>
      </c>
      <c r="C881" s="14" t="s">
        <v>4251</v>
      </c>
      <c r="D881" s="16">
        <v>45673</v>
      </c>
      <c r="E881" s="16"/>
      <c r="F881" s="14" t="s">
        <v>3669</v>
      </c>
      <c r="G881" s="14" t="s">
        <v>4228</v>
      </c>
      <c r="H881" s="14" t="s">
        <v>3670</v>
      </c>
      <c r="I881" s="15">
        <v>0.22</v>
      </c>
      <c r="J881" s="77">
        <v>4</v>
      </c>
      <c r="K881" s="92"/>
    </row>
    <row r="882" spans="1:11" ht="13" x14ac:dyDescent="0.15">
      <c r="A882" s="14" t="s">
        <v>3528</v>
      </c>
      <c r="B882" s="14" t="s">
        <v>3725</v>
      </c>
      <c r="C882" s="14" t="s">
        <v>4252</v>
      </c>
      <c r="D882" s="16">
        <v>45673</v>
      </c>
      <c r="E882" s="16"/>
      <c r="F882" s="14" t="s">
        <v>3669</v>
      </c>
      <c r="G882" s="14" t="s">
        <v>4228</v>
      </c>
      <c r="H882" s="14" t="s">
        <v>3670</v>
      </c>
      <c r="I882" s="15">
        <v>0.22</v>
      </c>
      <c r="J882" s="77">
        <v>4</v>
      </c>
      <c r="K882" s="92"/>
    </row>
    <row r="883" spans="1:11" ht="13" x14ac:dyDescent="0.15">
      <c r="A883" s="14" t="s">
        <v>3528</v>
      </c>
      <c r="B883" s="14" t="s">
        <v>3726</v>
      </c>
      <c r="C883" s="14" t="s">
        <v>4253</v>
      </c>
      <c r="D883" s="16">
        <v>45673</v>
      </c>
      <c r="E883" s="16"/>
      <c r="F883" s="14" t="s">
        <v>3669</v>
      </c>
      <c r="G883" s="14" t="s">
        <v>4228</v>
      </c>
      <c r="H883" s="14" t="s">
        <v>3670</v>
      </c>
      <c r="I883" s="15">
        <v>0.22</v>
      </c>
      <c r="J883" s="77">
        <v>4</v>
      </c>
      <c r="K883" s="92"/>
    </row>
    <row r="884" spans="1:11" ht="13" x14ac:dyDescent="0.15">
      <c r="A884" s="14" t="s">
        <v>3528</v>
      </c>
      <c r="B884" s="14" t="s">
        <v>3727</v>
      </c>
      <c r="C884" s="14" t="s">
        <v>4254</v>
      </c>
      <c r="D884" s="16">
        <v>45673</v>
      </c>
      <c r="E884" s="16"/>
      <c r="F884" s="14" t="s">
        <v>3669</v>
      </c>
      <c r="G884" s="14" t="s">
        <v>4228</v>
      </c>
      <c r="H884" s="14" t="s">
        <v>3670</v>
      </c>
      <c r="I884" s="15">
        <v>0.22</v>
      </c>
      <c r="J884" s="77">
        <v>4</v>
      </c>
      <c r="K884" s="92"/>
    </row>
    <row r="885" spans="1:11" ht="13" x14ac:dyDescent="0.15">
      <c r="A885" s="14" t="s">
        <v>3528</v>
      </c>
      <c r="B885" s="14" t="s">
        <v>3728</v>
      </c>
      <c r="C885" s="14" t="s">
        <v>4255</v>
      </c>
      <c r="D885" s="16">
        <v>45673</v>
      </c>
      <c r="E885" s="16"/>
      <c r="F885" s="14" t="s">
        <v>3669</v>
      </c>
      <c r="G885" s="14" t="s">
        <v>4228</v>
      </c>
      <c r="H885" s="14" t="s">
        <v>3670</v>
      </c>
      <c r="I885" s="15">
        <v>0.22</v>
      </c>
      <c r="J885" s="77">
        <v>4</v>
      </c>
      <c r="K885" s="92"/>
    </row>
    <row r="886" spans="1:11" ht="13" x14ac:dyDescent="0.15">
      <c r="A886" s="14" t="s">
        <v>3528</v>
      </c>
      <c r="B886" s="14" t="s">
        <v>3729</v>
      </c>
      <c r="C886" s="14" t="s">
        <v>4256</v>
      </c>
      <c r="D886" s="16">
        <v>45674</v>
      </c>
      <c r="E886" s="16"/>
      <c r="F886" s="14" t="s">
        <v>3669</v>
      </c>
      <c r="G886" s="14" t="s">
        <v>4228</v>
      </c>
      <c r="H886" s="14" t="s">
        <v>3670</v>
      </c>
      <c r="I886" s="15">
        <v>0.22</v>
      </c>
      <c r="J886" s="77">
        <v>4</v>
      </c>
      <c r="K886" s="92"/>
    </row>
    <row r="887" spans="1:11" ht="13" x14ac:dyDescent="0.15">
      <c r="A887" s="14" t="s">
        <v>3528</v>
      </c>
      <c r="B887" s="14" t="s">
        <v>3730</v>
      </c>
      <c r="C887" s="14" t="s">
        <v>4257</v>
      </c>
      <c r="D887" s="16">
        <v>45674</v>
      </c>
      <c r="E887" s="16"/>
      <c r="F887" s="14" t="s">
        <v>3669</v>
      </c>
      <c r="G887" s="14" t="s">
        <v>4228</v>
      </c>
      <c r="H887" s="14" t="s">
        <v>3670</v>
      </c>
      <c r="I887" s="15">
        <v>0.22</v>
      </c>
      <c r="J887" s="77">
        <v>4</v>
      </c>
      <c r="K887" s="92"/>
    </row>
    <row r="888" spans="1:11" ht="13" x14ac:dyDescent="0.15">
      <c r="A888" s="14" t="s">
        <v>3528</v>
      </c>
      <c r="B888" s="14" t="s">
        <v>3731</v>
      </c>
      <c r="C888" s="14" t="s">
        <v>4258</v>
      </c>
      <c r="D888" s="16">
        <v>45677</v>
      </c>
      <c r="E888" s="16"/>
      <c r="F888" s="14" t="s">
        <v>3669</v>
      </c>
      <c r="G888" s="14" t="s">
        <v>4228</v>
      </c>
      <c r="H888" s="14" t="s">
        <v>3670</v>
      </c>
      <c r="I888" s="15">
        <v>0.22</v>
      </c>
      <c r="J888" s="77">
        <v>4</v>
      </c>
      <c r="K888" s="92"/>
    </row>
    <row r="889" spans="1:11" ht="13" x14ac:dyDescent="0.15">
      <c r="A889" s="14" t="s">
        <v>3528</v>
      </c>
      <c r="B889" s="14" t="s">
        <v>3732</v>
      </c>
      <c r="C889" s="14" t="s">
        <v>4259</v>
      </c>
      <c r="D889" s="16">
        <v>45677</v>
      </c>
      <c r="E889" s="16"/>
      <c r="F889" s="14" t="s">
        <v>3669</v>
      </c>
      <c r="G889" s="14" t="s">
        <v>4228</v>
      </c>
      <c r="H889" s="14" t="s">
        <v>3670</v>
      </c>
      <c r="I889" s="15">
        <v>0.22</v>
      </c>
      <c r="J889" s="77">
        <v>4</v>
      </c>
      <c r="K889" s="92"/>
    </row>
    <row r="890" spans="1:11" ht="13" x14ac:dyDescent="0.15">
      <c r="A890" s="14" t="s">
        <v>3528</v>
      </c>
      <c r="B890" s="14" t="s">
        <v>3733</v>
      </c>
      <c r="C890" s="14" t="s">
        <v>4260</v>
      </c>
      <c r="D890" s="16">
        <v>45677</v>
      </c>
      <c r="E890" s="16"/>
      <c r="F890" s="14" t="s">
        <v>3669</v>
      </c>
      <c r="G890" s="14" t="s">
        <v>4228</v>
      </c>
      <c r="H890" s="14" t="s">
        <v>3670</v>
      </c>
      <c r="I890" s="15">
        <v>0.22</v>
      </c>
      <c r="J890" s="77">
        <v>4</v>
      </c>
      <c r="K890" s="92"/>
    </row>
    <row r="891" spans="1:11" ht="13" x14ac:dyDescent="0.15">
      <c r="A891" s="14" t="s">
        <v>3528</v>
      </c>
      <c r="B891" s="14" t="s">
        <v>3734</v>
      </c>
      <c r="C891" s="14" t="s">
        <v>4261</v>
      </c>
      <c r="D891" s="16">
        <v>45677</v>
      </c>
      <c r="E891" s="16"/>
      <c r="F891" s="14" t="s">
        <v>3669</v>
      </c>
      <c r="G891" s="14" t="s">
        <v>4228</v>
      </c>
      <c r="H891" s="14" t="s">
        <v>3670</v>
      </c>
      <c r="I891" s="15">
        <v>0.22</v>
      </c>
      <c r="J891" s="77">
        <v>4</v>
      </c>
      <c r="K891" s="92"/>
    </row>
    <row r="892" spans="1:11" ht="13" x14ac:dyDescent="0.15">
      <c r="A892" s="14" t="s">
        <v>3528</v>
      </c>
      <c r="B892" s="14" t="s">
        <v>3735</v>
      </c>
      <c r="C892" s="14" t="s">
        <v>4262</v>
      </c>
      <c r="D892" s="16">
        <v>45677</v>
      </c>
      <c r="E892" s="16"/>
      <c r="F892" s="14" t="s">
        <v>3669</v>
      </c>
      <c r="G892" s="14" t="s">
        <v>4228</v>
      </c>
      <c r="H892" s="14" t="s">
        <v>3670</v>
      </c>
      <c r="I892" s="15">
        <v>0.22</v>
      </c>
      <c r="J892" s="77">
        <v>4</v>
      </c>
      <c r="K892" s="92"/>
    </row>
    <row r="893" spans="1:11" ht="13" x14ac:dyDescent="0.15">
      <c r="A893" s="14" t="s">
        <v>3528</v>
      </c>
      <c r="B893" s="14" t="s">
        <v>3736</v>
      </c>
      <c r="C893" s="14" t="s">
        <v>4263</v>
      </c>
      <c r="D893" s="16">
        <v>45677</v>
      </c>
      <c r="E893" s="16"/>
      <c r="F893" s="14" t="s">
        <v>3669</v>
      </c>
      <c r="G893" s="14" t="s">
        <v>4228</v>
      </c>
      <c r="H893" s="14" t="s">
        <v>3670</v>
      </c>
      <c r="I893" s="15">
        <v>0.22</v>
      </c>
      <c r="J893" s="77">
        <v>4</v>
      </c>
      <c r="K893" s="92"/>
    </row>
    <row r="894" spans="1:11" ht="13" x14ac:dyDescent="0.15">
      <c r="A894" s="14" t="s">
        <v>3528</v>
      </c>
      <c r="B894" s="14" t="s">
        <v>3737</v>
      </c>
      <c r="C894" s="14" t="s">
        <v>4264</v>
      </c>
      <c r="D894" s="16">
        <v>45677</v>
      </c>
      <c r="E894" s="16"/>
      <c r="F894" s="14" t="s">
        <v>3669</v>
      </c>
      <c r="G894" s="14" t="s">
        <v>4228</v>
      </c>
      <c r="H894" s="14" t="s">
        <v>3670</v>
      </c>
      <c r="I894" s="15">
        <v>0.22</v>
      </c>
      <c r="J894" s="77">
        <v>4</v>
      </c>
      <c r="K894" s="92"/>
    </row>
    <row r="895" spans="1:11" ht="13" x14ac:dyDescent="0.15">
      <c r="A895" s="14" t="s">
        <v>3528</v>
      </c>
      <c r="B895" s="14" t="s">
        <v>3738</v>
      </c>
      <c r="C895" s="14" t="s">
        <v>4265</v>
      </c>
      <c r="D895" s="16">
        <v>45677</v>
      </c>
      <c r="E895" s="16"/>
      <c r="F895" s="14" t="s">
        <v>3669</v>
      </c>
      <c r="G895" s="14" t="s">
        <v>4228</v>
      </c>
      <c r="H895" s="14" t="s">
        <v>3670</v>
      </c>
      <c r="I895" s="15">
        <v>0.22</v>
      </c>
      <c r="J895" s="77">
        <v>4</v>
      </c>
      <c r="K895" s="92"/>
    </row>
    <row r="896" spans="1:11" ht="13" x14ac:dyDescent="0.15">
      <c r="A896" s="14" t="s">
        <v>3528</v>
      </c>
      <c r="B896" s="14" t="s">
        <v>3739</v>
      </c>
      <c r="C896" s="14" t="s">
        <v>4266</v>
      </c>
      <c r="D896" s="16">
        <v>45677</v>
      </c>
      <c r="E896" s="16"/>
      <c r="F896" s="14" t="s">
        <v>3669</v>
      </c>
      <c r="G896" s="14" t="s">
        <v>4228</v>
      </c>
      <c r="H896" s="14" t="s">
        <v>3670</v>
      </c>
      <c r="I896" s="15">
        <v>0.22</v>
      </c>
      <c r="J896" s="77">
        <v>4</v>
      </c>
      <c r="K896" s="92"/>
    </row>
    <row r="897" spans="1:11" ht="13" x14ac:dyDescent="0.15">
      <c r="A897" s="14" t="s">
        <v>3528</v>
      </c>
      <c r="B897" s="14" t="s">
        <v>3740</v>
      </c>
      <c r="C897" s="14" t="s">
        <v>4267</v>
      </c>
      <c r="D897" s="16">
        <v>45677</v>
      </c>
      <c r="E897" s="16"/>
      <c r="F897" s="14" t="s">
        <v>3669</v>
      </c>
      <c r="G897" s="14" t="s">
        <v>4228</v>
      </c>
      <c r="H897" s="14" t="s">
        <v>3670</v>
      </c>
      <c r="I897" s="15">
        <v>0.22</v>
      </c>
      <c r="J897" s="77">
        <v>4</v>
      </c>
      <c r="K897" s="92"/>
    </row>
    <row r="898" spans="1:11" ht="13" x14ac:dyDescent="0.15">
      <c r="A898" s="14" t="s">
        <v>3528</v>
      </c>
      <c r="B898" s="14" t="s">
        <v>3741</v>
      </c>
      <c r="C898" s="14" t="s">
        <v>4268</v>
      </c>
      <c r="D898" s="16">
        <v>45677</v>
      </c>
      <c r="E898" s="16"/>
      <c r="F898" s="14" t="s">
        <v>3669</v>
      </c>
      <c r="G898" s="14" t="s">
        <v>4228</v>
      </c>
      <c r="H898" s="14" t="s">
        <v>3670</v>
      </c>
      <c r="I898" s="15">
        <v>0.22</v>
      </c>
      <c r="J898" s="77">
        <v>4</v>
      </c>
      <c r="K898" s="92"/>
    </row>
    <row r="899" spans="1:11" ht="13" x14ac:dyDescent="0.15">
      <c r="A899" s="14" t="s">
        <v>3528</v>
      </c>
      <c r="B899" s="14" t="s">
        <v>3742</v>
      </c>
      <c r="C899" s="14" t="s">
        <v>4269</v>
      </c>
      <c r="D899" s="16">
        <v>45678</v>
      </c>
      <c r="E899" s="16"/>
      <c r="F899" s="14" t="s">
        <v>3669</v>
      </c>
      <c r="G899" s="14" t="s">
        <v>4228</v>
      </c>
      <c r="H899" s="14" t="s">
        <v>3670</v>
      </c>
      <c r="I899" s="15">
        <v>0.22</v>
      </c>
      <c r="J899" s="77">
        <v>4</v>
      </c>
      <c r="K899" s="92"/>
    </row>
    <row r="900" spans="1:11" ht="13" x14ac:dyDescent="0.15">
      <c r="A900" s="14" t="s">
        <v>3528</v>
      </c>
      <c r="B900" s="14" t="s">
        <v>3743</v>
      </c>
      <c r="C900" s="14" t="s">
        <v>4270</v>
      </c>
      <c r="D900" s="16">
        <v>45678</v>
      </c>
      <c r="E900" s="16"/>
      <c r="F900" s="14" t="s">
        <v>3669</v>
      </c>
      <c r="G900" s="14" t="s">
        <v>4228</v>
      </c>
      <c r="H900" s="14" t="s">
        <v>3670</v>
      </c>
      <c r="I900" s="15">
        <v>0.22</v>
      </c>
      <c r="J900" s="77">
        <v>4</v>
      </c>
      <c r="K900" s="92"/>
    </row>
    <row r="901" spans="1:11" ht="13" x14ac:dyDescent="0.15">
      <c r="A901" s="14" t="s">
        <v>3528</v>
      </c>
      <c r="B901" s="14" t="s">
        <v>3744</v>
      </c>
      <c r="C901" s="14" t="s">
        <v>4271</v>
      </c>
      <c r="D901" s="16">
        <v>45678</v>
      </c>
      <c r="E901" s="16"/>
      <c r="F901" s="14" t="s">
        <v>3669</v>
      </c>
      <c r="G901" s="14" t="s">
        <v>4228</v>
      </c>
      <c r="H901" s="14" t="s">
        <v>3670</v>
      </c>
      <c r="I901" s="15">
        <v>0.22</v>
      </c>
      <c r="J901" s="77">
        <v>4</v>
      </c>
      <c r="K901" s="92"/>
    </row>
    <row r="902" spans="1:11" ht="13" x14ac:dyDescent="0.15">
      <c r="A902" s="14" t="s">
        <v>3528</v>
      </c>
      <c r="B902" s="14" t="s">
        <v>3745</v>
      </c>
      <c r="C902" s="14" t="s">
        <v>4272</v>
      </c>
      <c r="D902" s="16">
        <v>45678</v>
      </c>
      <c r="E902" s="16"/>
      <c r="F902" s="14" t="s">
        <v>3669</v>
      </c>
      <c r="G902" s="14" t="s">
        <v>4228</v>
      </c>
      <c r="H902" s="14" t="s">
        <v>3670</v>
      </c>
      <c r="I902" s="15">
        <v>0.22</v>
      </c>
      <c r="J902" s="77">
        <v>4</v>
      </c>
      <c r="K902" s="92"/>
    </row>
    <row r="903" spans="1:11" ht="13" x14ac:dyDescent="0.15">
      <c r="A903" s="14" t="s">
        <v>3528</v>
      </c>
      <c r="B903" s="14" t="s">
        <v>3746</v>
      </c>
      <c r="C903" s="14" t="s">
        <v>4273</v>
      </c>
      <c r="D903" s="16">
        <v>45678</v>
      </c>
      <c r="E903" s="16"/>
      <c r="F903" s="14" t="s">
        <v>3669</v>
      </c>
      <c r="G903" s="14" t="s">
        <v>4228</v>
      </c>
      <c r="H903" s="14" t="s">
        <v>3670</v>
      </c>
      <c r="I903" s="15">
        <v>0.22</v>
      </c>
      <c r="J903" s="77">
        <v>4</v>
      </c>
      <c r="K903" s="92"/>
    </row>
    <row r="904" spans="1:11" ht="13" x14ac:dyDescent="0.15">
      <c r="A904" s="14" t="s">
        <v>3528</v>
      </c>
      <c r="B904" s="14" t="s">
        <v>3747</v>
      </c>
      <c r="C904" s="14" t="s">
        <v>4274</v>
      </c>
      <c r="D904" s="16">
        <v>45678</v>
      </c>
      <c r="E904" s="16"/>
      <c r="F904" s="14" t="s">
        <v>3669</v>
      </c>
      <c r="G904" s="14" t="s">
        <v>4228</v>
      </c>
      <c r="H904" s="14" t="s">
        <v>3670</v>
      </c>
      <c r="I904" s="15">
        <v>0.22</v>
      </c>
      <c r="J904" s="77">
        <v>4</v>
      </c>
      <c r="K904" s="92"/>
    </row>
    <row r="905" spans="1:11" ht="13" x14ac:dyDescent="0.15">
      <c r="A905" s="14" t="s">
        <v>3528</v>
      </c>
      <c r="B905" s="14" t="s">
        <v>3748</v>
      </c>
      <c r="C905" s="14" t="s">
        <v>4275</v>
      </c>
      <c r="D905" s="16">
        <v>45678</v>
      </c>
      <c r="E905" s="16"/>
      <c r="F905" s="14" t="s">
        <v>3669</v>
      </c>
      <c r="G905" s="14" t="s">
        <v>4228</v>
      </c>
      <c r="H905" s="14" t="s">
        <v>3670</v>
      </c>
      <c r="I905" s="15">
        <v>0.22</v>
      </c>
      <c r="J905" s="77">
        <v>4</v>
      </c>
      <c r="K905" s="92"/>
    </row>
    <row r="906" spans="1:11" ht="13" x14ac:dyDescent="0.15">
      <c r="A906" s="14" t="s">
        <v>3528</v>
      </c>
      <c r="B906" s="14" t="s">
        <v>3749</v>
      </c>
      <c r="C906" s="14" t="s">
        <v>4276</v>
      </c>
      <c r="D906" s="16">
        <v>45679</v>
      </c>
      <c r="E906" s="16"/>
      <c r="F906" s="14" t="s">
        <v>3669</v>
      </c>
      <c r="G906" s="14" t="s">
        <v>4228</v>
      </c>
      <c r="H906" s="14" t="s">
        <v>3670</v>
      </c>
      <c r="I906" s="15">
        <v>0.22</v>
      </c>
      <c r="J906" s="77">
        <v>4</v>
      </c>
      <c r="K906" s="92"/>
    </row>
    <row r="907" spans="1:11" ht="13" x14ac:dyDescent="0.15">
      <c r="A907" s="14" t="s">
        <v>3528</v>
      </c>
      <c r="B907" s="14" t="s">
        <v>3750</v>
      </c>
      <c r="C907" s="14" t="s">
        <v>4277</v>
      </c>
      <c r="D907" s="16">
        <v>45679</v>
      </c>
      <c r="E907" s="16"/>
      <c r="F907" s="14" t="s">
        <v>3669</v>
      </c>
      <c r="G907" s="14" t="s">
        <v>4228</v>
      </c>
      <c r="H907" s="14" t="s">
        <v>3670</v>
      </c>
      <c r="I907" s="15">
        <v>0.22</v>
      </c>
      <c r="J907" s="77">
        <v>4</v>
      </c>
      <c r="K907" s="92"/>
    </row>
    <row r="908" spans="1:11" ht="13" x14ac:dyDescent="0.15">
      <c r="A908" s="14" t="s">
        <v>3528</v>
      </c>
      <c r="B908" s="14" t="s">
        <v>3751</v>
      </c>
      <c r="C908" s="14" t="s">
        <v>4278</v>
      </c>
      <c r="D908" s="16">
        <v>45679</v>
      </c>
      <c r="E908" s="16"/>
      <c r="F908" s="14" t="s">
        <v>3669</v>
      </c>
      <c r="G908" s="14" t="s">
        <v>4228</v>
      </c>
      <c r="H908" s="14" t="s">
        <v>3670</v>
      </c>
      <c r="I908" s="15">
        <v>0.22</v>
      </c>
      <c r="J908" s="77">
        <v>4</v>
      </c>
      <c r="K908" s="92"/>
    </row>
    <row r="909" spans="1:11" ht="13" x14ac:dyDescent="0.15">
      <c r="A909" s="14" t="s">
        <v>3528</v>
      </c>
      <c r="B909" s="14" t="s">
        <v>3752</v>
      </c>
      <c r="C909" s="14" t="s">
        <v>4279</v>
      </c>
      <c r="D909" s="16">
        <v>45679</v>
      </c>
      <c r="E909" s="16"/>
      <c r="F909" s="14" t="s">
        <v>3669</v>
      </c>
      <c r="G909" s="14" t="s">
        <v>4228</v>
      </c>
      <c r="H909" s="14" t="s">
        <v>3670</v>
      </c>
      <c r="I909" s="15">
        <v>0.22</v>
      </c>
      <c r="J909" s="77">
        <v>4</v>
      </c>
      <c r="K909" s="92"/>
    </row>
    <row r="910" spans="1:11" ht="13" x14ac:dyDescent="0.15">
      <c r="A910" s="14" t="s">
        <v>3528</v>
      </c>
      <c r="B910" s="14" t="s">
        <v>3753</v>
      </c>
      <c r="C910" s="14" t="s">
        <v>4280</v>
      </c>
      <c r="D910" s="16">
        <v>45679</v>
      </c>
      <c r="E910" s="16"/>
      <c r="F910" s="14" t="s">
        <v>3669</v>
      </c>
      <c r="G910" s="14" t="s">
        <v>4228</v>
      </c>
      <c r="H910" s="14" t="s">
        <v>3670</v>
      </c>
      <c r="I910" s="15">
        <v>0.22</v>
      </c>
      <c r="J910" s="77">
        <v>4</v>
      </c>
      <c r="K910" s="92"/>
    </row>
    <row r="911" spans="1:11" ht="13" x14ac:dyDescent="0.15">
      <c r="A911" s="14" t="s">
        <v>3528</v>
      </c>
      <c r="B911" s="14" t="s">
        <v>3754</v>
      </c>
      <c r="C911" s="14" t="s">
        <v>4281</v>
      </c>
      <c r="D911" s="16">
        <v>45679</v>
      </c>
      <c r="E911" s="16"/>
      <c r="F911" s="14" t="s">
        <v>3669</v>
      </c>
      <c r="G911" s="14" t="s">
        <v>4228</v>
      </c>
      <c r="H911" s="14" t="s">
        <v>3670</v>
      </c>
      <c r="I911" s="15">
        <v>0.22</v>
      </c>
      <c r="J911" s="77">
        <v>4</v>
      </c>
      <c r="K911" s="92"/>
    </row>
    <row r="912" spans="1:11" ht="13" x14ac:dyDescent="0.15">
      <c r="A912" s="14" t="s">
        <v>3528</v>
      </c>
      <c r="B912" s="14" t="s">
        <v>3755</v>
      </c>
      <c r="C912" s="14" t="s">
        <v>4282</v>
      </c>
      <c r="D912" s="16">
        <v>45680</v>
      </c>
      <c r="E912" s="16"/>
      <c r="F912" s="14" t="s">
        <v>3669</v>
      </c>
      <c r="G912" s="14" t="s">
        <v>4228</v>
      </c>
      <c r="H912" s="14" t="s">
        <v>3670</v>
      </c>
      <c r="I912" s="15">
        <v>0.22</v>
      </c>
      <c r="J912" s="77">
        <v>4</v>
      </c>
      <c r="K912" s="92"/>
    </row>
    <row r="913" spans="1:11" ht="13" x14ac:dyDescent="0.15">
      <c r="A913" s="14" t="s">
        <v>3528</v>
      </c>
      <c r="B913" s="14" t="s">
        <v>3756</v>
      </c>
      <c r="C913" s="14" t="s">
        <v>4283</v>
      </c>
      <c r="D913" s="16">
        <v>45680</v>
      </c>
      <c r="E913" s="16"/>
      <c r="F913" s="14" t="s">
        <v>3669</v>
      </c>
      <c r="G913" s="14" t="s">
        <v>4228</v>
      </c>
      <c r="H913" s="14" t="s">
        <v>3670</v>
      </c>
      <c r="I913" s="15">
        <v>0.22</v>
      </c>
      <c r="J913" s="77">
        <v>4</v>
      </c>
      <c r="K913" s="92"/>
    </row>
    <row r="914" spans="1:11" ht="13" x14ac:dyDescent="0.15">
      <c r="A914" s="14" t="s">
        <v>3528</v>
      </c>
      <c r="B914" s="14" t="s">
        <v>3757</v>
      </c>
      <c r="C914" s="14" t="s">
        <v>4284</v>
      </c>
      <c r="D914" s="16">
        <v>45680</v>
      </c>
      <c r="E914" s="16"/>
      <c r="F914" s="14" t="s">
        <v>3669</v>
      </c>
      <c r="G914" s="14" t="s">
        <v>4228</v>
      </c>
      <c r="H914" s="14" t="s">
        <v>3670</v>
      </c>
      <c r="I914" s="15">
        <v>0.22</v>
      </c>
      <c r="J914" s="77">
        <v>4</v>
      </c>
      <c r="K914" s="92"/>
    </row>
    <row r="915" spans="1:11" ht="13" x14ac:dyDescent="0.15">
      <c r="A915" s="14" t="s">
        <v>3528</v>
      </c>
      <c r="B915" s="14" t="s">
        <v>3758</v>
      </c>
      <c r="C915" s="14" t="s">
        <v>1728</v>
      </c>
      <c r="D915" s="16">
        <v>45680</v>
      </c>
      <c r="E915" s="16"/>
      <c r="F915" s="14" t="s">
        <v>3669</v>
      </c>
      <c r="G915" s="14" t="s">
        <v>4228</v>
      </c>
      <c r="H915" s="14" t="s">
        <v>3670</v>
      </c>
      <c r="I915" s="15">
        <v>0.22</v>
      </c>
      <c r="J915" s="77">
        <v>4</v>
      </c>
      <c r="K915" s="92"/>
    </row>
    <row r="916" spans="1:11" ht="13" x14ac:dyDescent="0.15">
      <c r="A916" s="14" t="s">
        <v>3528</v>
      </c>
      <c r="B916" s="14" t="s">
        <v>3759</v>
      </c>
      <c r="C916" s="14" t="s">
        <v>3331</v>
      </c>
      <c r="D916" s="16">
        <v>45680</v>
      </c>
      <c r="E916" s="16"/>
      <c r="F916" s="14" t="s">
        <v>3669</v>
      </c>
      <c r="G916" s="14" t="s">
        <v>4228</v>
      </c>
      <c r="H916" s="14" t="s">
        <v>3670</v>
      </c>
      <c r="I916" s="15">
        <v>0.22</v>
      </c>
      <c r="J916" s="77">
        <v>4</v>
      </c>
      <c r="K916" s="92"/>
    </row>
    <row r="917" spans="1:11" ht="13" x14ac:dyDescent="0.15">
      <c r="A917" s="14" t="s">
        <v>3528</v>
      </c>
      <c r="B917" s="14" t="s">
        <v>3760</v>
      </c>
      <c r="C917" s="14" t="s">
        <v>4285</v>
      </c>
      <c r="D917" s="16">
        <v>45680</v>
      </c>
      <c r="E917" s="16"/>
      <c r="F917" s="14" t="s">
        <v>3669</v>
      </c>
      <c r="G917" s="14" t="s">
        <v>4228</v>
      </c>
      <c r="H917" s="14" t="s">
        <v>3670</v>
      </c>
      <c r="I917" s="15">
        <v>0.22</v>
      </c>
      <c r="J917" s="77">
        <v>4</v>
      </c>
      <c r="K917" s="92"/>
    </row>
    <row r="918" spans="1:11" ht="13" x14ac:dyDescent="0.15">
      <c r="A918" s="14" t="s">
        <v>3528</v>
      </c>
      <c r="B918" s="14" t="s">
        <v>3761</v>
      </c>
      <c r="C918" s="14" t="s">
        <v>4286</v>
      </c>
      <c r="D918" s="16">
        <v>45681</v>
      </c>
      <c r="E918" s="16"/>
      <c r="F918" s="14" t="s">
        <v>3669</v>
      </c>
      <c r="G918" s="14" t="s">
        <v>4228</v>
      </c>
      <c r="H918" s="14" t="s">
        <v>3670</v>
      </c>
      <c r="I918" s="15">
        <v>0.22</v>
      </c>
      <c r="J918" s="77">
        <v>4</v>
      </c>
      <c r="K918" s="92"/>
    </row>
    <row r="919" spans="1:11" ht="13" x14ac:dyDescent="0.15">
      <c r="A919" s="14" t="s">
        <v>3528</v>
      </c>
      <c r="B919" s="14" t="s">
        <v>3762</v>
      </c>
      <c r="C919" s="14" t="s">
        <v>4287</v>
      </c>
      <c r="D919" s="16">
        <v>45681</v>
      </c>
      <c r="E919" s="16"/>
      <c r="F919" s="14" t="s">
        <v>3669</v>
      </c>
      <c r="G919" s="14" t="s">
        <v>4228</v>
      </c>
      <c r="H919" s="14" t="s">
        <v>3670</v>
      </c>
      <c r="I919" s="15">
        <v>0.22</v>
      </c>
      <c r="J919" s="77">
        <v>4</v>
      </c>
      <c r="K919" s="92"/>
    </row>
    <row r="920" spans="1:11" ht="13" x14ac:dyDescent="0.15">
      <c r="A920" s="14" t="s">
        <v>3528</v>
      </c>
      <c r="B920" s="14" t="s">
        <v>3763</v>
      </c>
      <c r="C920" s="14" t="s">
        <v>4288</v>
      </c>
      <c r="D920" s="16">
        <v>45684</v>
      </c>
      <c r="E920" s="16"/>
      <c r="F920" s="14" t="s">
        <v>3669</v>
      </c>
      <c r="G920" s="14" t="s">
        <v>4228</v>
      </c>
      <c r="H920" s="14" t="s">
        <v>3670</v>
      </c>
      <c r="I920" s="15">
        <v>0.22</v>
      </c>
      <c r="J920" s="77">
        <v>4</v>
      </c>
      <c r="K920" s="92"/>
    </row>
    <row r="921" spans="1:11" ht="13" x14ac:dyDescent="0.15">
      <c r="A921" s="14" t="s">
        <v>3528</v>
      </c>
      <c r="B921" s="14" t="s">
        <v>3764</v>
      </c>
      <c r="C921" s="14" t="s">
        <v>4289</v>
      </c>
      <c r="D921" s="16">
        <v>45684</v>
      </c>
      <c r="E921" s="16"/>
      <c r="F921" s="14" t="s">
        <v>3669</v>
      </c>
      <c r="G921" s="14" t="s">
        <v>4228</v>
      </c>
      <c r="H921" s="14" t="s">
        <v>3670</v>
      </c>
      <c r="I921" s="15">
        <v>0.22</v>
      </c>
      <c r="J921" s="77">
        <v>4</v>
      </c>
      <c r="K921" s="92"/>
    </row>
    <row r="922" spans="1:11" ht="13" x14ac:dyDescent="0.15">
      <c r="A922" s="14" t="s">
        <v>3528</v>
      </c>
      <c r="B922" s="14" t="s">
        <v>3765</v>
      </c>
      <c r="C922" s="14" t="s">
        <v>3308</v>
      </c>
      <c r="D922" s="16">
        <v>45684</v>
      </c>
      <c r="E922" s="16"/>
      <c r="F922" s="14" t="s">
        <v>3669</v>
      </c>
      <c r="G922" s="14" t="s">
        <v>4228</v>
      </c>
      <c r="H922" s="14" t="s">
        <v>3670</v>
      </c>
      <c r="I922" s="15">
        <v>0.22</v>
      </c>
      <c r="J922" s="77">
        <v>4</v>
      </c>
      <c r="K922" s="92"/>
    </row>
    <row r="923" spans="1:11" ht="13" x14ac:dyDescent="0.15">
      <c r="A923" s="14" t="s">
        <v>3528</v>
      </c>
      <c r="B923" s="14" t="s">
        <v>3766</v>
      </c>
      <c r="C923" s="14" t="s">
        <v>4290</v>
      </c>
      <c r="D923" s="16">
        <v>45685</v>
      </c>
      <c r="E923" s="16"/>
      <c r="F923" s="14" t="s">
        <v>3669</v>
      </c>
      <c r="G923" s="14" t="s">
        <v>4228</v>
      </c>
      <c r="H923" s="14" t="s">
        <v>3670</v>
      </c>
      <c r="I923" s="15">
        <v>0.22</v>
      </c>
      <c r="J923" s="77">
        <v>4</v>
      </c>
      <c r="K923" s="92"/>
    </row>
    <row r="924" spans="1:11" ht="13" x14ac:dyDescent="0.15">
      <c r="A924" s="14" t="s">
        <v>3528</v>
      </c>
      <c r="B924" s="14" t="s">
        <v>3767</v>
      </c>
      <c r="C924" s="14" t="s">
        <v>4276</v>
      </c>
      <c r="D924" s="16">
        <v>45685</v>
      </c>
      <c r="E924" s="16"/>
      <c r="F924" s="14" t="s">
        <v>3669</v>
      </c>
      <c r="G924" s="14" t="s">
        <v>4228</v>
      </c>
      <c r="H924" s="14" t="s">
        <v>3670</v>
      </c>
      <c r="I924" s="15">
        <v>0.22</v>
      </c>
      <c r="J924" s="77">
        <v>4</v>
      </c>
      <c r="K924" s="92"/>
    </row>
    <row r="925" spans="1:11" ht="13" x14ac:dyDescent="0.15">
      <c r="A925" s="14" t="s">
        <v>3528</v>
      </c>
      <c r="B925" s="14" t="s">
        <v>3768</v>
      </c>
      <c r="C925" s="14" t="s">
        <v>4291</v>
      </c>
      <c r="D925" s="16">
        <v>45685</v>
      </c>
      <c r="E925" s="16"/>
      <c r="F925" s="14" t="s">
        <v>3669</v>
      </c>
      <c r="G925" s="14" t="s">
        <v>4228</v>
      </c>
      <c r="H925" s="14" t="s">
        <v>3670</v>
      </c>
      <c r="I925" s="15">
        <v>0.22</v>
      </c>
      <c r="J925" s="77">
        <v>4</v>
      </c>
      <c r="K925" s="92"/>
    </row>
    <row r="926" spans="1:11" ht="13" x14ac:dyDescent="0.15">
      <c r="A926" s="14" t="s">
        <v>3528</v>
      </c>
      <c r="B926" s="14" t="s">
        <v>3769</v>
      </c>
      <c r="C926" s="14" t="s">
        <v>4292</v>
      </c>
      <c r="D926" s="16">
        <v>45685</v>
      </c>
      <c r="E926" s="16"/>
      <c r="F926" s="14" t="s">
        <v>3669</v>
      </c>
      <c r="G926" s="14" t="s">
        <v>4228</v>
      </c>
      <c r="H926" s="14" t="s">
        <v>3670</v>
      </c>
      <c r="I926" s="15">
        <v>0.22</v>
      </c>
      <c r="J926" s="77">
        <v>4</v>
      </c>
      <c r="K926" s="92"/>
    </row>
    <row r="927" spans="1:11" ht="13" x14ac:dyDescent="0.15">
      <c r="A927" s="14" t="s">
        <v>3528</v>
      </c>
      <c r="B927" s="14" t="s">
        <v>3770</v>
      </c>
      <c r="C927" s="14" t="s">
        <v>4293</v>
      </c>
      <c r="D927" s="16">
        <v>45685</v>
      </c>
      <c r="E927" s="16"/>
      <c r="F927" s="14" t="s">
        <v>3669</v>
      </c>
      <c r="G927" s="14" t="s">
        <v>4228</v>
      </c>
      <c r="H927" s="14" t="s">
        <v>3670</v>
      </c>
      <c r="I927" s="15">
        <v>0.22</v>
      </c>
      <c r="J927" s="77">
        <v>4</v>
      </c>
      <c r="K927" s="92"/>
    </row>
    <row r="928" spans="1:11" ht="13" x14ac:dyDescent="0.15">
      <c r="A928" s="14" t="s">
        <v>3528</v>
      </c>
      <c r="B928" s="14" t="s">
        <v>3771</v>
      </c>
      <c r="C928" s="14" t="s">
        <v>4294</v>
      </c>
      <c r="D928" s="16">
        <v>45685</v>
      </c>
      <c r="E928" s="16"/>
      <c r="F928" s="14" t="s">
        <v>3669</v>
      </c>
      <c r="G928" s="14" t="s">
        <v>4228</v>
      </c>
      <c r="H928" s="14" t="s">
        <v>3670</v>
      </c>
      <c r="I928" s="15">
        <v>0.22</v>
      </c>
      <c r="J928" s="77">
        <v>4</v>
      </c>
      <c r="K928" s="92"/>
    </row>
    <row r="929" spans="1:11" ht="13" x14ac:dyDescent="0.15">
      <c r="A929" s="14" t="s">
        <v>3528</v>
      </c>
      <c r="B929" s="14" t="s">
        <v>3772</v>
      </c>
      <c r="C929" s="14" t="s">
        <v>4295</v>
      </c>
      <c r="D929" s="16">
        <v>45685</v>
      </c>
      <c r="E929" s="16"/>
      <c r="F929" s="14" t="s">
        <v>3669</v>
      </c>
      <c r="G929" s="14" t="s">
        <v>4228</v>
      </c>
      <c r="H929" s="14" t="s">
        <v>3670</v>
      </c>
      <c r="I929" s="15">
        <v>0.22</v>
      </c>
      <c r="J929" s="77">
        <v>4</v>
      </c>
      <c r="K929" s="92"/>
    </row>
    <row r="930" spans="1:11" ht="13" x14ac:dyDescent="0.15">
      <c r="A930" s="14" t="s">
        <v>3528</v>
      </c>
      <c r="B930" s="14" t="s">
        <v>3773</v>
      </c>
      <c r="C930" s="14" t="s">
        <v>4296</v>
      </c>
      <c r="D930" s="16">
        <v>45685</v>
      </c>
      <c r="E930" s="16"/>
      <c r="F930" s="14" t="s">
        <v>3669</v>
      </c>
      <c r="G930" s="14" t="s">
        <v>4228</v>
      </c>
      <c r="H930" s="14" t="s">
        <v>3670</v>
      </c>
      <c r="I930" s="15">
        <v>0.22</v>
      </c>
      <c r="J930" s="77">
        <v>4</v>
      </c>
      <c r="K930" s="92"/>
    </row>
    <row r="931" spans="1:11" ht="13" x14ac:dyDescent="0.15">
      <c r="A931" s="14" t="s">
        <v>3528</v>
      </c>
      <c r="B931" s="14" t="s">
        <v>3774</v>
      </c>
      <c r="C931" s="14" t="s">
        <v>4297</v>
      </c>
      <c r="D931" s="16">
        <v>45687</v>
      </c>
      <c r="E931" s="16"/>
      <c r="F931" s="14" t="s">
        <v>3669</v>
      </c>
      <c r="G931" s="14" t="s">
        <v>4228</v>
      </c>
      <c r="H931" s="14" t="s">
        <v>3670</v>
      </c>
      <c r="I931" s="15">
        <v>0.22</v>
      </c>
      <c r="J931" s="77">
        <v>4</v>
      </c>
      <c r="K931" s="92"/>
    </row>
    <row r="932" spans="1:11" ht="13" x14ac:dyDescent="0.15">
      <c r="A932" s="14" t="s">
        <v>3528</v>
      </c>
      <c r="B932" s="14" t="s">
        <v>3775</v>
      </c>
      <c r="C932" s="14" t="s">
        <v>4298</v>
      </c>
      <c r="D932" s="16">
        <v>45687</v>
      </c>
      <c r="E932" s="16"/>
      <c r="F932" s="14" t="s">
        <v>3669</v>
      </c>
      <c r="G932" s="14" t="s">
        <v>4228</v>
      </c>
      <c r="H932" s="14" t="s">
        <v>3670</v>
      </c>
      <c r="I932" s="15">
        <v>0.22</v>
      </c>
      <c r="J932" s="77">
        <v>4</v>
      </c>
      <c r="K932" s="92"/>
    </row>
    <row r="933" spans="1:11" ht="13" x14ac:dyDescent="0.15">
      <c r="A933" s="14" t="s">
        <v>3528</v>
      </c>
      <c r="B933" s="14" t="s">
        <v>3776</v>
      </c>
      <c r="C933" s="14" t="s">
        <v>4299</v>
      </c>
      <c r="D933" s="16">
        <v>45687</v>
      </c>
      <c r="E933" s="16"/>
      <c r="F933" s="14" t="s">
        <v>3669</v>
      </c>
      <c r="G933" s="14" t="s">
        <v>4228</v>
      </c>
      <c r="H933" s="14" t="s">
        <v>3670</v>
      </c>
      <c r="I933" s="15">
        <v>0.22</v>
      </c>
      <c r="J933" s="77">
        <v>4</v>
      </c>
      <c r="K933" s="92"/>
    </row>
    <row r="934" spans="1:11" ht="13" x14ac:dyDescent="0.15">
      <c r="A934" s="14" t="s">
        <v>3528</v>
      </c>
      <c r="B934" s="14" t="s">
        <v>3777</v>
      </c>
      <c r="C934" s="14" t="s">
        <v>4300</v>
      </c>
      <c r="D934" s="16">
        <v>45687</v>
      </c>
      <c r="E934" s="16"/>
      <c r="F934" s="14" t="s">
        <v>3669</v>
      </c>
      <c r="G934" s="14" t="s">
        <v>4228</v>
      </c>
      <c r="H934" s="14" t="s">
        <v>3670</v>
      </c>
      <c r="I934" s="15">
        <v>0.22</v>
      </c>
      <c r="J934" s="77">
        <v>4</v>
      </c>
      <c r="K934" s="92"/>
    </row>
    <row r="935" spans="1:11" ht="13" x14ac:dyDescent="0.15">
      <c r="A935" s="14" t="s">
        <v>3528</v>
      </c>
      <c r="B935" s="14" t="s">
        <v>3778</v>
      </c>
      <c r="C935" s="14" t="s">
        <v>4301</v>
      </c>
      <c r="D935" s="16">
        <v>45688</v>
      </c>
      <c r="E935" s="16"/>
      <c r="F935" s="14" t="s">
        <v>3669</v>
      </c>
      <c r="G935" s="14" t="s">
        <v>4228</v>
      </c>
      <c r="H935" s="14" t="s">
        <v>3670</v>
      </c>
      <c r="I935" s="15">
        <v>0.22</v>
      </c>
      <c r="J935" s="77">
        <v>4</v>
      </c>
      <c r="K935" s="92"/>
    </row>
    <row r="936" spans="1:11" ht="13" x14ac:dyDescent="0.15">
      <c r="A936" s="14" t="s">
        <v>3528</v>
      </c>
      <c r="B936" s="14" t="s">
        <v>3779</v>
      </c>
      <c r="C936" s="14" t="s">
        <v>3331</v>
      </c>
      <c r="D936" s="16">
        <v>45688</v>
      </c>
      <c r="E936" s="16"/>
      <c r="F936" s="14" t="s">
        <v>3669</v>
      </c>
      <c r="G936" s="14" t="s">
        <v>4228</v>
      </c>
      <c r="H936" s="14" t="s">
        <v>3670</v>
      </c>
      <c r="I936" s="15">
        <v>0.22</v>
      </c>
      <c r="J936" s="77">
        <v>4</v>
      </c>
      <c r="K936" s="92"/>
    </row>
    <row r="937" spans="1:11" ht="13" x14ac:dyDescent="0.15">
      <c r="A937" s="14" t="s">
        <v>3528</v>
      </c>
      <c r="B937" s="14" t="s">
        <v>3780</v>
      </c>
      <c r="C937" s="14" t="s">
        <v>4302</v>
      </c>
      <c r="D937" s="16">
        <v>45688</v>
      </c>
      <c r="E937" s="16"/>
      <c r="F937" s="14" t="s">
        <v>3669</v>
      </c>
      <c r="G937" s="14" t="s">
        <v>4228</v>
      </c>
      <c r="H937" s="14" t="s">
        <v>3670</v>
      </c>
      <c r="I937" s="15">
        <v>0.22</v>
      </c>
      <c r="J937" s="77">
        <v>4</v>
      </c>
      <c r="K937" s="92"/>
    </row>
    <row r="938" spans="1:11" ht="13" x14ac:dyDescent="0.15">
      <c r="A938" s="14" t="s">
        <v>3528</v>
      </c>
      <c r="B938" s="14" t="s">
        <v>3781</v>
      </c>
      <c r="C938" s="14" t="s">
        <v>4303</v>
      </c>
      <c r="D938" s="16">
        <v>45688</v>
      </c>
      <c r="E938" s="16"/>
      <c r="F938" s="14" t="s">
        <v>3669</v>
      </c>
      <c r="G938" s="14" t="s">
        <v>4228</v>
      </c>
      <c r="H938" s="14" t="s">
        <v>3670</v>
      </c>
      <c r="I938" s="15">
        <v>0.22</v>
      </c>
      <c r="J938" s="77">
        <v>4</v>
      </c>
      <c r="K938" s="92"/>
    </row>
    <row r="939" spans="1:11" ht="13" x14ac:dyDescent="0.15">
      <c r="A939" s="14" t="s">
        <v>3528</v>
      </c>
      <c r="B939" s="14" t="s">
        <v>3782</v>
      </c>
      <c r="C939" s="14" t="s">
        <v>1728</v>
      </c>
      <c r="D939" s="16">
        <v>45688</v>
      </c>
      <c r="E939" s="16"/>
      <c r="F939" s="14" t="s">
        <v>3669</v>
      </c>
      <c r="G939" s="14" t="s">
        <v>4228</v>
      </c>
      <c r="H939" s="14" t="s">
        <v>3670</v>
      </c>
      <c r="I939" s="15">
        <v>0.22</v>
      </c>
      <c r="J939" s="77">
        <v>4</v>
      </c>
      <c r="K939" s="92"/>
    </row>
    <row r="940" spans="1:11" ht="13" x14ac:dyDescent="0.15">
      <c r="A940" s="14" t="s">
        <v>3528</v>
      </c>
      <c r="B940" s="14" t="s">
        <v>3783</v>
      </c>
      <c r="C940" s="14" t="s">
        <v>4250</v>
      </c>
      <c r="D940" s="16">
        <v>45688</v>
      </c>
      <c r="E940" s="16"/>
      <c r="F940" s="14" t="s">
        <v>3669</v>
      </c>
      <c r="G940" s="14" t="s">
        <v>4228</v>
      </c>
      <c r="H940" s="14" t="s">
        <v>3670</v>
      </c>
      <c r="I940" s="15">
        <v>1.65</v>
      </c>
      <c r="J940" s="77">
        <v>4</v>
      </c>
      <c r="K940" s="92"/>
    </row>
    <row r="941" spans="1:11" ht="13" x14ac:dyDescent="0.15">
      <c r="A941" s="14" t="s">
        <v>3528</v>
      </c>
      <c r="B941" s="14" t="s">
        <v>3784</v>
      </c>
      <c r="C941" s="14" t="s">
        <v>4250</v>
      </c>
      <c r="D941" s="16">
        <v>45688</v>
      </c>
      <c r="E941" s="16"/>
      <c r="F941" s="14" t="s">
        <v>3669</v>
      </c>
      <c r="G941" s="14" t="s">
        <v>4228</v>
      </c>
      <c r="H941" s="14" t="s">
        <v>3670</v>
      </c>
      <c r="I941" s="15">
        <v>2.99</v>
      </c>
      <c r="J941" s="77">
        <v>4</v>
      </c>
      <c r="K941" s="92"/>
    </row>
    <row r="942" spans="1:11" ht="13" x14ac:dyDescent="0.15">
      <c r="A942" s="14" t="s">
        <v>3528</v>
      </c>
      <c r="B942" s="14" t="s">
        <v>3785</v>
      </c>
      <c r="C942" s="14" t="s">
        <v>4250</v>
      </c>
      <c r="D942" s="16">
        <v>45688</v>
      </c>
      <c r="E942" s="16"/>
      <c r="F942" s="14" t="s">
        <v>3669</v>
      </c>
      <c r="G942" s="14" t="s">
        <v>4228</v>
      </c>
      <c r="H942" s="14" t="s">
        <v>3670</v>
      </c>
      <c r="I942" s="15">
        <v>3.5</v>
      </c>
      <c r="J942" s="77">
        <v>4</v>
      </c>
      <c r="K942" s="92"/>
    </row>
    <row r="943" spans="1:11" ht="13" x14ac:dyDescent="0.15">
      <c r="A943" s="14" t="s">
        <v>3528</v>
      </c>
      <c r="B943" s="14" t="s">
        <v>3786</v>
      </c>
      <c r="C943" s="14" t="s">
        <v>4250</v>
      </c>
      <c r="D943" s="16">
        <v>45688</v>
      </c>
      <c r="E943" s="16"/>
      <c r="F943" s="14" t="s">
        <v>3669</v>
      </c>
      <c r="G943" s="14" t="s">
        <v>4228</v>
      </c>
      <c r="H943" s="14" t="s">
        <v>3670</v>
      </c>
      <c r="I943" s="15">
        <v>1.65</v>
      </c>
      <c r="J943" s="77">
        <v>4</v>
      </c>
      <c r="K943" s="92"/>
    </row>
    <row r="944" spans="1:11" ht="13" x14ac:dyDescent="0.15">
      <c r="A944" s="14" t="s">
        <v>3528</v>
      </c>
      <c r="B944" s="14" t="s">
        <v>3787</v>
      </c>
      <c r="C944" s="14" t="s">
        <v>4250</v>
      </c>
      <c r="D944" s="16">
        <v>45688</v>
      </c>
      <c r="E944" s="16"/>
      <c r="F944" s="14" t="s">
        <v>3669</v>
      </c>
      <c r="G944" s="14" t="s">
        <v>4228</v>
      </c>
      <c r="H944" s="14" t="s">
        <v>3670</v>
      </c>
      <c r="I944" s="15">
        <v>7</v>
      </c>
      <c r="J944" s="77">
        <v>4</v>
      </c>
      <c r="K944" s="92"/>
    </row>
    <row r="945" spans="1:11" ht="13" x14ac:dyDescent="0.15">
      <c r="A945" s="14" t="s">
        <v>3528</v>
      </c>
      <c r="B945" s="14" t="s">
        <v>3788</v>
      </c>
      <c r="C945" s="14" t="s">
        <v>4250</v>
      </c>
      <c r="D945" s="16">
        <v>45688</v>
      </c>
      <c r="E945" s="16"/>
      <c r="F945" s="14" t="s">
        <v>3669</v>
      </c>
      <c r="G945" s="14" t="s">
        <v>4228</v>
      </c>
      <c r="H945" s="14" t="s">
        <v>3670</v>
      </c>
      <c r="I945" s="15">
        <v>5</v>
      </c>
      <c r="J945" s="77">
        <v>4</v>
      </c>
      <c r="K945" s="92"/>
    </row>
    <row r="946" spans="1:11" ht="13" x14ac:dyDescent="0.15">
      <c r="A946" s="14" t="s">
        <v>3528</v>
      </c>
      <c r="B946" s="14" t="s">
        <v>3789</v>
      </c>
      <c r="C946" s="14" t="s">
        <v>4250</v>
      </c>
      <c r="D946" s="16">
        <v>45689</v>
      </c>
      <c r="E946" s="16"/>
      <c r="F946" s="14" t="s">
        <v>3669</v>
      </c>
      <c r="G946" s="14" t="s">
        <v>4228</v>
      </c>
      <c r="H946" s="14" t="s">
        <v>3670</v>
      </c>
      <c r="I946" s="15">
        <v>0.25</v>
      </c>
      <c r="J946" s="77">
        <v>4</v>
      </c>
      <c r="K946" s="92"/>
    </row>
    <row r="947" spans="1:11" ht="13" x14ac:dyDescent="0.15">
      <c r="A947" s="14" t="s">
        <v>3528</v>
      </c>
      <c r="B947" s="14" t="s">
        <v>3790</v>
      </c>
      <c r="C947" s="14" t="s">
        <v>4304</v>
      </c>
      <c r="D947" s="16">
        <v>45691</v>
      </c>
      <c r="E947" s="16"/>
      <c r="F947" s="14" t="s">
        <v>3669</v>
      </c>
      <c r="G947" s="14" t="s">
        <v>4228</v>
      </c>
      <c r="H947" s="14" t="s">
        <v>3670</v>
      </c>
      <c r="I947" s="15">
        <v>0.22</v>
      </c>
      <c r="J947" s="77">
        <v>4</v>
      </c>
      <c r="K947" s="92"/>
    </row>
    <row r="948" spans="1:11" ht="13" x14ac:dyDescent="0.15">
      <c r="A948" s="14" t="s">
        <v>3528</v>
      </c>
      <c r="B948" s="14" t="s">
        <v>3791</v>
      </c>
      <c r="C948" s="14" t="s">
        <v>4305</v>
      </c>
      <c r="D948" s="16">
        <v>45691</v>
      </c>
      <c r="E948" s="16"/>
      <c r="F948" s="14" t="s">
        <v>3669</v>
      </c>
      <c r="G948" s="14" t="s">
        <v>4228</v>
      </c>
      <c r="H948" s="14" t="s">
        <v>3670</v>
      </c>
      <c r="I948" s="15">
        <v>0.22</v>
      </c>
      <c r="J948" s="77">
        <v>4</v>
      </c>
      <c r="K948" s="92"/>
    </row>
    <row r="949" spans="1:11" ht="13" x14ac:dyDescent="0.15">
      <c r="A949" s="14" t="s">
        <v>3528</v>
      </c>
      <c r="B949" s="14" t="s">
        <v>3792</v>
      </c>
      <c r="C949" s="14" t="s">
        <v>4290</v>
      </c>
      <c r="D949" s="16">
        <v>45691</v>
      </c>
      <c r="E949" s="16"/>
      <c r="F949" s="14" t="s">
        <v>3669</v>
      </c>
      <c r="G949" s="14" t="s">
        <v>4228</v>
      </c>
      <c r="H949" s="14" t="s">
        <v>3670</v>
      </c>
      <c r="I949" s="15">
        <v>0.22</v>
      </c>
      <c r="J949" s="77">
        <v>4</v>
      </c>
      <c r="K949" s="92"/>
    </row>
    <row r="950" spans="1:11" ht="13" x14ac:dyDescent="0.15">
      <c r="A950" s="14" t="s">
        <v>3528</v>
      </c>
      <c r="B950" s="14" t="s">
        <v>3793</v>
      </c>
      <c r="C950" s="14" t="s">
        <v>4306</v>
      </c>
      <c r="D950" s="16">
        <v>45691</v>
      </c>
      <c r="E950" s="16"/>
      <c r="F950" s="14" t="s">
        <v>3669</v>
      </c>
      <c r="G950" s="14" t="s">
        <v>4228</v>
      </c>
      <c r="H950" s="14" t="s">
        <v>3670</v>
      </c>
      <c r="I950" s="15">
        <v>0.22</v>
      </c>
      <c r="J950" s="77">
        <v>4</v>
      </c>
      <c r="K950" s="92"/>
    </row>
    <row r="951" spans="1:11" ht="13" x14ac:dyDescent="0.15">
      <c r="A951" s="14" t="s">
        <v>3528</v>
      </c>
      <c r="B951" s="14" t="s">
        <v>3794</v>
      </c>
      <c r="C951" s="14" t="s">
        <v>4307</v>
      </c>
      <c r="D951" s="16">
        <v>45691</v>
      </c>
      <c r="E951" s="16"/>
      <c r="F951" s="14" t="s">
        <v>3669</v>
      </c>
      <c r="G951" s="14" t="s">
        <v>4228</v>
      </c>
      <c r="H951" s="14" t="s">
        <v>3670</v>
      </c>
      <c r="I951" s="15">
        <v>0.22</v>
      </c>
      <c r="J951" s="77">
        <v>4</v>
      </c>
      <c r="K951" s="92"/>
    </row>
    <row r="952" spans="1:11" ht="13" x14ac:dyDescent="0.15">
      <c r="A952" s="14" t="s">
        <v>3528</v>
      </c>
      <c r="B952" s="14" t="s">
        <v>3795</v>
      </c>
      <c r="C952" s="14" t="s">
        <v>4308</v>
      </c>
      <c r="D952" s="16">
        <v>45691</v>
      </c>
      <c r="E952" s="16"/>
      <c r="F952" s="14" t="s">
        <v>3669</v>
      </c>
      <c r="G952" s="14" t="s">
        <v>4228</v>
      </c>
      <c r="H952" s="14" t="s">
        <v>3670</v>
      </c>
      <c r="I952" s="15">
        <v>0.22</v>
      </c>
      <c r="J952" s="77">
        <v>4</v>
      </c>
      <c r="K952" s="92"/>
    </row>
    <row r="953" spans="1:11" ht="13" x14ac:dyDescent="0.15">
      <c r="A953" s="14" t="s">
        <v>3528</v>
      </c>
      <c r="B953" s="14" t="s">
        <v>3796</v>
      </c>
      <c r="C953" s="14" t="s">
        <v>4309</v>
      </c>
      <c r="D953" s="16">
        <v>45691</v>
      </c>
      <c r="E953" s="16"/>
      <c r="F953" s="14" t="s">
        <v>3669</v>
      </c>
      <c r="G953" s="14" t="s">
        <v>4228</v>
      </c>
      <c r="H953" s="14" t="s">
        <v>3670</v>
      </c>
      <c r="I953" s="15">
        <v>0.22</v>
      </c>
      <c r="J953" s="77">
        <v>4</v>
      </c>
      <c r="K953" s="92"/>
    </row>
    <row r="954" spans="1:11" ht="13" x14ac:dyDescent="0.15">
      <c r="A954" s="14" t="s">
        <v>3528</v>
      </c>
      <c r="B954" s="14" t="s">
        <v>3797</v>
      </c>
      <c r="C954" s="14" t="s">
        <v>4310</v>
      </c>
      <c r="D954" s="16">
        <v>45691</v>
      </c>
      <c r="E954" s="16"/>
      <c r="F954" s="14" t="s">
        <v>3669</v>
      </c>
      <c r="G954" s="14" t="s">
        <v>4228</v>
      </c>
      <c r="H954" s="14" t="s">
        <v>3670</v>
      </c>
      <c r="I954" s="15">
        <v>0.22</v>
      </c>
      <c r="J954" s="77">
        <v>4</v>
      </c>
      <c r="K954" s="92"/>
    </row>
    <row r="955" spans="1:11" ht="13" x14ac:dyDescent="0.15">
      <c r="A955" s="14" t="s">
        <v>3528</v>
      </c>
      <c r="B955" s="14" t="s">
        <v>3798</v>
      </c>
      <c r="C955" s="14" t="s">
        <v>4311</v>
      </c>
      <c r="D955" s="16">
        <v>45691</v>
      </c>
      <c r="E955" s="16"/>
      <c r="F955" s="14" t="s">
        <v>3669</v>
      </c>
      <c r="G955" s="14" t="s">
        <v>4228</v>
      </c>
      <c r="H955" s="14" t="s">
        <v>3670</v>
      </c>
      <c r="I955" s="15">
        <v>0.22</v>
      </c>
      <c r="J955" s="77">
        <v>4</v>
      </c>
      <c r="K955" s="92"/>
    </row>
    <row r="956" spans="1:11" ht="13" x14ac:dyDescent="0.15">
      <c r="A956" s="14" t="s">
        <v>3528</v>
      </c>
      <c r="B956" s="14" t="s">
        <v>3799</v>
      </c>
      <c r="C956" s="14" t="s">
        <v>4244</v>
      </c>
      <c r="D956" s="16">
        <v>45691</v>
      </c>
      <c r="E956" s="16"/>
      <c r="F956" s="14" t="s">
        <v>3669</v>
      </c>
      <c r="G956" s="14" t="s">
        <v>4228</v>
      </c>
      <c r="H956" s="14" t="s">
        <v>3670</v>
      </c>
      <c r="I956" s="15">
        <v>0.22</v>
      </c>
      <c r="J956" s="77">
        <v>4</v>
      </c>
      <c r="K956" s="92"/>
    </row>
    <row r="957" spans="1:11" ht="13" x14ac:dyDescent="0.15">
      <c r="A957" s="14" t="s">
        <v>3528</v>
      </c>
      <c r="B957" s="14" t="s">
        <v>3800</v>
      </c>
      <c r="C957" s="14" t="s">
        <v>4312</v>
      </c>
      <c r="D957" s="16">
        <v>45691</v>
      </c>
      <c r="E957" s="16"/>
      <c r="F957" s="14" t="s">
        <v>3669</v>
      </c>
      <c r="G957" s="14" t="s">
        <v>4228</v>
      </c>
      <c r="H957" s="14" t="s">
        <v>3670</v>
      </c>
      <c r="I957" s="15">
        <v>0.22</v>
      </c>
      <c r="J957" s="77">
        <v>4</v>
      </c>
      <c r="K957" s="92"/>
    </row>
    <row r="958" spans="1:11" ht="13" x14ac:dyDescent="0.15">
      <c r="A958" s="14" t="s">
        <v>3528</v>
      </c>
      <c r="B958" s="14" t="s">
        <v>3801</v>
      </c>
      <c r="C958" s="14" t="s">
        <v>4313</v>
      </c>
      <c r="D958" s="16">
        <v>45691</v>
      </c>
      <c r="E958" s="16"/>
      <c r="F958" s="14" t="s">
        <v>3669</v>
      </c>
      <c r="G958" s="14" t="s">
        <v>4228</v>
      </c>
      <c r="H958" s="14" t="s">
        <v>3670</v>
      </c>
      <c r="I958" s="15">
        <v>0.22</v>
      </c>
      <c r="J958" s="77">
        <v>4</v>
      </c>
      <c r="K958" s="92"/>
    </row>
    <row r="959" spans="1:11" ht="36" x14ac:dyDescent="0.15">
      <c r="A959" s="14" t="s">
        <v>3528</v>
      </c>
      <c r="B959" s="14" t="s">
        <v>3802</v>
      </c>
      <c r="C959" s="14" t="s">
        <v>1528</v>
      </c>
      <c r="D959" s="16">
        <v>45692</v>
      </c>
      <c r="E959" s="16"/>
      <c r="F959" s="14" t="s">
        <v>3803</v>
      </c>
      <c r="G959" s="14"/>
      <c r="H959" s="14" t="s">
        <v>3804</v>
      </c>
      <c r="I959" s="15">
        <v>44.03</v>
      </c>
      <c r="J959" s="77">
        <v>4</v>
      </c>
      <c r="K959" s="92"/>
    </row>
    <row r="960" spans="1:11" ht="36" x14ac:dyDescent="0.15">
      <c r="A960" s="14" t="s">
        <v>3528</v>
      </c>
      <c r="B960" s="14" t="s">
        <v>3805</v>
      </c>
      <c r="C960" s="14" t="s">
        <v>1528</v>
      </c>
      <c r="D960" s="16">
        <v>45692</v>
      </c>
      <c r="E960" s="16"/>
      <c r="F960" s="14" t="s">
        <v>3806</v>
      </c>
      <c r="G960" s="14"/>
      <c r="H960" s="14" t="s">
        <v>3807</v>
      </c>
      <c r="I960" s="15">
        <v>1362.63</v>
      </c>
      <c r="J960" s="77">
        <v>4</v>
      </c>
      <c r="K960" s="92"/>
    </row>
    <row r="961" spans="1:11" ht="36" x14ac:dyDescent="0.15">
      <c r="A961" s="14" t="s">
        <v>3528</v>
      </c>
      <c r="B961" s="14" t="s">
        <v>3808</v>
      </c>
      <c r="C961" s="14" t="s">
        <v>1528</v>
      </c>
      <c r="D961" s="16">
        <v>45692</v>
      </c>
      <c r="E961" s="16"/>
      <c r="F961" s="14" t="s">
        <v>3809</v>
      </c>
      <c r="G961" s="14"/>
      <c r="H961" s="14" t="s">
        <v>2263</v>
      </c>
      <c r="I961" s="15">
        <v>2085.56</v>
      </c>
      <c r="J961" s="77">
        <v>4</v>
      </c>
      <c r="K961" s="92"/>
    </row>
    <row r="962" spans="1:11" ht="36" x14ac:dyDescent="0.15">
      <c r="A962" s="14" t="s">
        <v>3528</v>
      </c>
      <c r="B962" s="14" t="s">
        <v>3810</v>
      </c>
      <c r="C962" s="14" t="s">
        <v>1528</v>
      </c>
      <c r="D962" s="16">
        <v>45692</v>
      </c>
      <c r="E962" s="16"/>
      <c r="F962" s="14" t="s">
        <v>3811</v>
      </c>
      <c r="G962" s="14"/>
      <c r="H962" s="14" t="s">
        <v>3812</v>
      </c>
      <c r="I962" s="15">
        <v>1252.48</v>
      </c>
      <c r="J962" s="77">
        <v>4</v>
      </c>
      <c r="K962" s="92"/>
    </row>
    <row r="963" spans="1:11" ht="36" x14ac:dyDescent="0.15">
      <c r="A963" s="14" t="s">
        <v>3528</v>
      </c>
      <c r="B963" s="14" t="s">
        <v>3813</v>
      </c>
      <c r="C963" s="14" t="s">
        <v>1528</v>
      </c>
      <c r="D963" s="16">
        <v>45692</v>
      </c>
      <c r="E963" s="16"/>
      <c r="F963" s="14" t="s">
        <v>3814</v>
      </c>
      <c r="G963" s="14"/>
      <c r="H963" s="14" t="s">
        <v>3815</v>
      </c>
      <c r="I963" s="15">
        <v>739.95</v>
      </c>
      <c r="J963" s="77">
        <v>4</v>
      </c>
      <c r="K963" s="92"/>
    </row>
    <row r="964" spans="1:11" ht="36" x14ac:dyDescent="0.15">
      <c r="A964" s="14" t="s">
        <v>3528</v>
      </c>
      <c r="B964" s="14" t="s">
        <v>3816</v>
      </c>
      <c r="C964" s="14" t="s">
        <v>1528</v>
      </c>
      <c r="D964" s="16">
        <v>45692</v>
      </c>
      <c r="E964" s="16"/>
      <c r="F964" s="14" t="s">
        <v>3817</v>
      </c>
      <c r="G964" s="14"/>
      <c r="H964" s="14" t="s">
        <v>3818</v>
      </c>
      <c r="I964" s="15">
        <v>16.100000000000001</v>
      </c>
      <c r="J964" s="77">
        <v>4</v>
      </c>
      <c r="K964" s="92"/>
    </row>
    <row r="965" spans="1:11" ht="36" x14ac:dyDescent="0.15">
      <c r="A965" s="14" t="s">
        <v>3528</v>
      </c>
      <c r="B965" s="14" t="s">
        <v>1558</v>
      </c>
      <c r="C965" s="14" t="s">
        <v>1559</v>
      </c>
      <c r="D965" s="16">
        <v>45692</v>
      </c>
      <c r="E965" s="16"/>
      <c r="F965" s="14" t="s">
        <v>1560</v>
      </c>
      <c r="G965" s="14" t="s">
        <v>1561</v>
      </c>
      <c r="H965" s="14" t="s">
        <v>1562</v>
      </c>
      <c r="I965" s="15">
        <v>3273.87</v>
      </c>
      <c r="J965" s="77">
        <v>4</v>
      </c>
      <c r="K965" s="92"/>
    </row>
    <row r="966" spans="1:11" ht="36" x14ac:dyDescent="0.15">
      <c r="A966" s="14" t="s">
        <v>3528</v>
      </c>
      <c r="B966" s="14" t="s">
        <v>1563</v>
      </c>
      <c r="C966" s="14" t="s">
        <v>579</v>
      </c>
      <c r="D966" s="16">
        <v>45692</v>
      </c>
      <c r="E966" s="16"/>
      <c r="F966" s="14" t="s">
        <v>1564</v>
      </c>
      <c r="G966" s="14" t="s">
        <v>1565</v>
      </c>
      <c r="H966" s="14" t="s">
        <v>1566</v>
      </c>
      <c r="I966" s="15">
        <v>179.83</v>
      </c>
      <c r="J966" s="77">
        <v>4</v>
      </c>
      <c r="K966" s="92"/>
    </row>
    <row r="967" spans="1:11" ht="24" x14ac:dyDescent="0.15">
      <c r="A967" s="14" t="s">
        <v>3528</v>
      </c>
      <c r="B967" s="14" t="s">
        <v>1567</v>
      </c>
      <c r="C967" s="14" t="s">
        <v>579</v>
      </c>
      <c r="D967" s="16">
        <v>45692</v>
      </c>
      <c r="E967" s="16"/>
      <c r="F967" s="14" t="s">
        <v>1568</v>
      </c>
      <c r="G967" s="14" t="s">
        <v>1569</v>
      </c>
      <c r="H967" s="14" t="s">
        <v>1570</v>
      </c>
      <c r="I967" s="15">
        <v>1246.24</v>
      </c>
      <c r="J967" s="77">
        <v>4</v>
      </c>
      <c r="K967" s="92"/>
    </row>
    <row r="968" spans="1:11" ht="36" x14ac:dyDescent="0.15">
      <c r="A968" s="14" t="s">
        <v>3528</v>
      </c>
      <c r="B968" s="14" t="s">
        <v>1571</v>
      </c>
      <c r="C968" s="14" t="s">
        <v>579</v>
      </c>
      <c r="D968" s="16">
        <v>45692</v>
      </c>
      <c r="E968" s="16"/>
      <c r="F968" s="14" t="s">
        <v>1572</v>
      </c>
      <c r="G968" s="14" t="s">
        <v>1573</v>
      </c>
      <c r="H968" s="14" t="s">
        <v>1574</v>
      </c>
      <c r="I968" s="15">
        <v>9</v>
      </c>
      <c r="J968" s="77">
        <v>4</v>
      </c>
      <c r="K968" s="92"/>
    </row>
    <row r="969" spans="1:11" ht="36" x14ac:dyDescent="0.15">
      <c r="A969" s="14" t="s">
        <v>3528</v>
      </c>
      <c r="B969" s="14" t="s">
        <v>1575</v>
      </c>
      <c r="C969" s="14" t="s">
        <v>1576</v>
      </c>
      <c r="D969" s="16">
        <v>45692</v>
      </c>
      <c r="E969" s="16"/>
      <c r="F969" s="14" t="s">
        <v>1577</v>
      </c>
      <c r="G969" s="14"/>
      <c r="H969" s="14" t="s">
        <v>1578</v>
      </c>
      <c r="I969" s="15">
        <v>1267.0999999999999</v>
      </c>
      <c r="J969" s="77">
        <v>4</v>
      </c>
      <c r="K969" s="92"/>
    </row>
    <row r="970" spans="1:11" ht="13" x14ac:dyDescent="0.15">
      <c r="A970" s="14" t="s">
        <v>3528</v>
      </c>
      <c r="B970" s="14" t="s">
        <v>3819</v>
      </c>
      <c r="C970" s="14" t="s">
        <v>3331</v>
      </c>
      <c r="D970" s="16">
        <v>45692</v>
      </c>
      <c r="E970" s="16"/>
      <c r="F970" s="14" t="s">
        <v>3669</v>
      </c>
      <c r="G970" s="14" t="s">
        <v>4228</v>
      </c>
      <c r="H970" s="14" t="s">
        <v>3670</v>
      </c>
      <c r="I970" s="15">
        <v>0.22</v>
      </c>
      <c r="J970" s="77">
        <v>4</v>
      </c>
      <c r="K970" s="92"/>
    </row>
    <row r="971" spans="1:11" ht="13" x14ac:dyDescent="0.15">
      <c r="A971" s="14" t="s">
        <v>3528</v>
      </c>
      <c r="B971" s="14" t="s">
        <v>3820</v>
      </c>
      <c r="C971" s="14" t="s">
        <v>3331</v>
      </c>
      <c r="D971" s="16">
        <v>45692</v>
      </c>
      <c r="E971" s="16"/>
      <c r="F971" s="14" t="s">
        <v>3669</v>
      </c>
      <c r="G971" s="14" t="s">
        <v>4228</v>
      </c>
      <c r="H971" s="14" t="s">
        <v>3670</v>
      </c>
      <c r="I971" s="15">
        <v>0.22</v>
      </c>
      <c r="J971" s="77">
        <v>4</v>
      </c>
      <c r="K971" s="92"/>
    </row>
    <row r="972" spans="1:11" ht="13" x14ac:dyDescent="0.15">
      <c r="A972" s="14" t="s">
        <v>3528</v>
      </c>
      <c r="B972" s="14" t="s">
        <v>3821</v>
      </c>
      <c r="C972" s="14" t="s">
        <v>3331</v>
      </c>
      <c r="D972" s="16">
        <v>45692</v>
      </c>
      <c r="E972" s="16"/>
      <c r="F972" s="14" t="s">
        <v>3669</v>
      </c>
      <c r="G972" s="14" t="s">
        <v>4228</v>
      </c>
      <c r="H972" s="14" t="s">
        <v>3670</v>
      </c>
      <c r="I972" s="15">
        <v>0.22</v>
      </c>
      <c r="J972" s="77">
        <v>4</v>
      </c>
      <c r="K972" s="92"/>
    </row>
    <row r="973" spans="1:11" ht="13" x14ac:dyDescent="0.15">
      <c r="A973" s="14" t="s">
        <v>3528</v>
      </c>
      <c r="B973" s="14" t="s">
        <v>3822</v>
      </c>
      <c r="C973" s="14" t="s">
        <v>3331</v>
      </c>
      <c r="D973" s="16">
        <v>45692</v>
      </c>
      <c r="E973" s="16"/>
      <c r="F973" s="14" t="s">
        <v>3669</v>
      </c>
      <c r="G973" s="14" t="s">
        <v>4228</v>
      </c>
      <c r="H973" s="14" t="s">
        <v>3670</v>
      </c>
      <c r="I973" s="15">
        <v>0.22</v>
      </c>
      <c r="J973" s="77">
        <v>4</v>
      </c>
      <c r="K973" s="92"/>
    </row>
    <row r="974" spans="1:11" ht="13" x14ac:dyDescent="0.15">
      <c r="A974" s="14" t="s">
        <v>3528</v>
      </c>
      <c r="B974" s="14" t="s">
        <v>3823</v>
      </c>
      <c r="C974" s="14" t="s">
        <v>3331</v>
      </c>
      <c r="D974" s="16">
        <v>45692</v>
      </c>
      <c r="E974" s="16"/>
      <c r="F974" s="14" t="s">
        <v>3669</v>
      </c>
      <c r="G974" s="14" t="s">
        <v>4228</v>
      </c>
      <c r="H974" s="14" t="s">
        <v>3670</v>
      </c>
      <c r="I974" s="15">
        <v>0.22</v>
      </c>
      <c r="J974" s="77">
        <v>4</v>
      </c>
      <c r="K974" s="92"/>
    </row>
    <row r="975" spans="1:11" ht="13" x14ac:dyDescent="0.15">
      <c r="A975" s="14" t="s">
        <v>3528</v>
      </c>
      <c r="B975" s="14" t="s">
        <v>3824</v>
      </c>
      <c r="C975" s="14" t="s">
        <v>3331</v>
      </c>
      <c r="D975" s="16">
        <v>45692</v>
      </c>
      <c r="E975" s="16"/>
      <c r="F975" s="14" t="s">
        <v>3669</v>
      </c>
      <c r="G975" s="14" t="s">
        <v>4228</v>
      </c>
      <c r="H975" s="14" t="s">
        <v>3670</v>
      </c>
      <c r="I975" s="15">
        <v>0.22</v>
      </c>
      <c r="J975" s="77">
        <v>4</v>
      </c>
      <c r="K975" s="92"/>
    </row>
    <row r="976" spans="1:11" ht="13" x14ac:dyDescent="0.15">
      <c r="A976" s="14" t="s">
        <v>3528</v>
      </c>
      <c r="B976" s="14" t="s">
        <v>3825</v>
      </c>
      <c r="C976" s="14" t="s">
        <v>3331</v>
      </c>
      <c r="D976" s="16">
        <v>45692</v>
      </c>
      <c r="E976" s="16"/>
      <c r="F976" s="14" t="s">
        <v>3669</v>
      </c>
      <c r="G976" s="14" t="s">
        <v>4228</v>
      </c>
      <c r="H976" s="14" t="s">
        <v>3670</v>
      </c>
      <c r="I976" s="15">
        <v>0.22</v>
      </c>
      <c r="J976" s="77">
        <v>4</v>
      </c>
      <c r="K976" s="92"/>
    </row>
    <row r="977" spans="1:11" ht="13" x14ac:dyDescent="0.15">
      <c r="A977" s="14" t="s">
        <v>3528</v>
      </c>
      <c r="B977" s="14" t="s">
        <v>3826</v>
      </c>
      <c r="C977" s="14" t="s">
        <v>3331</v>
      </c>
      <c r="D977" s="16">
        <v>45692</v>
      </c>
      <c r="E977" s="16"/>
      <c r="F977" s="14" t="s">
        <v>3669</v>
      </c>
      <c r="G977" s="14" t="s">
        <v>4228</v>
      </c>
      <c r="H977" s="14" t="s">
        <v>3670</v>
      </c>
      <c r="I977" s="15">
        <v>0.22</v>
      </c>
      <c r="J977" s="77">
        <v>4</v>
      </c>
      <c r="K977" s="92"/>
    </row>
    <row r="978" spans="1:11" ht="13" x14ac:dyDescent="0.15">
      <c r="A978" s="14" t="s">
        <v>3528</v>
      </c>
      <c r="B978" s="14" t="s">
        <v>3827</v>
      </c>
      <c r="C978" s="14" t="s">
        <v>3331</v>
      </c>
      <c r="D978" s="16">
        <v>45692</v>
      </c>
      <c r="E978" s="16"/>
      <c r="F978" s="14" t="s">
        <v>3669</v>
      </c>
      <c r="G978" s="14" t="s">
        <v>4228</v>
      </c>
      <c r="H978" s="14" t="s">
        <v>3670</v>
      </c>
      <c r="I978" s="15">
        <v>0.22</v>
      </c>
      <c r="J978" s="77">
        <v>4</v>
      </c>
      <c r="K978" s="92"/>
    </row>
    <row r="979" spans="1:11" ht="13" x14ac:dyDescent="0.15">
      <c r="A979" s="14" t="s">
        <v>3528</v>
      </c>
      <c r="B979" s="14" t="s">
        <v>3828</v>
      </c>
      <c r="C979" s="14" t="s">
        <v>3331</v>
      </c>
      <c r="D979" s="16">
        <v>45692</v>
      </c>
      <c r="E979" s="16"/>
      <c r="F979" s="14" t="s">
        <v>3669</v>
      </c>
      <c r="G979" s="14" t="s">
        <v>4228</v>
      </c>
      <c r="H979" s="14" t="s">
        <v>3670</v>
      </c>
      <c r="I979" s="15">
        <v>0.22</v>
      </c>
      <c r="J979" s="77">
        <v>4</v>
      </c>
      <c r="K979" s="92"/>
    </row>
    <row r="980" spans="1:11" ht="13" x14ac:dyDescent="0.15">
      <c r="A980" s="14" t="s">
        <v>3528</v>
      </c>
      <c r="B980" s="14" t="s">
        <v>3829</v>
      </c>
      <c r="C980" s="14" t="s">
        <v>3331</v>
      </c>
      <c r="D980" s="16">
        <v>45692</v>
      </c>
      <c r="E980" s="16"/>
      <c r="F980" s="14" t="s">
        <v>3669</v>
      </c>
      <c r="G980" s="14" t="s">
        <v>4228</v>
      </c>
      <c r="H980" s="14" t="s">
        <v>3670</v>
      </c>
      <c r="I980" s="15">
        <v>0.22</v>
      </c>
      <c r="J980" s="77">
        <v>4</v>
      </c>
      <c r="K980" s="92"/>
    </row>
    <row r="981" spans="1:11" ht="13" x14ac:dyDescent="0.15">
      <c r="A981" s="14" t="s">
        <v>3528</v>
      </c>
      <c r="B981" s="14" t="s">
        <v>3830</v>
      </c>
      <c r="C981" s="14" t="s">
        <v>3331</v>
      </c>
      <c r="D981" s="16">
        <v>45692</v>
      </c>
      <c r="E981" s="16"/>
      <c r="F981" s="14" t="s">
        <v>3669</v>
      </c>
      <c r="G981" s="14" t="s">
        <v>4228</v>
      </c>
      <c r="H981" s="14" t="s">
        <v>3670</v>
      </c>
      <c r="I981" s="15">
        <v>0.22</v>
      </c>
      <c r="J981" s="77">
        <v>4</v>
      </c>
      <c r="K981" s="92"/>
    </row>
    <row r="982" spans="1:11" ht="13" x14ac:dyDescent="0.15">
      <c r="A982" s="14" t="s">
        <v>3528</v>
      </c>
      <c r="B982" s="14" t="s">
        <v>3831</v>
      </c>
      <c r="C982" s="14" t="s">
        <v>3331</v>
      </c>
      <c r="D982" s="16">
        <v>45692</v>
      </c>
      <c r="E982" s="16"/>
      <c r="F982" s="14" t="s">
        <v>3669</v>
      </c>
      <c r="G982" s="14" t="s">
        <v>4228</v>
      </c>
      <c r="H982" s="14" t="s">
        <v>3670</v>
      </c>
      <c r="I982" s="15">
        <v>0.22</v>
      </c>
      <c r="J982" s="77">
        <v>4</v>
      </c>
      <c r="K982" s="92"/>
    </row>
    <row r="983" spans="1:11" ht="13" x14ac:dyDescent="0.15">
      <c r="A983" s="14" t="s">
        <v>3528</v>
      </c>
      <c r="B983" s="14" t="s">
        <v>3832</v>
      </c>
      <c r="C983" s="14" t="s">
        <v>3331</v>
      </c>
      <c r="D983" s="16">
        <v>45692</v>
      </c>
      <c r="E983" s="16"/>
      <c r="F983" s="14" t="s">
        <v>3669</v>
      </c>
      <c r="G983" s="14" t="s">
        <v>4228</v>
      </c>
      <c r="H983" s="14" t="s">
        <v>3670</v>
      </c>
      <c r="I983" s="15">
        <v>0.22</v>
      </c>
      <c r="J983" s="77">
        <v>4</v>
      </c>
      <c r="K983" s="92"/>
    </row>
    <row r="984" spans="1:11" ht="13" x14ac:dyDescent="0.15">
      <c r="A984" s="14" t="s">
        <v>3528</v>
      </c>
      <c r="B984" s="14" t="s">
        <v>3833</v>
      </c>
      <c r="C984" s="14" t="s">
        <v>3331</v>
      </c>
      <c r="D984" s="16">
        <v>45692</v>
      </c>
      <c r="E984" s="16"/>
      <c r="F984" s="14" t="s">
        <v>3669</v>
      </c>
      <c r="G984" s="14" t="s">
        <v>4228</v>
      </c>
      <c r="H984" s="14" t="s">
        <v>3670</v>
      </c>
      <c r="I984" s="15">
        <v>0.22</v>
      </c>
      <c r="J984" s="77">
        <v>4</v>
      </c>
      <c r="K984" s="92"/>
    </row>
    <row r="985" spans="1:11" ht="13" x14ac:dyDescent="0.15">
      <c r="A985" s="14" t="s">
        <v>3528</v>
      </c>
      <c r="B985" s="14" t="s">
        <v>3834</v>
      </c>
      <c r="C985" s="14" t="s">
        <v>3331</v>
      </c>
      <c r="D985" s="16">
        <v>45692</v>
      </c>
      <c r="E985" s="16"/>
      <c r="F985" s="14" t="s">
        <v>3669</v>
      </c>
      <c r="G985" s="14" t="s">
        <v>4228</v>
      </c>
      <c r="H985" s="14" t="s">
        <v>3670</v>
      </c>
      <c r="I985" s="15">
        <v>0.22</v>
      </c>
      <c r="J985" s="77">
        <v>4</v>
      </c>
      <c r="K985" s="92"/>
    </row>
    <row r="986" spans="1:11" ht="13" x14ac:dyDescent="0.15">
      <c r="A986" s="14" t="s">
        <v>3528</v>
      </c>
      <c r="B986" s="14" t="s">
        <v>3835</v>
      </c>
      <c r="C986" s="14" t="s">
        <v>3331</v>
      </c>
      <c r="D986" s="16">
        <v>45692</v>
      </c>
      <c r="E986" s="16"/>
      <c r="F986" s="14" t="s">
        <v>3669</v>
      </c>
      <c r="G986" s="14" t="s">
        <v>4228</v>
      </c>
      <c r="H986" s="14" t="s">
        <v>3670</v>
      </c>
      <c r="I986" s="15">
        <v>0.22</v>
      </c>
      <c r="J986" s="77">
        <v>4</v>
      </c>
      <c r="K986" s="92"/>
    </row>
    <row r="987" spans="1:11" ht="13" x14ac:dyDescent="0.15">
      <c r="A987" s="14" t="s">
        <v>3528</v>
      </c>
      <c r="B987" s="14" t="s">
        <v>3836</v>
      </c>
      <c r="C987" s="14" t="s">
        <v>3331</v>
      </c>
      <c r="D987" s="16">
        <v>45692</v>
      </c>
      <c r="E987" s="16"/>
      <c r="F987" s="14" t="s">
        <v>3669</v>
      </c>
      <c r="G987" s="14" t="s">
        <v>4228</v>
      </c>
      <c r="H987" s="14" t="s">
        <v>3670</v>
      </c>
      <c r="I987" s="15">
        <v>0.22</v>
      </c>
      <c r="J987" s="77">
        <v>4</v>
      </c>
      <c r="K987" s="92"/>
    </row>
    <row r="988" spans="1:11" ht="13" x14ac:dyDescent="0.15">
      <c r="A988" s="14" t="s">
        <v>3528</v>
      </c>
      <c r="B988" s="14" t="s">
        <v>3837</v>
      </c>
      <c r="C988" s="14" t="s">
        <v>3331</v>
      </c>
      <c r="D988" s="16">
        <v>45692</v>
      </c>
      <c r="E988" s="16"/>
      <c r="F988" s="14" t="s">
        <v>3669</v>
      </c>
      <c r="G988" s="14" t="s">
        <v>4228</v>
      </c>
      <c r="H988" s="14" t="s">
        <v>3670</v>
      </c>
      <c r="I988" s="15">
        <v>0.22</v>
      </c>
      <c r="J988" s="77">
        <v>4</v>
      </c>
      <c r="K988" s="92"/>
    </row>
    <row r="989" spans="1:11" ht="13" x14ac:dyDescent="0.15">
      <c r="A989" s="14" t="s">
        <v>3528</v>
      </c>
      <c r="B989" s="14" t="s">
        <v>3838</v>
      </c>
      <c r="C989" s="14" t="s">
        <v>3331</v>
      </c>
      <c r="D989" s="16">
        <v>45692</v>
      </c>
      <c r="E989" s="16"/>
      <c r="F989" s="14" t="s">
        <v>3669</v>
      </c>
      <c r="G989" s="14" t="s">
        <v>4228</v>
      </c>
      <c r="H989" s="14" t="s">
        <v>3670</v>
      </c>
      <c r="I989" s="15">
        <v>0.22</v>
      </c>
      <c r="J989" s="77">
        <v>4</v>
      </c>
      <c r="K989" s="92"/>
    </row>
    <row r="990" spans="1:11" ht="13" x14ac:dyDescent="0.15">
      <c r="A990" s="14" t="s">
        <v>3528</v>
      </c>
      <c r="B990" s="14" t="s">
        <v>3839</v>
      </c>
      <c r="C990" s="14" t="s">
        <v>3331</v>
      </c>
      <c r="D990" s="16">
        <v>45692</v>
      </c>
      <c r="E990" s="16"/>
      <c r="F990" s="14" t="s">
        <v>3669</v>
      </c>
      <c r="G990" s="14" t="s">
        <v>4228</v>
      </c>
      <c r="H990" s="14" t="s">
        <v>3670</v>
      </c>
      <c r="I990" s="15">
        <v>0.22</v>
      </c>
      <c r="J990" s="77">
        <v>4</v>
      </c>
      <c r="K990" s="92"/>
    </row>
    <row r="991" spans="1:11" ht="13" x14ac:dyDescent="0.15">
      <c r="A991" s="14" t="s">
        <v>3528</v>
      </c>
      <c r="B991" s="14" t="s">
        <v>3840</v>
      </c>
      <c r="C991" s="14" t="s">
        <v>3331</v>
      </c>
      <c r="D991" s="16">
        <v>45692</v>
      </c>
      <c r="E991" s="16"/>
      <c r="F991" s="14" t="s">
        <v>3669</v>
      </c>
      <c r="G991" s="14" t="s">
        <v>4228</v>
      </c>
      <c r="H991" s="14" t="s">
        <v>3670</v>
      </c>
      <c r="I991" s="15">
        <v>0.22</v>
      </c>
      <c r="J991" s="77">
        <v>4</v>
      </c>
      <c r="K991" s="92"/>
    </row>
    <row r="992" spans="1:11" ht="13" x14ac:dyDescent="0.15">
      <c r="A992" s="14" t="s">
        <v>3528</v>
      </c>
      <c r="B992" s="14" t="s">
        <v>3841</v>
      </c>
      <c r="C992" s="14" t="s">
        <v>3331</v>
      </c>
      <c r="D992" s="16">
        <v>45692</v>
      </c>
      <c r="E992" s="16"/>
      <c r="F992" s="14" t="s">
        <v>3669</v>
      </c>
      <c r="G992" s="14" t="s">
        <v>4228</v>
      </c>
      <c r="H992" s="14" t="s">
        <v>3670</v>
      </c>
      <c r="I992" s="15">
        <v>0.22</v>
      </c>
      <c r="J992" s="77">
        <v>4</v>
      </c>
      <c r="K992" s="92"/>
    </row>
    <row r="993" spans="1:11" ht="13" x14ac:dyDescent="0.15">
      <c r="A993" s="14" t="s">
        <v>3528</v>
      </c>
      <c r="B993" s="14" t="s">
        <v>3842</v>
      </c>
      <c r="C993" s="14" t="s">
        <v>3331</v>
      </c>
      <c r="D993" s="16">
        <v>45692</v>
      </c>
      <c r="E993" s="16"/>
      <c r="F993" s="14" t="s">
        <v>3669</v>
      </c>
      <c r="G993" s="14" t="s">
        <v>4228</v>
      </c>
      <c r="H993" s="14" t="s">
        <v>3670</v>
      </c>
      <c r="I993" s="15">
        <v>0.22</v>
      </c>
      <c r="J993" s="77">
        <v>4</v>
      </c>
      <c r="K993" s="92"/>
    </row>
    <row r="994" spans="1:11" ht="13" x14ac:dyDescent="0.15">
      <c r="A994" s="14" t="s">
        <v>3528</v>
      </c>
      <c r="B994" s="14" t="s">
        <v>3843</v>
      </c>
      <c r="C994" s="14" t="s">
        <v>3331</v>
      </c>
      <c r="D994" s="16">
        <v>45692</v>
      </c>
      <c r="E994" s="16"/>
      <c r="F994" s="14" t="s">
        <v>3669</v>
      </c>
      <c r="G994" s="14" t="s">
        <v>4228</v>
      </c>
      <c r="H994" s="14" t="s">
        <v>3670</v>
      </c>
      <c r="I994" s="15">
        <v>0.22</v>
      </c>
      <c r="J994" s="77">
        <v>4</v>
      </c>
      <c r="K994" s="92"/>
    </row>
    <row r="995" spans="1:11" ht="13" x14ac:dyDescent="0.15">
      <c r="A995" s="14" t="s">
        <v>3528</v>
      </c>
      <c r="B995" s="14" t="s">
        <v>3844</v>
      </c>
      <c r="C995" s="14" t="s">
        <v>3331</v>
      </c>
      <c r="D995" s="16">
        <v>45692</v>
      </c>
      <c r="E995" s="16"/>
      <c r="F995" s="14" t="s">
        <v>3669</v>
      </c>
      <c r="G995" s="14" t="s">
        <v>4228</v>
      </c>
      <c r="H995" s="14" t="s">
        <v>3670</v>
      </c>
      <c r="I995" s="15">
        <v>0.22</v>
      </c>
      <c r="J995" s="77">
        <v>4</v>
      </c>
      <c r="K995" s="92"/>
    </row>
    <row r="996" spans="1:11" ht="13" x14ac:dyDescent="0.15">
      <c r="A996" s="14" t="s">
        <v>3528</v>
      </c>
      <c r="B996" s="14" t="s">
        <v>3845</v>
      </c>
      <c r="C996" s="14" t="s">
        <v>4229</v>
      </c>
      <c r="D996" s="16">
        <v>45692</v>
      </c>
      <c r="E996" s="16"/>
      <c r="F996" s="14" t="s">
        <v>3669</v>
      </c>
      <c r="G996" s="14" t="s">
        <v>4228</v>
      </c>
      <c r="H996" s="14" t="s">
        <v>3670</v>
      </c>
      <c r="I996" s="15">
        <v>0.22</v>
      </c>
      <c r="J996" s="77">
        <v>4</v>
      </c>
      <c r="K996" s="92"/>
    </row>
    <row r="997" spans="1:11" ht="13" x14ac:dyDescent="0.15">
      <c r="A997" s="14" t="s">
        <v>3528</v>
      </c>
      <c r="B997" s="14" t="s">
        <v>3846</v>
      </c>
      <c r="C997" s="14" t="s">
        <v>4229</v>
      </c>
      <c r="D997" s="16">
        <v>45692</v>
      </c>
      <c r="E997" s="16"/>
      <c r="F997" s="14" t="s">
        <v>3669</v>
      </c>
      <c r="G997" s="14" t="s">
        <v>4228</v>
      </c>
      <c r="H997" s="14" t="s">
        <v>3670</v>
      </c>
      <c r="I997" s="15">
        <v>0.22</v>
      </c>
      <c r="J997" s="77">
        <v>4</v>
      </c>
      <c r="K997" s="92"/>
    </row>
    <row r="998" spans="1:11" ht="13" x14ac:dyDescent="0.15">
      <c r="A998" s="14" t="s">
        <v>3528</v>
      </c>
      <c r="B998" s="14" t="s">
        <v>3847</v>
      </c>
      <c r="C998" s="14" t="s">
        <v>4229</v>
      </c>
      <c r="D998" s="16">
        <v>45692</v>
      </c>
      <c r="E998" s="16"/>
      <c r="F998" s="14" t="s">
        <v>3669</v>
      </c>
      <c r="G998" s="14" t="s">
        <v>4228</v>
      </c>
      <c r="H998" s="14" t="s">
        <v>3670</v>
      </c>
      <c r="I998" s="15">
        <v>0.22</v>
      </c>
      <c r="J998" s="77">
        <v>4</v>
      </c>
      <c r="K998" s="92"/>
    </row>
    <row r="999" spans="1:11" ht="13" x14ac:dyDescent="0.15">
      <c r="A999" s="14" t="s">
        <v>3528</v>
      </c>
      <c r="B999" s="14" t="s">
        <v>3848</v>
      </c>
      <c r="C999" s="14" t="s">
        <v>1559</v>
      </c>
      <c r="D999" s="16">
        <v>45692</v>
      </c>
      <c r="E999" s="16"/>
      <c r="F999" s="14" t="s">
        <v>3669</v>
      </c>
      <c r="G999" s="14" t="s">
        <v>4228</v>
      </c>
      <c r="H999" s="14" t="s">
        <v>3670</v>
      </c>
      <c r="I999" s="15">
        <v>0.22</v>
      </c>
      <c r="J999" s="77">
        <v>4</v>
      </c>
      <c r="K999" s="92"/>
    </row>
    <row r="1000" spans="1:11" ht="13" x14ac:dyDescent="0.15">
      <c r="A1000" s="14" t="s">
        <v>3528</v>
      </c>
      <c r="B1000" s="14" t="s">
        <v>3849</v>
      </c>
      <c r="C1000" s="14" t="s">
        <v>1576</v>
      </c>
      <c r="D1000" s="16">
        <v>45692</v>
      </c>
      <c r="E1000" s="16"/>
      <c r="F1000" s="14" t="s">
        <v>3669</v>
      </c>
      <c r="G1000" s="14" t="s">
        <v>4228</v>
      </c>
      <c r="H1000" s="14" t="s">
        <v>3670</v>
      </c>
      <c r="I1000" s="15">
        <v>0.22</v>
      </c>
      <c r="J1000" s="77">
        <v>4</v>
      </c>
      <c r="K1000" s="92"/>
    </row>
    <row r="1001" spans="1:11" ht="13" x14ac:dyDescent="0.15">
      <c r="A1001" s="14" t="s">
        <v>3528</v>
      </c>
      <c r="B1001" s="14" t="s">
        <v>3850</v>
      </c>
      <c r="C1001" s="14" t="s">
        <v>4250</v>
      </c>
      <c r="D1001" s="16">
        <v>45693</v>
      </c>
      <c r="E1001" s="16"/>
      <c r="F1001" s="14" t="s">
        <v>3669</v>
      </c>
      <c r="G1001" s="14" t="s">
        <v>4228</v>
      </c>
      <c r="H1001" s="14" t="s">
        <v>3670</v>
      </c>
      <c r="I1001" s="15">
        <v>0.22</v>
      </c>
      <c r="J1001" s="77">
        <v>4</v>
      </c>
      <c r="K1001" s="92"/>
    </row>
    <row r="1002" spans="1:11" ht="48" x14ac:dyDescent="0.15">
      <c r="A1002" s="14" t="s">
        <v>3528</v>
      </c>
      <c r="B1002" s="14" t="s">
        <v>3851</v>
      </c>
      <c r="C1002" s="14" t="s">
        <v>4314</v>
      </c>
      <c r="D1002" s="16">
        <v>45694</v>
      </c>
      <c r="E1002" s="16"/>
      <c r="F1002" s="14" t="s">
        <v>3852</v>
      </c>
      <c r="G1002" s="14"/>
      <c r="H1002" s="14" t="s">
        <v>1992</v>
      </c>
      <c r="I1002" s="15">
        <v>20</v>
      </c>
      <c r="J1002" s="77">
        <v>4</v>
      </c>
      <c r="K1002" s="92"/>
    </row>
    <row r="1003" spans="1:11" ht="13" x14ac:dyDescent="0.15">
      <c r="A1003" s="14" t="s">
        <v>3528</v>
      </c>
      <c r="B1003" s="14" t="s">
        <v>3853</v>
      </c>
      <c r="C1003" s="14" t="s">
        <v>1728</v>
      </c>
      <c r="D1003" s="16">
        <v>45694</v>
      </c>
      <c r="E1003" s="16"/>
      <c r="F1003" s="14" t="s">
        <v>3669</v>
      </c>
      <c r="G1003" s="14" t="s">
        <v>4228</v>
      </c>
      <c r="H1003" s="14" t="s">
        <v>3670</v>
      </c>
      <c r="I1003" s="15">
        <v>0.22</v>
      </c>
      <c r="J1003" s="77">
        <v>4</v>
      </c>
      <c r="K1003" s="92"/>
    </row>
    <row r="1004" spans="1:11" ht="13" x14ac:dyDescent="0.15">
      <c r="A1004" s="14" t="s">
        <v>3528</v>
      </c>
      <c r="B1004" s="14" t="s">
        <v>3854</v>
      </c>
      <c r="C1004" s="14" t="s">
        <v>4250</v>
      </c>
      <c r="D1004" s="16">
        <v>45694</v>
      </c>
      <c r="E1004" s="16"/>
      <c r="F1004" s="14" t="s">
        <v>3669</v>
      </c>
      <c r="G1004" s="14" t="s">
        <v>4228</v>
      </c>
      <c r="H1004" s="14" t="s">
        <v>3670</v>
      </c>
      <c r="I1004" s="15">
        <v>0.22</v>
      </c>
      <c r="J1004" s="77">
        <v>4</v>
      </c>
      <c r="K1004" s="92"/>
    </row>
    <row r="1005" spans="1:11" ht="13" x14ac:dyDescent="0.15">
      <c r="A1005" s="14" t="s">
        <v>3528</v>
      </c>
      <c r="B1005" s="14" t="s">
        <v>3855</v>
      </c>
      <c r="C1005" s="14" t="s">
        <v>4272</v>
      </c>
      <c r="D1005" s="16">
        <v>45694</v>
      </c>
      <c r="E1005" s="16"/>
      <c r="F1005" s="14" t="s">
        <v>3669</v>
      </c>
      <c r="G1005" s="14" t="s">
        <v>4228</v>
      </c>
      <c r="H1005" s="14" t="s">
        <v>3670</v>
      </c>
      <c r="I1005" s="15">
        <v>0.22</v>
      </c>
      <c r="J1005" s="77">
        <v>4</v>
      </c>
      <c r="K1005" s="92"/>
    </row>
    <row r="1006" spans="1:11" ht="13" x14ac:dyDescent="0.15">
      <c r="A1006" s="14" t="s">
        <v>3528</v>
      </c>
      <c r="B1006" s="14" t="s">
        <v>3856</v>
      </c>
      <c r="C1006" s="14" t="s">
        <v>4315</v>
      </c>
      <c r="D1006" s="16">
        <v>45694</v>
      </c>
      <c r="E1006" s="16"/>
      <c r="F1006" s="14" t="s">
        <v>3669</v>
      </c>
      <c r="G1006" s="14" t="s">
        <v>4228</v>
      </c>
      <c r="H1006" s="14" t="s">
        <v>3670</v>
      </c>
      <c r="I1006" s="15">
        <v>0.22</v>
      </c>
      <c r="J1006" s="77">
        <v>4</v>
      </c>
      <c r="K1006" s="92"/>
    </row>
    <row r="1007" spans="1:11" ht="13" x14ac:dyDescent="0.15">
      <c r="A1007" s="14" t="s">
        <v>3528</v>
      </c>
      <c r="B1007" s="14" t="s">
        <v>3857</v>
      </c>
      <c r="C1007" s="14" t="s">
        <v>3383</v>
      </c>
      <c r="D1007" s="16">
        <v>45694</v>
      </c>
      <c r="E1007" s="16"/>
      <c r="F1007" s="14" t="s">
        <v>3669</v>
      </c>
      <c r="G1007" s="14" t="s">
        <v>4228</v>
      </c>
      <c r="H1007" s="14" t="s">
        <v>3670</v>
      </c>
      <c r="I1007" s="15">
        <v>0.22</v>
      </c>
      <c r="J1007" s="77">
        <v>4</v>
      </c>
      <c r="K1007" s="92"/>
    </row>
    <row r="1008" spans="1:11" ht="13" x14ac:dyDescent="0.15">
      <c r="A1008" s="14" t="s">
        <v>3528</v>
      </c>
      <c r="B1008" s="14" t="s">
        <v>3858</v>
      </c>
      <c r="C1008" s="14" t="s">
        <v>4316</v>
      </c>
      <c r="D1008" s="16">
        <v>45694</v>
      </c>
      <c r="E1008" s="16"/>
      <c r="F1008" s="14" t="s">
        <v>3669</v>
      </c>
      <c r="G1008" s="14" t="s">
        <v>4228</v>
      </c>
      <c r="H1008" s="14" t="s">
        <v>3670</v>
      </c>
      <c r="I1008" s="15">
        <v>0.22</v>
      </c>
      <c r="J1008" s="77">
        <v>4</v>
      </c>
      <c r="K1008" s="92"/>
    </row>
    <row r="1009" spans="1:11" ht="13" x14ac:dyDescent="0.15">
      <c r="A1009" s="14" t="s">
        <v>3528</v>
      </c>
      <c r="B1009" s="14" t="s">
        <v>3859</v>
      </c>
      <c r="C1009" s="14" t="s">
        <v>4317</v>
      </c>
      <c r="D1009" s="16">
        <v>45694</v>
      </c>
      <c r="E1009" s="16"/>
      <c r="F1009" s="14" t="s">
        <v>3669</v>
      </c>
      <c r="G1009" s="14" t="s">
        <v>4228</v>
      </c>
      <c r="H1009" s="14" t="s">
        <v>3670</v>
      </c>
      <c r="I1009" s="15">
        <v>0.22</v>
      </c>
      <c r="J1009" s="77">
        <v>4</v>
      </c>
      <c r="K1009" s="92"/>
    </row>
    <row r="1010" spans="1:11" ht="13" x14ac:dyDescent="0.15">
      <c r="A1010" s="14" t="s">
        <v>3528</v>
      </c>
      <c r="B1010" s="14" t="s">
        <v>3860</v>
      </c>
      <c r="C1010" s="14" t="s">
        <v>4250</v>
      </c>
      <c r="D1010" s="16">
        <v>45694</v>
      </c>
      <c r="E1010" s="16"/>
      <c r="F1010" s="14" t="s">
        <v>3669</v>
      </c>
      <c r="G1010" s="14" t="s">
        <v>4228</v>
      </c>
      <c r="H1010" s="14" t="s">
        <v>3670</v>
      </c>
      <c r="I1010" s="15">
        <v>0.22</v>
      </c>
      <c r="J1010" s="77">
        <v>4</v>
      </c>
      <c r="K1010" s="92"/>
    </row>
    <row r="1011" spans="1:11" ht="13" x14ac:dyDescent="0.15">
      <c r="A1011" s="14" t="s">
        <v>3528</v>
      </c>
      <c r="B1011" s="14" t="s">
        <v>3861</v>
      </c>
      <c r="C1011" s="14" t="s">
        <v>4318</v>
      </c>
      <c r="D1011" s="16">
        <v>45694</v>
      </c>
      <c r="E1011" s="16"/>
      <c r="F1011" s="14" t="s">
        <v>3669</v>
      </c>
      <c r="G1011" s="14" t="s">
        <v>4228</v>
      </c>
      <c r="H1011" s="14" t="s">
        <v>3670</v>
      </c>
      <c r="I1011" s="15">
        <v>0.22</v>
      </c>
      <c r="J1011" s="77">
        <v>4</v>
      </c>
      <c r="K1011" s="92"/>
    </row>
    <row r="1012" spans="1:11" ht="13" x14ac:dyDescent="0.15">
      <c r="A1012" s="14" t="s">
        <v>3528</v>
      </c>
      <c r="B1012" s="14" t="s">
        <v>3862</v>
      </c>
      <c r="C1012" s="14" t="s">
        <v>2522</v>
      </c>
      <c r="D1012" s="16">
        <v>45694</v>
      </c>
      <c r="E1012" s="16"/>
      <c r="F1012" s="14" t="s">
        <v>3669</v>
      </c>
      <c r="G1012" s="14" t="s">
        <v>4228</v>
      </c>
      <c r="H1012" s="14" t="s">
        <v>3670</v>
      </c>
      <c r="I1012" s="15">
        <v>0.22</v>
      </c>
      <c r="J1012" s="77">
        <v>4</v>
      </c>
      <c r="K1012" s="92"/>
    </row>
    <row r="1013" spans="1:11" ht="13" x14ac:dyDescent="0.15">
      <c r="A1013" s="14" t="s">
        <v>3528</v>
      </c>
      <c r="B1013" s="14" t="s">
        <v>3863</v>
      </c>
      <c r="C1013" s="14" t="s">
        <v>3114</v>
      </c>
      <c r="D1013" s="16">
        <v>45694</v>
      </c>
      <c r="E1013" s="16"/>
      <c r="F1013" s="14" t="s">
        <v>3669</v>
      </c>
      <c r="G1013" s="14" t="s">
        <v>4228</v>
      </c>
      <c r="H1013" s="14" t="s">
        <v>3670</v>
      </c>
      <c r="I1013" s="15">
        <v>0.22</v>
      </c>
      <c r="J1013" s="77">
        <v>4</v>
      </c>
      <c r="K1013" s="92"/>
    </row>
    <row r="1014" spans="1:11" ht="13" x14ac:dyDescent="0.15">
      <c r="A1014" s="14" t="s">
        <v>3528</v>
      </c>
      <c r="B1014" s="14" t="s">
        <v>3864</v>
      </c>
      <c r="C1014" s="14" t="s">
        <v>1654</v>
      </c>
      <c r="D1014" s="16">
        <v>45694</v>
      </c>
      <c r="E1014" s="16"/>
      <c r="F1014" s="14" t="s">
        <v>3669</v>
      </c>
      <c r="G1014" s="14" t="s">
        <v>4228</v>
      </c>
      <c r="H1014" s="14" t="s">
        <v>3670</v>
      </c>
      <c r="I1014" s="15">
        <v>0.22</v>
      </c>
      <c r="J1014" s="77">
        <v>4</v>
      </c>
      <c r="K1014" s="92"/>
    </row>
    <row r="1015" spans="1:11" ht="13" x14ac:dyDescent="0.15">
      <c r="A1015" s="14" t="s">
        <v>3528</v>
      </c>
      <c r="B1015" s="14" t="s">
        <v>3865</v>
      </c>
      <c r="C1015" s="14" t="s">
        <v>4308</v>
      </c>
      <c r="D1015" s="16">
        <v>45694</v>
      </c>
      <c r="E1015" s="16"/>
      <c r="F1015" s="14" t="s">
        <v>3669</v>
      </c>
      <c r="G1015" s="14" t="s">
        <v>4228</v>
      </c>
      <c r="H1015" s="14" t="s">
        <v>3670</v>
      </c>
      <c r="I1015" s="15">
        <v>0.22</v>
      </c>
      <c r="J1015" s="77">
        <v>4</v>
      </c>
      <c r="K1015" s="92"/>
    </row>
    <row r="1016" spans="1:11" ht="13" x14ac:dyDescent="0.15">
      <c r="A1016" s="14" t="s">
        <v>3528</v>
      </c>
      <c r="B1016" s="14" t="s">
        <v>3866</v>
      </c>
      <c r="C1016" s="14" t="s">
        <v>4319</v>
      </c>
      <c r="D1016" s="16">
        <v>45694</v>
      </c>
      <c r="E1016" s="16"/>
      <c r="F1016" s="14" t="s">
        <v>3669</v>
      </c>
      <c r="G1016" s="14" t="s">
        <v>4228</v>
      </c>
      <c r="H1016" s="14" t="s">
        <v>3670</v>
      </c>
      <c r="I1016" s="15">
        <v>0.22</v>
      </c>
      <c r="J1016" s="77">
        <v>4</v>
      </c>
      <c r="K1016" s="92"/>
    </row>
    <row r="1017" spans="1:11" ht="13" x14ac:dyDescent="0.15">
      <c r="A1017" s="14" t="s">
        <v>3528</v>
      </c>
      <c r="B1017" s="14" t="s">
        <v>3867</v>
      </c>
      <c r="C1017" s="14" t="s">
        <v>4320</v>
      </c>
      <c r="D1017" s="16">
        <v>45694</v>
      </c>
      <c r="E1017" s="16"/>
      <c r="F1017" s="14" t="s">
        <v>3669</v>
      </c>
      <c r="G1017" s="14" t="s">
        <v>4228</v>
      </c>
      <c r="H1017" s="14" t="s">
        <v>3670</v>
      </c>
      <c r="I1017" s="15">
        <v>0.22</v>
      </c>
      <c r="J1017" s="77">
        <v>4</v>
      </c>
      <c r="K1017" s="92"/>
    </row>
    <row r="1018" spans="1:11" ht="13" x14ac:dyDescent="0.15">
      <c r="A1018" s="14" t="s">
        <v>3528</v>
      </c>
      <c r="B1018" s="14" t="s">
        <v>3868</v>
      </c>
      <c r="C1018" s="14" t="s">
        <v>4321</v>
      </c>
      <c r="D1018" s="16">
        <v>45694</v>
      </c>
      <c r="E1018" s="16"/>
      <c r="F1018" s="14" t="s">
        <v>3669</v>
      </c>
      <c r="G1018" s="14" t="s">
        <v>4228</v>
      </c>
      <c r="H1018" s="14" t="s">
        <v>3670</v>
      </c>
      <c r="I1018" s="15">
        <v>0.22</v>
      </c>
      <c r="J1018" s="77">
        <v>4</v>
      </c>
      <c r="K1018" s="92"/>
    </row>
    <row r="1019" spans="1:11" ht="13" x14ac:dyDescent="0.15">
      <c r="A1019" s="14" t="s">
        <v>3528</v>
      </c>
      <c r="B1019" s="14" t="s">
        <v>3869</v>
      </c>
      <c r="C1019" s="14" t="s">
        <v>4322</v>
      </c>
      <c r="D1019" s="16">
        <v>45694</v>
      </c>
      <c r="E1019" s="16"/>
      <c r="F1019" s="14" t="s">
        <v>3669</v>
      </c>
      <c r="G1019" s="14" t="s">
        <v>4228</v>
      </c>
      <c r="H1019" s="14" t="s">
        <v>3670</v>
      </c>
      <c r="I1019" s="15">
        <v>0.22</v>
      </c>
      <c r="J1019" s="77">
        <v>4</v>
      </c>
      <c r="K1019" s="92"/>
    </row>
    <row r="1020" spans="1:11" ht="13" x14ac:dyDescent="0.15">
      <c r="A1020" s="14" t="s">
        <v>3528</v>
      </c>
      <c r="B1020" s="14" t="s">
        <v>3870</v>
      </c>
      <c r="C1020" s="14" t="s">
        <v>4323</v>
      </c>
      <c r="D1020" s="16">
        <v>45694</v>
      </c>
      <c r="E1020" s="16"/>
      <c r="F1020" s="14" t="s">
        <v>3669</v>
      </c>
      <c r="G1020" s="14" t="s">
        <v>4228</v>
      </c>
      <c r="H1020" s="14" t="s">
        <v>3670</v>
      </c>
      <c r="I1020" s="15">
        <v>0.22</v>
      </c>
      <c r="J1020" s="77">
        <v>4</v>
      </c>
      <c r="K1020" s="92"/>
    </row>
    <row r="1021" spans="1:11" ht="13" x14ac:dyDescent="0.15">
      <c r="A1021" s="14" t="s">
        <v>3528</v>
      </c>
      <c r="B1021" s="14" t="s">
        <v>3871</v>
      </c>
      <c r="C1021" s="14" t="s">
        <v>4324</v>
      </c>
      <c r="D1021" s="16">
        <v>45694</v>
      </c>
      <c r="E1021" s="16"/>
      <c r="F1021" s="14" t="s">
        <v>3669</v>
      </c>
      <c r="G1021" s="14" t="s">
        <v>4228</v>
      </c>
      <c r="H1021" s="14" t="s">
        <v>3670</v>
      </c>
      <c r="I1021" s="15">
        <v>0.22</v>
      </c>
      <c r="J1021" s="77">
        <v>4</v>
      </c>
      <c r="K1021" s="92"/>
    </row>
    <row r="1022" spans="1:11" ht="13" x14ac:dyDescent="0.15">
      <c r="A1022" s="14" t="s">
        <v>3528</v>
      </c>
      <c r="B1022" s="14" t="s">
        <v>3872</v>
      </c>
      <c r="C1022" s="14" t="s">
        <v>4325</v>
      </c>
      <c r="D1022" s="16">
        <v>45694</v>
      </c>
      <c r="E1022" s="16"/>
      <c r="F1022" s="14" t="s">
        <v>3669</v>
      </c>
      <c r="G1022" s="14" t="s">
        <v>4228</v>
      </c>
      <c r="H1022" s="14" t="s">
        <v>3670</v>
      </c>
      <c r="I1022" s="15">
        <v>0.22</v>
      </c>
      <c r="J1022" s="77">
        <v>4</v>
      </c>
      <c r="K1022" s="92"/>
    </row>
    <row r="1023" spans="1:11" ht="13" x14ac:dyDescent="0.15">
      <c r="A1023" s="14" t="s">
        <v>3528</v>
      </c>
      <c r="B1023" s="14" t="s">
        <v>3873</v>
      </c>
      <c r="C1023" s="14" t="s">
        <v>4326</v>
      </c>
      <c r="D1023" s="16">
        <v>45694</v>
      </c>
      <c r="E1023" s="16"/>
      <c r="F1023" s="14" t="s">
        <v>3669</v>
      </c>
      <c r="G1023" s="14" t="s">
        <v>4228</v>
      </c>
      <c r="H1023" s="14" t="s">
        <v>3670</v>
      </c>
      <c r="I1023" s="15">
        <v>0.22</v>
      </c>
      <c r="J1023" s="77">
        <v>4</v>
      </c>
      <c r="K1023" s="92"/>
    </row>
    <row r="1024" spans="1:11" ht="13" x14ac:dyDescent="0.15">
      <c r="A1024" s="14" t="s">
        <v>3528</v>
      </c>
      <c r="B1024" s="14" t="s">
        <v>3874</v>
      </c>
      <c r="C1024" s="14" t="s">
        <v>4327</v>
      </c>
      <c r="D1024" s="16">
        <v>45694</v>
      </c>
      <c r="E1024" s="16"/>
      <c r="F1024" s="14" t="s">
        <v>3669</v>
      </c>
      <c r="G1024" s="14" t="s">
        <v>4228</v>
      </c>
      <c r="H1024" s="14" t="s">
        <v>3670</v>
      </c>
      <c r="I1024" s="15">
        <v>0.22</v>
      </c>
      <c r="J1024" s="77">
        <v>4</v>
      </c>
      <c r="K1024" s="92"/>
    </row>
    <row r="1025" spans="1:11" ht="13" x14ac:dyDescent="0.15">
      <c r="A1025" s="14" t="s">
        <v>3528</v>
      </c>
      <c r="B1025" s="14" t="s">
        <v>3875</v>
      </c>
      <c r="C1025" s="14" t="s">
        <v>4328</v>
      </c>
      <c r="D1025" s="16">
        <v>45694</v>
      </c>
      <c r="E1025" s="16"/>
      <c r="F1025" s="14" t="s">
        <v>3669</v>
      </c>
      <c r="G1025" s="14" t="s">
        <v>4228</v>
      </c>
      <c r="H1025" s="14" t="s">
        <v>3670</v>
      </c>
      <c r="I1025" s="15">
        <v>0.22</v>
      </c>
      <c r="J1025" s="77">
        <v>4</v>
      </c>
      <c r="K1025" s="92"/>
    </row>
    <row r="1026" spans="1:11" ht="13" x14ac:dyDescent="0.15">
      <c r="A1026" s="14" t="s">
        <v>3528</v>
      </c>
      <c r="B1026" s="14" t="s">
        <v>3876</v>
      </c>
      <c r="C1026" s="14" t="s">
        <v>4329</v>
      </c>
      <c r="D1026" s="16">
        <v>45694</v>
      </c>
      <c r="E1026" s="16"/>
      <c r="F1026" s="14" t="s">
        <v>3669</v>
      </c>
      <c r="G1026" s="14" t="s">
        <v>4228</v>
      </c>
      <c r="H1026" s="14" t="s">
        <v>3670</v>
      </c>
      <c r="I1026" s="15">
        <v>0.22</v>
      </c>
      <c r="J1026" s="77">
        <v>4</v>
      </c>
      <c r="K1026" s="92"/>
    </row>
    <row r="1027" spans="1:11" ht="13" x14ac:dyDescent="0.15">
      <c r="A1027" s="14" t="s">
        <v>3528</v>
      </c>
      <c r="B1027" s="14" t="s">
        <v>3877</v>
      </c>
      <c r="C1027" s="14" t="s">
        <v>4314</v>
      </c>
      <c r="D1027" s="16">
        <v>45694</v>
      </c>
      <c r="E1027" s="16"/>
      <c r="F1027" s="14" t="s">
        <v>3669</v>
      </c>
      <c r="G1027" s="14" t="s">
        <v>4228</v>
      </c>
      <c r="H1027" s="14" t="s">
        <v>3670</v>
      </c>
      <c r="I1027" s="15">
        <v>0.22</v>
      </c>
      <c r="J1027" s="77">
        <v>4</v>
      </c>
      <c r="K1027" s="92"/>
    </row>
    <row r="1028" spans="1:11" ht="13" x14ac:dyDescent="0.15">
      <c r="A1028" s="14" t="s">
        <v>3528</v>
      </c>
      <c r="B1028" s="14" t="s">
        <v>3878</v>
      </c>
      <c r="C1028" s="14" t="s">
        <v>4330</v>
      </c>
      <c r="D1028" s="16">
        <v>45694</v>
      </c>
      <c r="E1028" s="16"/>
      <c r="F1028" s="14" t="s">
        <v>3669</v>
      </c>
      <c r="G1028" s="14" t="s">
        <v>4228</v>
      </c>
      <c r="H1028" s="14" t="s">
        <v>3670</v>
      </c>
      <c r="I1028" s="15">
        <v>0.22</v>
      </c>
      <c r="J1028" s="77">
        <v>4</v>
      </c>
      <c r="K1028" s="92"/>
    </row>
    <row r="1029" spans="1:11" ht="13" x14ac:dyDescent="0.15">
      <c r="A1029" s="14" t="s">
        <v>3528</v>
      </c>
      <c r="B1029" s="14" t="s">
        <v>3879</v>
      </c>
      <c r="C1029" s="14" t="s">
        <v>4331</v>
      </c>
      <c r="D1029" s="16">
        <v>45694</v>
      </c>
      <c r="E1029" s="16"/>
      <c r="F1029" s="14" t="s">
        <v>3669</v>
      </c>
      <c r="G1029" s="14" t="s">
        <v>4228</v>
      </c>
      <c r="H1029" s="14" t="s">
        <v>3670</v>
      </c>
      <c r="I1029" s="15">
        <v>0.22</v>
      </c>
      <c r="J1029" s="77">
        <v>4</v>
      </c>
      <c r="K1029" s="92"/>
    </row>
    <row r="1030" spans="1:11" ht="13" x14ac:dyDescent="0.15">
      <c r="A1030" s="14" t="s">
        <v>3528</v>
      </c>
      <c r="B1030" s="14" t="s">
        <v>3880</v>
      </c>
      <c r="C1030" s="14" t="s">
        <v>4332</v>
      </c>
      <c r="D1030" s="16">
        <v>45694</v>
      </c>
      <c r="E1030" s="16"/>
      <c r="F1030" s="14" t="s">
        <v>3669</v>
      </c>
      <c r="G1030" s="14" t="s">
        <v>4228</v>
      </c>
      <c r="H1030" s="14" t="s">
        <v>3670</v>
      </c>
      <c r="I1030" s="15">
        <v>0.22</v>
      </c>
      <c r="J1030" s="77">
        <v>4</v>
      </c>
      <c r="K1030" s="92"/>
    </row>
    <row r="1031" spans="1:11" ht="13" x14ac:dyDescent="0.15">
      <c r="A1031" s="14" t="s">
        <v>3528</v>
      </c>
      <c r="B1031" s="14" t="s">
        <v>3881</v>
      </c>
      <c r="C1031" s="14" t="s">
        <v>4308</v>
      </c>
      <c r="D1031" s="16">
        <v>45694</v>
      </c>
      <c r="E1031" s="16"/>
      <c r="F1031" s="14" t="s">
        <v>3669</v>
      </c>
      <c r="G1031" s="14" t="s">
        <v>4228</v>
      </c>
      <c r="H1031" s="14" t="s">
        <v>3670</v>
      </c>
      <c r="I1031" s="15">
        <v>0.22</v>
      </c>
      <c r="J1031" s="77">
        <v>4</v>
      </c>
      <c r="K1031" s="92"/>
    </row>
    <row r="1032" spans="1:11" ht="13" x14ac:dyDescent="0.15">
      <c r="A1032" s="14" t="s">
        <v>3528</v>
      </c>
      <c r="B1032" s="14" t="s">
        <v>3882</v>
      </c>
      <c r="C1032" s="14" t="s">
        <v>4250</v>
      </c>
      <c r="D1032" s="16">
        <v>45695</v>
      </c>
      <c r="E1032" s="16"/>
      <c r="F1032" s="14" t="s">
        <v>3669</v>
      </c>
      <c r="G1032" s="14" t="s">
        <v>4228</v>
      </c>
      <c r="H1032" s="14" t="s">
        <v>3670</v>
      </c>
      <c r="I1032" s="15">
        <v>10</v>
      </c>
      <c r="J1032" s="77">
        <v>4</v>
      </c>
      <c r="K1032" s="92"/>
    </row>
    <row r="1033" spans="1:11" ht="13" x14ac:dyDescent="0.15">
      <c r="A1033" s="14" t="s">
        <v>3528</v>
      </c>
      <c r="B1033" s="14" t="s">
        <v>3883</v>
      </c>
      <c r="C1033" s="14" t="s">
        <v>1584</v>
      </c>
      <c r="D1033" s="16">
        <v>45695</v>
      </c>
      <c r="E1033" s="16"/>
      <c r="F1033" s="14" t="s">
        <v>3669</v>
      </c>
      <c r="G1033" s="14" t="s">
        <v>4228</v>
      </c>
      <c r="H1033" s="14" t="s">
        <v>3670</v>
      </c>
      <c r="I1033" s="15">
        <v>0.22</v>
      </c>
      <c r="J1033" s="77">
        <v>4</v>
      </c>
      <c r="K1033" s="92"/>
    </row>
    <row r="1034" spans="1:11" ht="13" x14ac:dyDescent="0.15">
      <c r="A1034" s="14" t="s">
        <v>3528</v>
      </c>
      <c r="B1034" s="14" t="s">
        <v>3884</v>
      </c>
      <c r="C1034" s="14" t="s">
        <v>4333</v>
      </c>
      <c r="D1034" s="16">
        <v>45695</v>
      </c>
      <c r="E1034" s="16"/>
      <c r="F1034" s="14" t="s">
        <v>3669</v>
      </c>
      <c r="G1034" s="14" t="s">
        <v>4228</v>
      </c>
      <c r="H1034" s="14" t="s">
        <v>3670</v>
      </c>
      <c r="I1034" s="15">
        <v>0.22</v>
      </c>
      <c r="J1034" s="77">
        <v>4</v>
      </c>
      <c r="K1034" s="92"/>
    </row>
    <row r="1035" spans="1:11" ht="13" x14ac:dyDescent="0.15">
      <c r="A1035" s="14" t="s">
        <v>3528</v>
      </c>
      <c r="B1035" s="14" t="s">
        <v>3885</v>
      </c>
      <c r="C1035" s="14" t="s">
        <v>4273</v>
      </c>
      <c r="D1035" s="16">
        <v>45698</v>
      </c>
      <c r="E1035" s="16"/>
      <c r="F1035" s="14" t="s">
        <v>3669</v>
      </c>
      <c r="G1035" s="14" t="s">
        <v>4228</v>
      </c>
      <c r="H1035" s="14" t="s">
        <v>3670</v>
      </c>
      <c r="I1035" s="15">
        <v>0.22</v>
      </c>
      <c r="J1035" s="77">
        <v>4</v>
      </c>
      <c r="K1035" s="92"/>
    </row>
    <row r="1036" spans="1:11" ht="13" x14ac:dyDescent="0.15">
      <c r="A1036" s="14" t="s">
        <v>3528</v>
      </c>
      <c r="B1036" s="14" t="s">
        <v>3886</v>
      </c>
      <c r="C1036" s="14" t="s">
        <v>4271</v>
      </c>
      <c r="D1036" s="16">
        <v>45698</v>
      </c>
      <c r="E1036" s="16"/>
      <c r="F1036" s="14" t="s">
        <v>3669</v>
      </c>
      <c r="G1036" s="14" t="s">
        <v>4228</v>
      </c>
      <c r="H1036" s="14" t="s">
        <v>3670</v>
      </c>
      <c r="I1036" s="15">
        <v>0.22</v>
      </c>
      <c r="J1036" s="77">
        <v>4</v>
      </c>
      <c r="K1036" s="92"/>
    </row>
    <row r="1037" spans="1:11" ht="13" x14ac:dyDescent="0.15">
      <c r="A1037" s="14" t="s">
        <v>3528</v>
      </c>
      <c r="B1037" s="14" t="s">
        <v>3887</v>
      </c>
      <c r="C1037" s="14" t="s">
        <v>4334</v>
      </c>
      <c r="D1037" s="16">
        <v>45698</v>
      </c>
      <c r="E1037" s="16"/>
      <c r="F1037" s="14" t="s">
        <v>3669</v>
      </c>
      <c r="G1037" s="14" t="s">
        <v>4228</v>
      </c>
      <c r="H1037" s="14" t="s">
        <v>3670</v>
      </c>
      <c r="I1037" s="15">
        <v>0.22</v>
      </c>
      <c r="J1037" s="77">
        <v>4</v>
      </c>
      <c r="K1037" s="92"/>
    </row>
    <row r="1038" spans="1:11" ht="13" x14ac:dyDescent="0.15">
      <c r="A1038" s="14" t="s">
        <v>3528</v>
      </c>
      <c r="B1038" s="14" t="s">
        <v>3888</v>
      </c>
      <c r="C1038" s="14" t="s">
        <v>4335</v>
      </c>
      <c r="D1038" s="16">
        <v>45698</v>
      </c>
      <c r="E1038" s="16"/>
      <c r="F1038" s="14" t="s">
        <v>3669</v>
      </c>
      <c r="G1038" s="14" t="s">
        <v>4228</v>
      </c>
      <c r="H1038" s="14" t="s">
        <v>3670</v>
      </c>
      <c r="I1038" s="15">
        <v>0.22</v>
      </c>
      <c r="J1038" s="77">
        <v>4</v>
      </c>
      <c r="K1038" s="92"/>
    </row>
    <row r="1039" spans="1:11" ht="13" x14ac:dyDescent="0.15">
      <c r="A1039" s="14" t="s">
        <v>3528</v>
      </c>
      <c r="B1039" s="14" t="s">
        <v>3889</v>
      </c>
      <c r="C1039" s="14" t="s">
        <v>4336</v>
      </c>
      <c r="D1039" s="16">
        <v>45698</v>
      </c>
      <c r="E1039" s="16"/>
      <c r="F1039" s="14" t="s">
        <v>3669</v>
      </c>
      <c r="G1039" s="14" t="s">
        <v>4228</v>
      </c>
      <c r="H1039" s="14" t="s">
        <v>3670</v>
      </c>
      <c r="I1039" s="15">
        <v>0.22</v>
      </c>
      <c r="J1039" s="77">
        <v>4</v>
      </c>
      <c r="K1039" s="92"/>
    </row>
    <row r="1040" spans="1:11" ht="13" x14ac:dyDescent="0.15">
      <c r="A1040" s="14" t="s">
        <v>3528</v>
      </c>
      <c r="B1040" s="14" t="s">
        <v>3890</v>
      </c>
      <c r="C1040" s="14" t="s">
        <v>4337</v>
      </c>
      <c r="D1040" s="16">
        <v>45698</v>
      </c>
      <c r="E1040" s="16"/>
      <c r="F1040" s="14" t="s">
        <v>3669</v>
      </c>
      <c r="G1040" s="14" t="s">
        <v>4228</v>
      </c>
      <c r="H1040" s="14" t="s">
        <v>3670</v>
      </c>
      <c r="I1040" s="15">
        <v>0.22</v>
      </c>
      <c r="J1040" s="77">
        <v>4</v>
      </c>
      <c r="K1040" s="92"/>
    </row>
    <row r="1041" spans="1:11" ht="13" x14ac:dyDescent="0.15">
      <c r="A1041" s="14" t="s">
        <v>3528</v>
      </c>
      <c r="B1041" s="14" t="s">
        <v>3891</v>
      </c>
      <c r="C1041" s="14" t="s">
        <v>1580</v>
      </c>
      <c r="D1041" s="16">
        <v>45698</v>
      </c>
      <c r="E1041" s="16"/>
      <c r="F1041" s="14" t="s">
        <v>3669</v>
      </c>
      <c r="G1041" s="14" t="s">
        <v>4228</v>
      </c>
      <c r="H1041" s="14" t="s">
        <v>3670</v>
      </c>
      <c r="I1041" s="15">
        <v>0.22</v>
      </c>
      <c r="J1041" s="77">
        <v>4</v>
      </c>
      <c r="K1041" s="92"/>
    </row>
    <row r="1042" spans="1:11" ht="13" x14ac:dyDescent="0.15">
      <c r="A1042" s="14" t="s">
        <v>3528</v>
      </c>
      <c r="B1042" s="14" t="s">
        <v>3892</v>
      </c>
      <c r="C1042" s="14" t="s">
        <v>4338</v>
      </c>
      <c r="D1042" s="16">
        <v>45698</v>
      </c>
      <c r="E1042" s="16"/>
      <c r="F1042" s="14" t="s">
        <v>3669</v>
      </c>
      <c r="G1042" s="14" t="s">
        <v>4228</v>
      </c>
      <c r="H1042" s="14" t="s">
        <v>3670</v>
      </c>
      <c r="I1042" s="15">
        <v>0.22</v>
      </c>
      <c r="J1042" s="77">
        <v>4</v>
      </c>
      <c r="K1042" s="92"/>
    </row>
    <row r="1043" spans="1:11" ht="13" x14ac:dyDescent="0.15">
      <c r="A1043" s="14" t="s">
        <v>3528</v>
      </c>
      <c r="B1043" s="14" t="s">
        <v>3893</v>
      </c>
      <c r="C1043" s="14" t="s">
        <v>4339</v>
      </c>
      <c r="D1043" s="16">
        <v>45698</v>
      </c>
      <c r="E1043" s="16"/>
      <c r="F1043" s="14" t="s">
        <v>3669</v>
      </c>
      <c r="G1043" s="14" t="s">
        <v>4228</v>
      </c>
      <c r="H1043" s="14" t="s">
        <v>3670</v>
      </c>
      <c r="I1043" s="15">
        <v>0.22</v>
      </c>
      <c r="J1043" s="77">
        <v>4</v>
      </c>
      <c r="K1043" s="92"/>
    </row>
    <row r="1044" spans="1:11" ht="13" x14ac:dyDescent="0.15">
      <c r="A1044" s="14" t="s">
        <v>3528</v>
      </c>
      <c r="B1044" s="14" t="s">
        <v>3894</v>
      </c>
      <c r="C1044" s="14" t="s">
        <v>4340</v>
      </c>
      <c r="D1044" s="16">
        <v>45698</v>
      </c>
      <c r="E1044" s="16"/>
      <c r="F1044" s="14" t="s">
        <v>3669</v>
      </c>
      <c r="G1044" s="14" t="s">
        <v>4228</v>
      </c>
      <c r="H1044" s="14" t="s">
        <v>3670</v>
      </c>
      <c r="I1044" s="15">
        <v>0.22</v>
      </c>
      <c r="J1044" s="77">
        <v>4</v>
      </c>
      <c r="K1044" s="92"/>
    </row>
    <row r="1045" spans="1:11" ht="48" x14ac:dyDescent="0.15">
      <c r="A1045" s="14" t="s">
        <v>3528</v>
      </c>
      <c r="B1045" s="14" t="s">
        <v>3895</v>
      </c>
      <c r="C1045" s="14" t="s">
        <v>4341</v>
      </c>
      <c r="D1045" s="16">
        <v>45700</v>
      </c>
      <c r="E1045" s="16"/>
      <c r="F1045" s="14" t="s">
        <v>3896</v>
      </c>
      <c r="G1045" s="14"/>
      <c r="H1045" s="14" t="s">
        <v>3897</v>
      </c>
      <c r="I1045" s="15">
        <v>16.2</v>
      </c>
      <c r="J1045" s="77">
        <v>4</v>
      </c>
      <c r="K1045" s="92"/>
    </row>
    <row r="1046" spans="1:11" ht="13" x14ac:dyDescent="0.15">
      <c r="A1046" s="14" t="s">
        <v>3528</v>
      </c>
      <c r="B1046" s="14" t="s">
        <v>3898</v>
      </c>
      <c r="C1046" s="14" t="s">
        <v>4341</v>
      </c>
      <c r="D1046" s="16">
        <v>45700</v>
      </c>
      <c r="E1046" s="16"/>
      <c r="F1046" s="14" t="s">
        <v>3669</v>
      </c>
      <c r="G1046" s="14" t="s">
        <v>4228</v>
      </c>
      <c r="H1046" s="14" t="s">
        <v>3670</v>
      </c>
      <c r="I1046" s="15">
        <v>0.22</v>
      </c>
      <c r="J1046" s="77">
        <v>4</v>
      </c>
      <c r="K1046" s="92"/>
    </row>
    <row r="1047" spans="1:11" ht="13" x14ac:dyDescent="0.15">
      <c r="A1047" s="14" t="s">
        <v>3528</v>
      </c>
      <c r="B1047" s="14" t="s">
        <v>3899</v>
      </c>
      <c r="C1047" s="14" t="s">
        <v>4342</v>
      </c>
      <c r="D1047" s="16">
        <v>45700</v>
      </c>
      <c r="E1047" s="16"/>
      <c r="F1047" s="14" t="s">
        <v>3669</v>
      </c>
      <c r="G1047" s="14" t="s">
        <v>4228</v>
      </c>
      <c r="H1047" s="14" t="s">
        <v>3670</v>
      </c>
      <c r="I1047" s="15">
        <v>0.22</v>
      </c>
      <c r="J1047" s="77">
        <v>4</v>
      </c>
      <c r="K1047" s="92"/>
    </row>
    <row r="1048" spans="1:11" ht="13" x14ac:dyDescent="0.15">
      <c r="A1048" s="14" t="s">
        <v>3528</v>
      </c>
      <c r="B1048" s="14" t="s">
        <v>3900</v>
      </c>
      <c r="C1048" s="14" t="s">
        <v>4343</v>
      </c>
      <c r="D1048" s="16">
        <v>45700</v>
      </c>
      <c r="E1048" s="16"/>
      <c r="F1048" s="14" t="s">
        <v>3669</v>
      </c>
      <c r="G1048" s="14" t="s">
        <v>4228</v>
      </c>
      <c r="H1048" s="14" t="s">
        <v>3670</v>
      </c>
      <c r="I1048" s="15">
        <v>0.22</v>
      </c>
      <c r="J1048" s="77">
        <v>4</v>
      </c>
      <c r="K1048" s="92"/>
    </row>
    <row r="1049" spans="1:11" ht="13" x14ac:dyDescent="0.15">
      <c r="A1049" s="14" t="s">
        <v>3528</v>
      </c>
      <c r="B1049" s="14" t="s">
        <v>3901</v>
      </c>
      <c r="C1049" s="14" t="s">
        <v>4344</v>
      </c>
      <c r="D1049" s="16">
        <v>45700</v>
      </c>
      <c r="E1049" s="16"/>
      <c r="F1049" s="14" t="s">
        <v>3669</v>
      </c>
      <c r="G1049" s="14" t="s">
        <v>4228</v>
      </c>
      <c r="H1049" s="14" t="s">
        <v>3670</v>
      </c>
      <c r="I1049" s="15">
        <v>0.22</v>
      </c>
      <c r="J1049" s="77">
        <v>4</v>
      </c>
      <c r="K1049" s="92"/>
    </row>
    <row r="1050" spans="1:11" ht="13" x14ac:dyDescent="0.15">
      <c r="A1050" s="14" t="s">
        <v>3528</v>
      </c>
      <c r="B1050" s="14" t="s">
        <v>3902</v>
      </c>
      <c r="C1050" s="14" t="s">
        <v>4345</v>
      </c>
      <c r="D1050" s="16">
        <v>45700</v>
      </c>
      <c r="E1050" s="16"/>
      <c r="F1050" s="14" t="s">
        <v>3669</v>
      </c>
      <c r="G1050" s="14" t="s">
        <v>4228</v>
      </c>
      <c r="H1050" s="14" t="s">
        <v>3670</v>
      </c>
      <c r="I1050" s="15">
        <v>0.22</v>
      </c>
      <c r="J1050" s="77">
        <v>4</v>
      </c>
      <c r="K1050" s="92"/>
    </row>
    <row r="1051" spans="1:11" ht="13" x14ac:dyDescent="0.15">
      <c r="A1051" s="14" t="s">
        <v>3528</v>
      </c>
      <c r="B1051" s="14" t="s">
        <v>3903</v>
      </c>
      <c r="C1051" s="14" t="s">
        <v>4346</v>
      </c>
      <c r="D1051" s="16">
        <v>45700</v>
      </c>
      <c r="E1051" s="16"/>
      <c r="F1051" s="14" t="s">
        <v>3669</v>
      </c>
      <c r="G1051" s="14" t="s">
        <v>4228</v>
      </c>
      <c r="H1051" s="14" t="s">
        <v>3670</v>
      </c>
      <c r="I1051" s="15">
        <v>0.22</v>
      </c>
      <c r="J1051" s="77">
        <v>4</v>
      </c>
      <c r="K1051" s="92"/>
    </row>
    <row r="1052" spans="1:11" ht="13" x14ac:dyDescent="0.15">
      <c r="A1052" s="14" t="s">
        <v>3528</v>
      </c>
      <c r="B1052" s="14" t="s">
        <v>3904</v>
      </c>
      <c r="C1052" s="14" t="s">
        <v>4276</v>
      </c>
      <c r="D1052" s="16">
        <v>45700</v>
      </c>
      <c r="E1052" s="16"/>
      <c r="F1052" s="14" t="s">
        <v>3669</v>
      </c>
      <c r="G1052" s="14" t="s">
        <v>4228</v>
      </c>
      <c r="H1052" s="14" t="s">
        <v>3670</v>
      </c>
      <c r="I1052" s="15">
        <v>0.22</v>
      </c>
      <c r="J1052" s="77">
        <v>4</v>
      </c>
      <c r="K1052" s="92"/>
    </row>
    <row r="1053" spans="1:11" ht="13" x14ac:dyDescent="0.15">
      <c r="A1053" s="14" t="s">
        <v>3528</v>
      </c>
      <c r="B1053" s="14" t="s">
        <v>3905</v>
      </c>
      <c r="C1053" s="14" t="s">
        <v>3383</v>
      </c>
      <c r="D1053" s="16">
        <v>45700</v>
      </c>
      <c r="E1053" s="16"/>
      <c r="F1053" s="14" t="s">
        <v>3669</v>
      </c>
      <c r="G1053" s="14" t="s">
        <v>4228</v>
      </c>
      <c r="H1053" s="14" t="s">
        <v>3670</v>
      </c>
      <c r="I1053" s="15">
        <v>0.22</v>
      </c>
      <c r="J1053" s="77">
        <v>4</v>
      </c>
      <c r="K1053" s="92"/>
    </row>
    <row r="1054" spans="1:11" ht="13" x14ac:dyDescent="0.15">
      <c r="A1054" s="14" t="s">
        <v>3528</v>
      </c>
      <c r="B1054" s="14" t="s">
        <v>3906</v>
      </c>
      <c r="C1054" s="14" t="s">
        <v>2152</v>
      </c>
      <c r="D1054" s="16">
        <v>45700</v>
      </c>
      <c r="E1054" s="16"/>
      <c r="F1054" s="14" t="s">
        <v>3669</v>
      </c>
      <c r="G1054" s="14" t="s">
        <v>4228</v>
      </c>
      <c r="H1054" s="14" t="s">
        <v>3670</v>
      </c>
      <c r="I1054" s="15">
        <v>0.22</v>
      </c>
      <c r="J1054" s="77">
        <v>4</v>
      </c>
      <c r="K1054" s="92"/>
    </row>
    <row r="1055" spans="1:11" ht="13" x14ac:dyDescent="0.15">
      <c r="A1055" s="14" t="s">
        <v>3528</v>
      </c>
      <c r="B1055" s="14" t="s">
        <v>3907</v>
      </c>
      <c r="C1055" s="14" t="s">
        <v>1507</v>
      </c>
      <c r="D1055" s="16">
        <v>45701</v>
      </c>
      <c r="E1055" s="16"/>
      <c r="F1055" s="14" t="s">
        <v>3669</v>
      </c>
      <c r="G1055" s="14" t="s">
        <v>4228</v>
      </c>
      <c r="H1055" s="14" t="s">
        <v>3670</v>
      </c>
      <c r="I1055" s="15">
        <v>0.22</v>
      </c>
      <c r="J1055" s="77">
        <v>4</v>
      </c>
      <c r="K1055" s="92"/>
    </row>
    <row r="1056" spans="1:11" ht="13" x14ac:dyDescent="0.15">
      <c r="A1056" s="14" t="s">
        <v>3528</v>
      </c>
      <c r="B1056" s="14" t="s">
        <v>3908</v>
      </c>
      <c r="C1056" s="14" t="s">
        <v>4347</v>
      </c>
      <c r="D1056" s="16">
        <v>45701</v>
      </c>
      <c r="E1056" s="16"/>
      <c r="F1056" s="14" t="s">
        <v>3669</v>
      </c>
      <c r="G1056" s="14" t="s">
        <v>4228</v>
      </c>
      <c r="H1056" s="14" t="s">
        <v>3670</v>
      </c>
      <c r="I1056" s="15">
        <v>0.22</v>
      </c>
      <c r="J1056" s="77">
        <v>4</v>
      </c>
      <c r="K1056" s="92"/>
    </row>
    <row r="1057" spans="1:11" ht="13" x14ac:dyDescent="0.15">
      <c r="A1057" s="14" t="s">
        <v>3528</v>
      </c>
      <c r="B1057" s="14" t="s">
        <v>3909</v>
      </c>
      <c r="C1057" s="14" t="s">
        <v>3383</v>
      </c>
      <c r="D1057" s="16">
        <v>45701</v>
      </c>
      <c r="E1057" s="16"/>
      <c r="F1057" s="14" t="s">
        <v>3669</v>
      </c>
      <c r="G1057" s="14" t="s">
        <v>4228</v>
      </c>
      <c r="H1057" s="14" t="s">
        <v>3670</v>
      </c>
      <c r="I1057" s="15">
        <v>0.22</v>
      </c>
      <c r="J1057" s="77">
        <v>4</v>
      </c>
      <c r="K1057" s="92"/>
    </row>
    <row r="1058" spans="1:11" ht="13" x14ac:dyDescent="0.15">
      <c r="A1058" s="14" t="s">
        <v>3528</v>
      </c>
      <c r="B1058" s="14" t="s">
        <v>3910</v>
      </c>
      <c r="C1058" s="14" t="s">
        <v>2152</v>
      </c>
      <c r="D1058" s="16">
        <v>45702</v>
      </c>
      <c r="E1058" s="16"/>
      <c r="F1058" s="14" t="s">
        <v>3669</v>
      </c>
      <c r="G1058" s="14" t="s">
        <v>4228</v>
      </c>
      <c r="H1058" s="14" t="s">
        <v>3670</v>
      </c>
      <c r="I1058" s="15">
        <v>0.22</v>
      </c>
      <c r="J1058" s="77">
        <v>4</v>
      </c>
      <c r="K1058" s="92"/>
    </row>
    <row r="1059" spans="1:11" ht="13" x14ac:dyDescent="0.15">
      <c r="A1059" s="14" t="s">
        <v>3528</v>
      </c>
      <c r="B1059" s="14" t="s">
        <v>3911</v>
      </c>
      <c r="C1059" s="14" t="s">
        <v>4308</v>
      </c>
      <c r="D1059" s="16">
        <v>45702</v>
      </c>
      <c r="E1059" s="16"/>
      <c r="F1059" s="14" t="s">
        <v>3669</v>
      </c>
      <c r="G1059" s="14" t="s">
        <v>4228</v>
      </c>
      <c r="H1059" s="14" t="s">
        <v>3670</v>
      </c>
      <c r="I1059" s="15">
        <v>0.22</v>
      </c>
      <c r="J1059" s="77">
        <v>4</v>
      </c>
      <c r="K1059" s="92"/>
    </row>
    <row r="1060" spans="1:11" ht="13" x14ac:dyDescent="0.15">
      <c r="A1060" s="14" t="s">
        <v>3528</v>
      </c>
      <c r="B1060" s="14" t="s">
        <v>3912</v>
      </c>
      <c r="C1060" s="14" t="s">
        <v>2152</v>
      </c>
      <c r="D1060" s="16">
        <v>45702</v>
      </c>
      <c r="E1060" s="16"/>
      <c r="F1060" s="14" t="s">
        <v>3669</v>
      </c>
      <c r="G1060" s="14" t="s">
        <v>4228</v>
      </c>
      <c r="H1060" s="14" t="s">
        <v>3670</v>
      </c>
      <c r="I1060" s="15">
        <v>0.22</v>
      </c>
      <c r="J1060" s="77">
        <v>4</v>
      </c>
      <c r="K1060" s="92"/>
    </row>
    <row r="1061" spans="1:11" ht="13" x14ac:dyDescent="0.15">
      <c r="A1061" s="14" t="s">
        <v>3528</v>
      </c>
      <c r="B1061" s="14" t="s">
        <v>3913</v>
      </c>
      <c r="C1061" s="14" t="s">
        <v>4348</v>
      </c>
      <c r="D1061" s="16">
        <v>45702</v>
      </c>
      <c r="E1061" s="16"/>
      <c r="F1061" s="14" t="s">
        <v>3669</v>
      </c>
      <c r="G1061" s="14" t="s">
        <v>4228</v>
      </c>
      <c r="H1061" s="14" t="s">
        <v>3670</v>
      </c>
      <c r="I1061" s="15">
        <v>0.22</v>
      </c>
      <c r="J1061" s="77">
        <v>4</v>
      </c>
      <c r="K1061" s="92"/>
    </row>
    <row r="1062" spans="1:11" ht="13" x14ac:dyDescent="0.15">
      <c r="A1062" s="14" t="s">
        <v>3528</v>
      </c>
      <c r="B1062" s="14" t="s">
        <v>3914</v>
      </c>
      <c r="C1062" s="14" t="s">
        <v>4349</v>
      </c>
      <c r="D1062" s="16">
        <v>45702</v>
      </c>
      <c r="E1062" s="16"/>
      <c r="F1062" s="14" t="s">
        <v>3669</v>
      </c>
      <c r="G1062" s="14" t="s">
        <v>4228</v>
      </c>
      <c r="H1062" s="14" t="s">
        <v>3670</v>
      </c>
      <c r="I1062" s="15">
        <v>0.22</v>
      </c>
      <c r="J1062" s="77">
        <v>4</v>
      </c>
      <c r="K1062" s="92"/>
    </row>
    <row r="1063" spans="1:11" ht="13" x14ac:dyDescent="0.15">
      <c r="A1063" s="14" t="s">
        <v>3528</v>
      </c>
      <c r="B1063" s="14" t="s">
        <v>3915</v>
      </c>
      <c r="C1063" s="14" t="s">
        <v>1584</v>
      </c>
      <c r="D1063" s="16">
        <v>45702</v>
      </c>
      <c r="E1063" s="16"/>
      <c r="F1063" s="14" t="s">
        <v>3669</v>
      </c>
      <c r="G1063" s="14" t="s">
        <v>4228</v>
      </c>
      <c r="H1063" s="14" t="s">
        <v>3670</v>
      </c>
      <c r="I1063" s="15">
        <v>0.22</v>
      </c>
      <c r="J1063" s="77">
        <v>4</v>
      </c>
      <c r="K1063" s="92"/>
    </row>
    <row r="1064" spans="1:11" ht="13" x14ac:dyDescent="0.15">
      <c r="A1064" s="14" t="s">
        <v>3528</v>
      </c>
      <c r="B1064" s="14" t="s">
        <v>3916</v>
      </c>
      <c r="C1064" s="14" t="s">
        <v>4350</v>
      </c>
      <c r="D1064" s="16">
        <v>45702</v>
      </c>
      <c r="E1064" s="16"/>
      <c r="F1064" s="14" t="s">
        <v>3669</v>
      </c>
      <c r="G1064" s="14" t="s">
        <v>4228</v>
      </c>
      <c r="H1064" s="14" t="s">
        <v>3670</v>
      </c>
      <c r="I1064" s="15">
        <v>0.22</v>
      </c>
      <c r="J1064" s="77">
        <v>4</v>
      </c>
      <c r="K1064" s="92"/>
    </row>
    <row r="1065" spans="1:11" ht="13" x14ac:dyDescent="0.15">
      <c r="A1065" s="14" t="s">
        <v>3528</v>
      </c>
      <c r="B1065" s="14" t="s">
        <v>3917</v>
      </c>
      <c r="C1065" s="14" t="s">
        <v>4351</v>
      </c>
      <c r="D1065" s="16">
        <v>45702</v>
      </c>
      <c r="E1065" s="16"/>
      <c r="F1065" s="14" t="s">
        <v>3669</v>
      </c>
      <c r="G1065" s="14" t="s">
        <v>4228</v>
      </c>
      <c r="H1065" s="14" t="s">
        <v>3670</v>
      </c>
      <c r="I1065" s="15">
        <v>0.22</v>
      </c>
      <c r="J1065" s="77">
        <v>4</v>
      </c>
      <c r="K1065" s="92"/>
    </row>
    <row r="1066" spans="1:11" ht="48" x14ac:dyDescent="0.15">
      <c r="A1066" s="14" t="s">
        <v>3528</v>
      </c>
      <c r="B1066" s="14" t="s">
        <v>3918</v>
      </c>
      <c r="C1066" s="14" t="s">
        <v>4352</v>
      </c>
      <c r="D1066" s="16">
        <v>45705</v>
      </c>
      <c r="E1066" s="16"/>
      <c r="F1066" s="14" t="s">
        <v>3919</v>
      </c>
      <c r="G1066" s="14" t="s">
        <v>4353</v>
      </c>
      <c r="H1066" s="14" t="s">
        <v>3920</v>
      </c>
      <c r="I1066" s="15">
        <v>119</v>
      </c>
      <c r="J1066" s="77">
        <v>4</v>
      </c>
      <c r="K1066" s="92"/>
    </row>
    <row r="1067" spans="1:11" ht="13" x14ac:dyDescent="0.15">
      <c r="A1067" s="14" t="s">
        <v>3528</v>
      </c>
      <c r="B1067" s="14" t="s">
        <v>3921</v>
      </c>
      <c r="C1067" s="14" t="s">
        <v>1728</v>
      </c>
      <c r="D1067" s="16">
        <v>45705</v>
      </c>
      <c r="E1067" s="16"/>
      <c r="F1067" s="14" t="s">
        <v>3669</v>
      </c>
      <c r="G1067" s="14" t="s">
        <v>4228</v>
      </c>
      <c r="H1067" s="14" t="s">
        <v>3670</v>
      </c>
      <c r="I1067" s="15">
        <v>0.22</v>
      </c>
      <c r="J1067" s="77">
        <v>4</v>
      </c>
      <c r="K1067" s="92"/>
    </row>
    <row r="1068" spans="1:11" ht="13" x14ac:dyDescent="0.15">
      <c r="A1068" s="14" t="s">
        <v>3528</v>
      </c>
      <c r="B1068" s="14" t="s">
        <v>3922</v>
      </c>
      <c r="C1068" s="14" t="s">
        <v>4354</v>
      </c>
      <c r="D1068" s="16">
        <v>45705</v>
      </c>
      <c r="E1068" s="16"/>
      <c r="F1068" s="14" t="s">
        <v>3669</v>
      </c>
      <c r="G1068" s="14" t="s">
        <v>4228</v>
      </c>
      <c r="H1068" s="14" t="s">
        <v>3670</v>
      </c>
      <c r="I1068" s="15">
        <v>0.22</v>
      </c>
      <c r="J1068" s="77">
        <v>4</v>
      </c>
      <c r="K1068" s="92"/>
    </row>
    <row r="1069" spans="1:11" ht="13" x14ac:dyDescent="0.15">
      <c r="A1069" s="14" t="s">
        <v>3528</v>
      </c>
      <c r="B1069" s="14" t="s">
        <v>3923</v>
      </c>
      <c r="C1069" s="14" t="s">
        <v>4355</v>
      </c>
      <c r="D1069" s="16">
        <v>45705</v>
      </c>
      <c r="E1069" s="16"/>
      <c r="F1069" s="14" t="s">
        <v>3669</v>
      </c>
      <c r="G1069" s="14" t="s">
        <v>4228</v>
      </c>
      <c r="H1069" s="14" t="s">
        <v>3670</v>
      </c>
      <c r="I1069" s="15">
        <v>0.22</v>
      </c>
      <c r="J1069" s="77">
        <v>4</v>
      </c>
      <c r="K1069" s="92"/>
    </row>
    <row r="1070" spans="1:11" ht="13" x14ac:dyDescent="0.15">
      <c r="A1070" s="14" t="s">
        <v>3528</v>
      </c>
      <c r="B1070" s="14" t="s">
        <v>3924</v>
      </c>
      <c r="C1070" s="14" t="s">
        <v>4356</v>
      </c>
      <c r="D1070" s="16">
        <v>45705</v>
      </c>
      <c r="E1070" s="16"/>
      <c r="F1070" s="14" t="s">
        <v>3669</v>
      </c>
      <c r="G1070" s="14" t="s">
        <v>4228</v>
      </c>
      <c r="H1070" s="14" t="s">
        <v>3670</v>
      </c>
      <c r="I1070" s="15">
        <v>0.22</v>
      </c>
      <c r="J1070" s="77">
        <v>4</v>
      </c>
      <c r="K1070" s="92"/>
    </row>
    <row r="1071" spans="1:11" ht="13" x14ac:dyDescent="0.15">
      <c r="A1071" s="14" t="s">
        <v>3528</v>
      </c>
      <c r="B1071" s="14" t="s">
        <v>3925</v>
      </c>
      <c r="C1071" s="14" t="s">
        <v>4352</v>
      </c>
      <c r="D1071" s="16">
        <v>45705</v>
      </c>
      <c r="E1071" s="16"/>
      <c r="F1071" s="14" t="s">
        <v>3669</v>
      </c>
      <c r="G1071" s="14" t="s">
        <v>4228</v>
      </c>
      <c r="H1071" s="14" t="s">
        <v>3670</v>
      </c>
      <c r="I1071" s="15">
        <v>0.22</v>
      </c>
      <c r="J1071" s="77">
        <v>4</v>
      </c>
      <c r="K1071" s="92"/>
    </row>
    <row r="1072" spans="1:11" ht="13" x14ac:dyDescent="0.15">
      <c r="A1072" s="14" t="s">
        <v>3528</v>
      </c>
      <c r="B1072" s="14" t="s">
        <v>3926</v>
      </c>
      <c r="C1072" s="14" t="s">
        <v>2730</v>
      </c>
      <c r="D1072" s="16">
        <v>45705</v>
      </c>
      <c r="E1072" s="16"/>
      <c r="F1072" s="14" t="s">
        <v>3669</v>
      </c>
      <c r="G1072" s="14" t="s">
        <v>4228</v>
      </c>
      <c r="H1072" s="14" t="s">
        <v>3670</v>
      </c>
      <c r="I1072" s="15">
        <v>0.22</v>
      </c>
      <c r="J1072" s="77">
        <v>4</v>
      </c>
      <c r="K1072" s="92"/>
    </row>
    <row r="1073" spans="1:11" ht="13" x14ac:dyDescent="0.15">
      <c r="A1073" s="14" t="s">
        <v>3528</v>
      </c>
      <c r="B1073" s="14" t="s">
        <v>3927</v>
      </c>
      <c r="C1073" s="14" t="s">
        <v>4357</v>
      </c>
      <c r="D1073" s="16">
        <v>45706</v>
      </c>
      <c r="E1073" s="16"/>
      <c r="F1073" s="14" t="s">
        <v>3669</v>
      </c>
      <c r="G1073" s="14" t="s">
        <v>4228</v>
      </c>
      <c r="H1073" s="14" t="s">
        <v>3670</v>
      </c>
      <c r="I1073" s="15">
        <v>0.22</v>
      </c>
      <c r="J1073" s="77">
        <v>4</v>
      </c>
      <c r="K1073" s="92"/>
    </row>
    <row r="1074" spans="1:11" ht="13" x14ac:dyDescent="0.15">
      <c r="A1074" s="14" t="s">
        <v>3528</v>
      </c>
      <c r="B1074" s="14" t="s">
        <v>3928</v>
      </c>
      <c r="C1074" s="14" t="s">
        <v>4358</v>
      </c>
      <c r="D1074" s="16">
        <v>45706</v>
      </c>
      <c r="E1074" s="16"/>
      <c r="F1074" s="14" t="s">
        <v>3669</v>
      </c>
      <c r="G1074" s="14" t="s">
        <v>4228</v>
      </c>
      <c r="H1074" s="14" t="s">
        <v>3670</v>
      </c>
      <c r="I1074" s="15">
        <v>0.22</v>
      </c>
      <c r="J1074" s="77">
        <v>4</v>
      </c>
      <c r="K1074" s="92"/>
    </row>
    <row r="1075" spans="1:11" ht="13" x14ac:dyDescent="0.15">
      <c r="A1075" s="14" t="s">
        <v>3528</v>
      </c>
      <c r="B1075" s="14" t="s">
        <v>3929</v>
      </c>
      <c r="C1075" s="14" t="s">
        <v>1589</v>
      </c>
      <c r="D1075" s="16">
        <v>45706</v>
      </c>
      <c r="E1075" s="16"/>
      <c r="F1075" s="14" t="s">
        <v>3669</v>
      </c>
      <c r="G1075" s="14" t="s">
        <v>4228</v>
      </c>
      <c r="H1075" s="14" t="s">
        <v>3670</v>
      </c>
      <c r="I1075" s="15">
        <v>0.22</v>
      </c>
      <c r="J1075" s="77">
        <v>4</v>
      </c>
      <c r="K1075" s="92"/>
    </row>
    <row r="1076" spans="1:11" ht="13" x14ac:dyDescent="0.15">
      <c r="A1076" s="14" t="s">
        <v>3528</v>
      </c>
      <c r="B1076" s="14" t="s">
        <v>3930</v>
      </c>
      <c r="C1076" s="14" t="s">
        <v>1594</v>
      </c>
      <c r="D1076" s="16">
        <v>45706</v>
      </c>
      <c r="E1076" s="16"/>
      <c r="F1076" s="14" t="s">
        <v>3669</v>
      </c>
      <c r="G1076" s="14" t="s">
        <v>4228</v>
      </c>
      <c r="H1076" s="14" t="s">
        <v>3670</v>
      </c>
      <c r="I1076" s="15">
        <v>0.22</v>
      </c>
      <c r="J1076" s="77">
        <v>4</v>
      </c>
      <c r="K1076" s="92"/>
    </row>
    <row r="1077" spans="1:11" ht="13" x14ac:dyDescent="0.15">
      <c r="A1077" s="14" t="s">
        <v>3528</v>
      </c>
      <c r="B1077" s="14" t="s">
        <v>3931</v>
      </c>
      <c r="C1077" s="14" t="s">
        <v>4359</v>
      </c>
      <c r="D1077" s="16">
        <v>45706</v>
      </c>
      <c r="E1077" s="16"/>
      <c r="F1077" s="14" t="s">
        <v>3669</v>
      </c>
      <c r="G1077" s="14" t="s">
        <v>4228</v>
      </c>
      <c r="H1077" s="14" t="s">
        <v>3670</v>
      </c>
      <c r="I1077" s="15">
        <v>0.22</v>
      </c>
      <c r="J1077" s="77">
        <v>4</v>
      </c>
      <c r="K1077" s="92"/>
    </row>
    <row r="1078" spans="1:11" ht="13" x14ac:dyDescent="0.15">
      <c r="A1078" s="14" t="s">
        <v>3528</v>
      </c>
      <c r="B1078" s="14" t="s">
        <v>3932</v>
      </c>
      <c r="C1078" s="14" t="s">
        <v>4360</v>
      </c>
      <c r="D1078" s="16">
        <v>45706</v>
      </c>
      <c r="E1078" s="16"/>
      <c r="F1078" s="14" t="s">
        <v>3669</v>
      </c>
      <c r="G1078" s="14" t="s">
        <v>4228</v>
      </c>
      <c r="H1078" s="14" t="s">
        <v>3670</v>
      </c>
      <c r="I1078" s="15">
        <v>0.22</v>
      </c>
      <c r="J1078" s="77">
        <v>4</v>
      </c>
      <c r="K1078" s="92"/>
    </row>
    <row r="1079" spans="1:11" ht="13" x14ac:dyDescent="0.15">
      <c r="A1079" s="14" t="s">
        <v>3528</v>
      </c>
      <c r="B1079" s="14" t="s">
        <v>3933</v>
      </c>
      <c r="C1079" s="14" t="s">
        <v>4361</v>
      </c>
      <c r="D1079" s="16">
        <v>45706</v>
      </c>
      <c r="E1079" s="16"/>
      <c r="F1079" s="14" t="s">
        <v>3669</v>
      </c>
      <c r="G1079" s="14" t="s">
        <v>4228</v>
      </c>
      <c r="H1079" s="14" t="s">
        <v>3670</v>
      </c>
      <c r="I1079" s="15">
        <v>0.22</v>
      </c>
      <c r="J1079" s="77">
        <v>4</v>
      </c>
      <c r="K1079" s="92"/>
    </row>
    <row r="1080" spans="1:11" ht="13" x14ac:dyDescent="0.15">
      <c r="A1080" s="14" t="s">
        <v>3528</v>
      </c>
      <c r="B1080" s="14" t="s">
        <v>3934</v>
      </c>
      <c r="C1080" s="14" t="s">
        <v>4362</v>
      </c>
      <c r="D1080" s="16">
        <v>45706</v>
      </c>
      <c r="E1080" s="16"/>
      <c r="F1080" s="14" t="s">
        <v>3669</v>
      </c>
      <c r="G1080" s="14" t="s">
        <v>4228</v>
      </c>
      <c r="H1080" s="14" t="s">
        <v>3670</v>
      </c>
      <c r="I1080" s="15">
        <v>0.22</v>
      </c>
      <c r="J1080" s="77">
        <v>4</v>
      </c>
      <c r="K1080" s="92"/>
    </row>
    <row r="1081" spans="1:11" ht="13" x14ac:dyDescent="0.15">
      <c r="A1081" s="14" t="s">
        <v>3528</v>
      </c>
      <c r="B1081" s="14" t="s">
        <v>3935</v>
      </c>
      <c r="C1081" s="14" t="s">
        <v>1524</v>
      </c>
      <c r="D1081" s="16">
        <v>45708</v>
      </c>
      <c r="E1081" s="16"/>
      <c r="F1081" s="14" t="s">
        <v>3669</v>
      </c>
      <c r="G1081" s="14" t="s">
        <v>4228</v>
      </c>
      <c r="H1081" s="14" t="s">
        <v>3670</v>
      </c>
      <c r="I1081" s="15">
        <v>0.22</v>
      </c>
      <c r="J1081" s="77">
        <v>4</v>
      </c>
      <c r="K1081" s="92"/>
    </row>
    <row r="1082" spans="1:11" ht="13" x14ac:dyDescent="0.15">
      <c r="A1082" s="14" t="s">
        <v>3528</v>
      </c>
      <c r="B1082" s="14" t="s">
        <v>3936</v>
      </c>
      <c r="C1082" s="14" t="s">
        <v>4363</v>
      </c>
      <c r="D1082" s="16">
        <v>45708</v>
      </c>
      <c r="E1082" s="16"/>
      <c r="F1082" s="14" t="s">
        <v>3669</v>
      </c>
      <c r="G1082" s="14" t="s">
        <v>4228</v>
      </c>
      <c r="H1082" s="14" t="s">
        <v>3670</v>
      </c>
      <c r="I1082" s="15">
        <v>0.22</v>
      </c>
      <c r="J1082" s="77">
        <v>4</v>
      </c>
      <c r="K1082" s="92"/>
    </row>
    <row r="1083" spans="1:11" ht="13" x14ac:dyDescent="0.15">
      <c r="A1083" s="14" t="s">
        <v>3528</v>
      </c>
      <c r="B1083" s="14" t="s">
        <v>3937</v>
      </c>
      <c r="C1083" s="14" t="s">
        <v>4364</v>
      </c>
      <c r="D1083" s="16">
        <v>45708</v>
      </c>
      <c r="E1083" s="16"/>
      <c r="F1083" s="14" t="s">
        <v>3669</v>
      </c>
      <c r="G1083" s="14" t="s">
        <v>4228</v>
      </c>
      <c r="H1083" s="14" t="s">
        <v>3670</v>
      </c>
      <c r="I1083" s="15">
        <v>0.22</v>
      </c>
      <c r="J1083" s="77">
        <v>4</v>
      </c>
      <c r="K1083" s="92"/>
    </row>
    <row r="1084" spans="1:11" ht="13" x14ac:dyDescent="0.15">
      <c r="A1084" s="14" t="s">
        <v>3528</v>
      </c>
      <c r="B1084" s="14" t="s">
        <v>3938</v>
      </c>
      <c r="C1084" s="14" t="s">
        <v>4365</v>
      </c>
      <c r="D1084" s="16">
        <v>45708</v>
      </c>
      <c r="E1084" s="16"/>
      <c r="F1084" s="14" t="s">
        <v>3669</v>
      </c>
      <c r="G1084" s="14" t="s">
        <v>4228</v>
      </c>
      <c r="H1084" s="14" t="s">
        <v>3670</v>
      </c>
      <c r="I1084" s="15">
        <v>0.22</v>
      </c>
      <c r="J1084" s="77">
        <v>4</v>
      </c>
      <c r="K1084" s="92"/>
    </row>
    <row r="1085" spans="1:11" ht="13" x14ac:dyDescent="0.15">
      <c r="A1085" s="14" t="s">
        <v>3528</v>
      </c>
      <c r="B1085" s="14" t="s">
        <v>3939</v>
      </c>
      <c r="C1085" s="14" t="s">
        <v>4366</v>
      </c>
      <c r="D1085" s="16">
        <v>45708</v>
      </c>
      <c r="E1085" s="16"/>
      <c r="F1085" s="14" t="s">
        <v>3669</v>
      </c>
      <c r="G1085" s="14" t="s">
        <v>4228</v>
      </c>
      <c r="H1085" s="14" t="s">
        <v>3670</v>
      </c>
      <c r="I1085" s="15">
        <v>0.22</v>
      </c>
      <c r="J1085" s="77">
        <v>4</v>
      </c>
      <c r="K1085" s="92"/>
    </row>
    <row r="1086" spans="1:11" ht="13" x14ac:dyDescent="0.15">
      <c r="A1086" s="14" t="s">
        <v>3528</v>
      </c>
      <c r="B1086" s="14" t="s">
        <v>3940</v>
      </c>
      <c r="C1086" s="14" t="s">
        <v>4367</v>
      </c>
      <c r="D1086" s="16">
        <v>45708</v>
      </c>
      <c r="E1086" s="16"/>
      <c r="F1086" s="14" t="s">
        <v>3669</v>
      </c>
      <c r="G1086" s="14" t="s">
        <v>4228</v>
      </c>
      <c r="H1086" s="14" t="s">
        <v>3670</v>
      </c>
      <c r="I1086" s="15">
        <v>0.22</v>
      </c>
      <c r="J1086" s="77">
        <v>4</v>
      </c>
      <c r="K1086" s="92"/>
    </row>
    <row r="1087" spans="1:11" ht="13" x14ac:dyDescent="0.15">
      <c r="A1087" s="14" t="s">
        <v>3528</v>
      </c>
      <c r="B1087" s="14" t="s">
        <v>3941</v>
      </c>
      <c r="C1087" s="14" t="s">
        <v>4368</v>
      </c>
      <c r="D1087" s="16">
        <v>45708</v>
      </c>
      <c r="E1087" s="16"/>
      <c r="F1087" s="14" t="s">
        <v>3669</v>
      </c>
      <c r="G1087" s="14" t="s">
        <v>4228</v>
      </c>
      <c r="H1087" s="14" t="s">
        <v>3670</v>
      </c>
      <c r="I1087" s="15">
        <v>0.22</v>
      </c>
      <c r="J1087" s="77">
        <v>4</v>
      </c>
      <c r="K1087" s="92"/>
    </row>
    <row r="1088" spans="1:11" ht="13" x14ac:dyDescent="0.15">
      <c r="A1088" s="14" t="s">
        <v>3528</v>
      </c>
      <c r="B1088" s="14" t="s">
        <v>3942</v>
      </c>
      <c r="C1088" s="14" t="s">
        <v>4369</v>
      </c>
      <c r="D1088" s="16">
        <v>45708</v>
      </c>
      <c r="E1088" s="16"/>
      <c r="F1088" s="14" t="s">
        <v>3669</v>
      </c>
      <c r="G1088" s="14" t="s">
        <v>4228</v>
      </c>
      <c r="H1088" s="14" t="s">
        <v>3670</v>
      </c>
      <c r="I1088" s="15">
        <v>0.22</v>
      </c>
      <c r="J1088" s="77">
        <v>4</v>
      </c>
      <c r="K1088" s="92"/>
    </row>
    <row r="1089" spans="1:11" ht="13" x14ac:dyDescent="0.15">
      <c r="A1089" s="14" t="s">
        <v>3528</v>
      </c>
      <c r="B1089" s="14" t="s">
        <v>3943</v>
      </c>
      <c r="C1089" s="14" t="s">
        <v>4370</v>
      </c>
      <c r="D1089" s="16">
        <v>45708</v>
      </c>
      <c r="E1089" s="16"/>
      <c r="F1089" s="14" t="s">
        <v>3669</v>
      </c>
      <c r="G1089" s="14" t="s">
        <v>4228</v>
      </c>
      <c r="H1089" s="14" t="s">
        <v>3670</v>
      </c>
      <c r="I1089" s="15">
        <v>0.22</v>
      </c>
      <c r="J1089" s="77">
        <v>4</v>
      </c>
      <c r="K1089" s="92"/>
    </row>
    <row r="1090" spans="1:11" ht="13" x14ac:dyDescent="0.15">
      <c r="A1090" s="14" t="s">
        <v>3528</v>
      </c>
      <c r="B1090" s="14" t="s">
        <v>3944</v>
      </c>
      <c r="C1090" s="14" t="s">
        <v>4260</v>
      </c>
      <c r="D1090" s="16">
        <v>45708</v>
      </c>
      <c r="E1090" s="16"/>
      <c r="F1090" s="14" t="s">
        <v>3669</v>
      </c>
      <c r="G1090" s="14" t="s">
        <v>4228</v>
      </c>
      <c r="H1090" s="14" t="s">
        <v>3670</v>
      </c>
      <c r="I1090" s="15">
        <v>0.22</v>
      </c>
      <c r="J1090" s="77">
        <v>4</v>
      </c>
      <c r="K1090" s="92"/>
    </row>
    <row r="1091" spans="1:11" ht="13" x14ac:dyDescent="0.15">
      <c r="A1091" s="14" t="s">
        <v>3528</v>
      </c>
      <c r="B1091" s="14" t="s">
        <v>3945</v>
      </c>
      <c r="C1091" s="14" t="s">
        <v>4371</v>
      </c>
      <c r="D1091" s="16">
        <v>45708</v>
      </c>
      <c r="E1091" s="16"/>
      <c r="F1091" s="14" t="s">
        <v>3669</v>
      </c>
      <c r="G1091" s="14" t="s">
        <v>4228</v>
      </c>
      <c r="H1091" s="14" t="s">
        <v>3670</v>
      </c>
      <c r="I1091" s="15">
        <v>0.22</v>
      </c>
      <c r="J1091" s="77">
        <v>4</v>
      </c>
      <c r="K1091" s="92"/>
    </row>
    <row r="1092" spans="1:11" ht="13" x14ac:dyDescent="0.15">
      <c r="A1092" s="14" t="s">
        <v>3528</v>
      </c>
      <c r="B1092" s="14" t="s">
        <v>3946</v>
      </c>
      <c r="C1092" s="14" t="s">
        <v>4372</v>
      </c>
      <c r="D1092" s="16">
        <v>45708</v>
      </c>
      <c r="E1092" s="16"/>
      <c r="F1092" s="14" t="s">
        <v>3669</v>
      </c>
      <c r="G1092" s="14" t="s">
        <v>4228</v>
      </c>
      <c r="H1092" s="14" t="s">
        <v>3670</v>
      </c>
      <c r="I1092" s="15">
        <v>0.22</v>
      </c>
      <c r="J1092" s="77">
        <v>4</v>
      </c>
      <c r="K1092" s="92"/>
    </row>
    <row r="1093" spans="1:11" ht="13" x14ac:dyDescent="0.15">
      <c r="A1093" s="14" t="s">
        <v>3528</v>
      </c>
      <c r="B1093" s="14" t="s">
        <v>3947</v>
      </c>
      <c r="C1093" s="14" t="s">
        <v>4373</v>
      </c>
      <c r="D1093" s="16">
        <v>45708</v>
      </c>
      <c r="E1093" s="16"/>
      <c r="F1093" s="14" t="s">
        <v>3669</v>
      </c>
      <c r="G1093" s="14" t="s">
        <v>4228</v>
      </c>
      <c r="H1093" s="14" t="s">
        <v>3670</v>
      </c>
      <c r="I1093" s="15">
        <v>0.22</v>
      </c>
      <c r="J1093" s="77">
        <v>4</v>
      </c>
      <c r="K1093" s="92"/>
    </row>
    <row r="1094" spans="1:11" ht="13" x14ac:dyDescent="0.15">
      <c r="A1094" s="14" t="s">
        <v>3528</v>
      </c>
      <c r="B1094" s="14" t="s">
        <v>3948</v>
      </c>
      <c r="C1094" s="14" t="s">
        <v>4374</v>
      </c>
      <c r="D1094" s="16">
        <v>45708</v>
      </c>
      <c r="E1094" s="16"/>
      <c r="F1094" s="14" t="s">
        <v>3669</v>
      </c>
      <c r="G1094" s="14" t="s">
        <v>4228</v>
      </c>
      <c r="H1094" s="14" t="s">
        <v>3670</v>
      </c>
      <c r="I1094" s="15">
        <v>0.22</v>
      </c>
      <c r="J1094" s="77">
        <v>4</v>
      </c>
      <c r="K1094" s="92"/>
    </row>
    <row r="1095" spans="1:11" ht="13" x14ac:dyDescent="0.15">
      <c r="A1095" s="14" t="s">
        <v>3528</v>
      </c>
      <c r="B1095" s="14" t="s">
        <v>3949</v>
      </c>
      <c r="C1095" s="14" t="s">
        <v>4375</v>
      </c>
      <c r="D1095" s="16">
        <v>45709</v>
      </c>
      <c r="E1095" s="16"/>
      <c r="F1095" s="14" t="s">
        <v>3669</v>
      </c>
      <c r="G1095" s="14" t="s">
        <v>4228</v>
      </c>
      <c r="H1095" s="14" t="s">
        <v>3670</v>
      </c>
      <c r="I1095" s="15">
        <v>0.22</v>
      </c>
      <c r="J1095" s="77">
        <v>4</v>
      </c>
      <c r="K1095" s="92"/>
    </row>
    <row r="1096" spans="1:11" ht="13" x14ac:dyDescent="0.15">
      <c r="A1096" s="14" t="s">
        <v>3528</v>
      </c>
      <c r="B1096" s="14" t="s">
        <v>3950</v>
      </c>
      <c r="C1096" s="14" t="s">
        <v>4250</v>
      </c>
      <c r="D1096" s="16">
        <v>45712</v>
      </c>
      <c r="E1096" s="16"/>
      <c r="F1096" s="14" t="s">
        <v>3669</v>
      </c>
      <c r="G1096" s="14" t="s">
        <v>4228</v>
      </c>
      <c r="H1096" s="14" t="s">
        <v>3670</v>
      </c>
      <c r="I1096" s="15">
        <v>0.22</v>
      </c>
      <c r="J1096" s="77">
        <v>4</v>
      </c>
      <c r="K1096" s="92"/>
    </row>
    <row r="1097" spans="1:11" ht="13" x14ac:dyDescent="0.15">
      <c r="A1097" s="14" t="s">
        <v>3528</v>
      </c>
      <c r="B1097" s="14" t="s">
        <v>3951</v>
      </c>
      <c r="C1097" s="14" t="s">
        <v>4376</v>
      </c>
      <c r="D1097" s="16">
        <v>45712</v>
      </c>
      <c r="E1097" s="16"/>
      <c r="F1097" s="14" t="s">
        <v>3669</v>
      </c>
      <c r="G1097" s="14" t="s">
        <v>4228</v>
      </c>
      <c r="H1097" s="14" t="s">
        <v>3670</v>
      </c>
      <c r="I1097" s="15">
        <v>0.22</v>
      </c>
      <c r="J1097" s="77">
        <v>4</v>
      </c>
      <c r="K1097" s="92"/>
    </row>
    <row r="1098" spans="1:11" ht="13" x14ac:dyDescent="0.15">
      <c r="A1098" s="14" t="s">
        <v>3528</v>
      </c>
      <c r="B1098" s="14" t="s">
        <v>3952</v>
      </c>
      <c r="C1098" s="14" t="s">
        <v>4377</v>
      </c>
      <c r="D1098" s="16">
        <v>45712</v>
      </c>
      <c r="E1098" s="16"/>
      <c r="F1098" s="14" t="s">
        <v>3669</v>
      </c>
      <c r="G1098" s="14" t="s">
        <v>4228</v>
      </c>
      <c r="H1098" s="14" t="s">
        <v>3670</v>
      </c>
      <c r="I1098" s="15">
        <v>0.22</v>
      </c>
      <c r="J1098" s="77">
        <v>4</v>
      </c>
      <c r="K1098" s="92"/>
    </row>
    <row r="1099" spans="1:11" ht="13" x14ac:dyDescent="0.15">
      <c r="A1099" s="14" t="s">
        <v>3528</v>
      </c>
      <c r="B1099" s="14" t="s">
        <v>3953</v>
      </c>
      <c r="C1099" s="14" t="s">
        <v>4318</v>
      </c>
      <c r="D1099" s="16">
        <v>45712</v>
      </c>
      <c r="E1099" s="16"/>
      <c r="F1099" s="14" t="s">
        <v>3669</v>
      </c>
      <c r="G1099" s="14" t="s">
        <v>4228</v>
      </c>
      <c r="H1099" s="14" t="s">
        <v>3670</v>
      </c>
      <c r="I1099" s="15">
        <v>0.22</v>
      </c>
      <c r="J1099" s="77">
        <v>4</v>
      </c>
      <c r="K1099" s="92"/>
    </row>
    <row r="1100" spans="1:11" ht="13" x14ac:dyDescent="0.15">
      <c r="A1100" s="14" t="s">
        <v>3528</v>
      </c>
      <c r="B1100" s="14" t="s">
        <v>3954</v>
      </c>
      <c r="C1100" s="14" t="s">
        <v>4378</v>
      </c>
      <c r="D1100" s="16">
        <v>45712</v>
      </c>
      <c r="E1100" s="16"/>
      <c r="F1100" s="14" t="s">
        <v>3669</v>
      </c>
      <c r="G1100" s="14" t="s">
        <v>4228</v>
      </c>
      <c r="H1100" s="14" t="s">
        <v>3670</v>
      </c>
      <c r="I1100" s="15">
        <v>0.22</v>
      </c>
      <c r="J1100" s="77">
        <v>4</v>
      </c>
      <c r="K1100" s="92"/>
    </row>
    <row r="1101" spans="1:11" ht="13" x14ac:dyDescent="0.15">
      <c r="A1101" s="14" t="s">
        <v>3528</v>
      </c>
      <c r="B1101" s="14" t="s">
        <v>3955</v>
      </c>
      <c r="C1101" s="14" t="s">
        <v>4379</v>
      </c>
      <c r="D1101" s="16">
        <v>45712</v>
      </c>
      <c r="E1101" s="16"/>
      <c r="F1101" s="14" t="s">
        <v>3669</v>
      </c>
      <c r="G1101" s="14" t="s">
        <v>4228</v>
      </c>
      <c r="H1101" s="14" t="s">
        <v>3670</v>
      </c>
      <c r="I1101" s="15">
        <v>0.22</v>
      </c>
      <c r="J1101" s="77">
        <v>4</v>
      </c>
      <c r="K1101" s="92"/>
    </row>
    <row r="1102" spans="1:11" ht="13" x14ac:dyDescent="0.15">
      <c r="A1102" s="14" t="s">
        <v>3528</v>
      </c>
      <c r="B1102" s="14" t="s">
        <v>3956</v>
      </c>
      <c r="C1102" s="14" t="s">
        <v>4380</v>
      </c>
      <c r="D1102" s="16">
        <v>45712</v>
      </c>
      <c r="E1102" s="16"/>
      <c r="F1102" s="14" t="s">
        <v>3669</v>
      </c>
      <c r="G1102" s="14" t="s">
        <v>4228</v>
      </c>
      <c r="H1102" s="14" t="s">
        <v>3670</v>
      </c>
      <c r="I1102" s="15">
        <v>0.22</v>
      </c>
      <c r="J1102" s="77">
        <v>4</v>
      </c>
      <c r="K1102" s="92"/>
    </row>
    <row r="1103" spans="1:11" ht="13" x14ac:dyDescent="0.15">
      <c r="A1103" s="14" t="s">
        <v>3528</v>
      </c>
      <c r="B1103" s="14" t="s">
        <v>3957</v>
      </c>
      <c r="C1103" s="14" t="s">
        <v>4381</v>
      </c>
      <c r="D1103" s="16">
        <v>45712</v>
      </c>
      <c r="E1103" s="16"/>
      <c r="F1103" s="14" t="s">
        <v>3669</v>
      </c>
      <c r="G1103" s="14" t="s">
        <v>4228</v>
      </c>
      <c r="H1103" s="14" t="s">
        <v>3670</v>
      </c>
      <c r="I1103" s="15">
        <v>0.22</v>
      </c>
      <c r="J1103" s="77">
        <v>4</v>
      </c>
      <c r="K1103" s="92"/>
    </row>
    <row r="1104" spans="1:11" ht="13" x14ac:dyDescent="0.15">
      <c r="A1104" s="14" t="s">
        <v>3528</v>
      </c>
      <c r="B1104" s="14" t="s">
        <v>3958</v>
      </c>
      <c r="C1104" s="14" t="s">
        <v>4382</v>
      </c>
      <c r="D1104" s="16">
        <v>45712</v>
      </c>
      <c r="E1104" s="16"/>
      <c r="F1104" s="14" t="s">
        <v>3669</v>
      </c>
      <c r="G1104" s="14" t="s">
        <v>4228</v>
      </c>
      <c r="H1104" s="14" t="s">
        <v>3670</v>
      </c>
      <c r="I1104" s="15">
        <v>0.22</v>
      </c>
      <c r="J1104" s="77">
        <v>4</v>
      </c>
      <c r="K1104" s="92"/>
    </row>
    <row r="1105" spans="1:11" ht="13" x14ac:dyDescent="0.15">
      <c r="A1105" s="14" t="s">
        <v>3528</v>
      </c>
      <c r="B1105" s="14" t="s">
        <v>3959</v>
      </c>
      <c r="C1105" s="14" t="s">
        <v>4383</v>
      </c>
      <c r="D1105" s="16">
        <v>45712</v>
      </c>
      <c r="E1105" s="16"/>
      <c r="F1105" s="14" t="s">
        <v>3669</v>
      </c>
      <c r="G1105" s="14" t="s">
        <v>4228</v>
      </c>
      <c r="H1105" s="14" t="s">
        <v>3670</v>
      </c>
      <c r="I1105" s="15">
        <v>0.22</v>
      </c>
      <c r="J1105" s="77">
        <v>4</v>
      </c>
      <c r="K1105" s="92"/>
    </row>
    <row r="1106" spans="1:11" ht="13" x14ac:dyDescent="0.15">
      <c r="A1106" s="14" t="s">
        <v>3528</v>
      </c>
      <c r="B1106" s="14" t="s">
        <v>3960</v>
      </c>
      <c r="C1106" s="14" t="s">
        <v>4290</v>
      </c>
      <c r="D1106" s="16">
        <v>45712</v>
      </c>
      <c r="E1106" s="16"/>
      <c r="F1106" s="14" t="s">
        <v>3669</v>
      </c>
      <c r="G1106" s="14" t="s">
        <v>4228</v>
      </c>
      <c r="H1106" s="14" t="s">
        <v>3670</v>
      </c>
      <c r="I1106" s="15">
        <v>0.22</v>
      </c>
      <c r="J1106" s="77">
        <v>4</v>
      </c>
      <c r="K1106" s="92"/>
    </row>
    <row r="1107" spans="1:11" ht="13" x14ac:dyDescent="0.15">
      <c r="A1107" s="14" t="s">
        <v>3528</v>
      </c>
      <c r="B1107" s="14" t="s">
        <v>3961</v>
      </c>
      <c r="C1107" s="14" t="s">
        <v>4384</v>
      </c>
      <c r="D1107" s="16">
        <v>45712</v>
      </c>
      <c r="E1107" s="16"/>
      <c r="F1107" s="14" t="s">
        <v>3669</v>
      </c>
      <c r="G1107" s="14" t="s">
        <v>4228</v>
      </c>
      <c r="H1107" s="14" t="s">
        <v>3670</v>
      </c>
      <c r="I1107" s="15">
        <v>0.22</v>
      </c>
      <c r="J1107" s="77">
        <v>4</v>
      </c>
      <c r="K1107" s="92"/>
    </row>
    <row r="1108" spans="1:11" ht="13" x14ac:dyDescent="0.15">
      <c r="A1108" s="14" t="s">
        <v>3528</v>
      </c>
      <c r="B1108" s="14" t="s">
        <v>3962</v>
      </c>
      <c r="C1108" s="14" t="s">
        <v>4385</v>
      </c>
      <c r="D1108" s="16">
        <v>45713</v>
      </c>
      <c r="E1108" s="16"/>
      <c r="F1108" s="14" t="s">
        <v>3669</v>
      </c>
      <c r="G1108" s="14" t="s">
        <v>4228</v>
      </c>
      <c r="H1108" s="14" t="s">
        <v>3670</v>
      </c>
      <c r="I1108" s="15">
        <v>0.22</v>
      </c>
      <c r="J1108" s="77">
        <v>4</v>
      </c>
      <c r="K1108" s="92"/>
    </row>
    <row r="1109" spans="1:11" ht="13" x14ac:dyDescent="0.15">
      <c r="A1109" s="14" t="s">
        <v>3528</v>
      </c>
      <c r="B1109" s="14" t="s">
        <v>3963</v>
      </c>
      <c r="C1109" s="14" t="s">
        <v>4386</v>
      </c>
      <c r="D1109" s="16">
        <v>45713</v>
      </c>
      <c r="E1109" s="16"/>
      <c r="F1109" s="14" t="s">
        <v>3669</v>
      </c>
      <c r="G1109" s="14" t="s">
        <v>4228</v>
      </c>
      <c r="H1109" s="14" t="s">
        <v>3670</v>
      </c>
      <c r="I1109" s="15">
        <v>0.22</v>
      </c>
      <c r="J1109" s="77">
        <v>4</v>
      </c>
      <c r="K1109" s="92"/>
    </row>
    <row r="1110" spans="1:11" ht="13" x14ac:dyDescent="0.15">
      <c r="A1110" s="14" t="s">
        <v>3528</v>
      </c>
      <c r="B1110" s="14" t="s">
        <v>3964</v>
      </c>
      <c r="C1110" s="14" t="s">
        <v>4387</v>
      </c>
      <c r="D1110" s="16">
        <v>45713</v>
      </c>
      <c r="E1110" s="16"/>
      <c r="F1110" s="14" t="s">
        <v>3669</v>
      </c>
      <c r="G1110" s="14" t="s">
        <v>4228</v>
      </c>
      <c r="H1110" s="14" t="s">
        <v>3670</v>
      </c>
      <c r="I1110" s="15">
        <v>0.22</v>
      </c>
      <c r="J1110" s="77">
        <v>4</v>
      </c>
      <c r="K1110" s="92"/>
    </row>
    <row r="1111" spans="1:11" ht="13" x14ac:dyDescent="0.15">
      <c r="A1111" s="14" t="s">
        <v>3528</v>
      </c>
      <c r="B1111" s="14" t="s">
        <v>3965</v>
      </c>
      <c r="C1111" s="14" t="s">
        <v>4388</v>
      </c>
      <c r="D1111" s="16">
        <v>45713</v>
      </c>
      <c r="E1111" s="16"/>
      <c r="F1111" s="14" t="s">
        <v>3669</v>
      </c>
      <c r="G1111" s="14" t="s">
        <v>4228</v>
      </c>
      <c r="H1111" s="14" t="s">
        <v>3670</v>
      </c>
      <c r="I1111" s="15">
        <v>0.22</v>
      </c>
      <c r="J1111" s="77">
        <v>4</v>
      </c>
      <c r="K1111" s="92"/>
    </row>
    <row r="1112" spans="1:11" ht="13" x14ac:dyDescent="0.15">
      <c r="A1112" s="14" t="s">
        <v>3528</v>
      </c>
      <c r="B1112" s="14" t="s">
        <v>3966</v>
      </c>
      <c r="C1112" s="14" t="s">
        <v>4389</v>
      </c>
      <c r="D1112" s="16">
        <v>45713</v>
      </c>
      <c r="E1112" s="16"/>
      <c r="F1112" s="14" t="s">
        <v>3669</v>
      </c>
      <c r="G1112" s="14" t="s">
        <v>4228</v>
      </c>
      <c r="H1112" s="14" t="s">
        <v>3670</v>
      </c>
      <c r="I1112" s="15">
        <v>0.22</v>
      </c>
      <c r="J1112" s="77">
        <v>4</v>
      </c>
      <c r="K1112" s="92"/>
    </row>
    <row r="1113" spans="1:11" ht="13" x14ac:dyDescent="0.15">
      <c r="A1113" s="14" t="s">
        <v>3528</v>
      </c>
      <c r="B1113" s="14" t="s">
        <v>3967</v>
      </c>
      <c r="C1113" s="14" t="s">
        <v>4390</v>
      </c>
      <c r="D1113" s="16">
        <v>45713</v>
      </c>
      <c r="E1113" s="16"/>
      <c r="F1113" s="14" t="s">
        <v>3669</v>
      </c>
      <c r="G1113" s="14" t="s">
        <v>4228</v>
      </c>
      <c r="H1113" s="14" t="s">
        <v>3670</v>
      </c>
      <c r="I1113" s="15">
        <v>0.22</v>
      </c>
      <c r="J1113" s="77">
        <v>4</v>
      </c>
      <c r="K1113" s="92"/>
    </row>
    <row r="1114" spans="1:11" ht="13" x14ac:dyDescent="0.15">
      <c r="A1114" s="14" t="s">
        <v>3528</v>
      </c>
      <c r="B1114" s="14" t="s">
        <v>3968</v>
      </c>
      <c r="C1114" s="14" t="s">
        <v>3383</v>
      </c>
      <c r="D1114" s="16">
        <v>45713</v>
      </c>
      <c r="E1114" s="16"/>
      <c r="F1114" s="14" t="s">
        <v>3669</v>
      </c>
      <c r="G1114" s="14" t="s">
        <v>4228</v>
      </c>
      <c r="H1114" s="14" t="s">
        <v>3670</v>
      </c>
      <c r="I1114" s="15">
        <v>0.22</v>
      </c>
      <c r="J1114" s="77">
        <v>4</v>
      </c>
      <c r="K1114" s="92"/>
    </row>
    <row r="1115" spans="1:11" ht="13" x14ac:dyDescent="0.15">
      <c r="A1115" s="14" t="s">
        <v>3528</v>
      </c>
      <c r="B1115" s="14" t="s">
        <v>3969</v>
      </c>
      <c r="C1115" s="14" t="s">
        <v>4276</v>
      </c>
      <c r="D1115" s="16">
        <v>45713</v>
      </c>
      <c r="E1115" s="16"/>
      <c r="F1115" s="14" t="s">
        <v>3669</v>
      </c>
      <c r="G1115" s="14" t="s">
        <v>4228</v>
      </c>
      <c r="H1115" s="14" t="s">
        <v>3670</v>
      </c>
      <c r="I1115" s="15">
        <v>0.22</v>
      </c>
      <c r="J1115" s="77">
        <v>4</v>
      </c>
      <c r="K1115" s="92"/>
    </row>
    <row r="1116" spans="1:11" ht="13" x14ac:dyDescent="0.15">
      <c r="A1116" s="14" t="s">
        <v>3528</v>
      </c>
      <c r="B1116" s="14" t="s">
        <v>3970</v>
      </c>
      <c r="C1116" s="14" t="s">
        <v>4391</v>
      </c>
      <c r="D1116" s="16">
        <v>45713</v>
      </c>
      <c r="E1116" s="16"/>
      <c r="F1116" s="14" t="s">
        <v>3669</v>
      </c>
      <c r="G1116" s="14" t="s">
        <v>4228</v>
      </c>
      <c r="H1116" s="14" t="s">
        <v>3670</v>
      </c>
      <c r="I1116" s="15">
        <v>0.22</v>
      </c>
      <c r="J1116" s="77">
        <v>4</v>
      </c>
      <c r="K1116" s="92"/>
    </row>
    <row r="1117" spans="1:11" ht="13" x14ac:dyDescent="0.15">
      <c r="A1117" s="14" t="s">
        <v>3528</v>
      </c>
      <c r="B1117" s="14" t="s">
        <v>3971</v>
      </c>
      <c r="C1117" s="14" t="s">
        <v>4392</v>
      </c>
      <c r="D1117" s="16">
        <v>45713</v>
      </c>
      <c r="E1117" s="16"/>
      <c r="F1117" s="14" t="s">
        <v>3669</v>
      </c>
      <c r="G1117" s="14" t="s">
        <v>4228</v>
      </c>
      <c r="H1117" s="14" t="s">
        <v>3670</v>
      </c>
      <c r="I1117" s="15">
        <v>0.22</v>
      </c>
      <c r="J1117" s="77">
        <v>4</v>
      </c>
      <c r="K1117" s="92"/>
    </row>
    <row r="1118" spans="1:11" ht="13" x14ac:dyDescent="0.15">
      <c r="A1118" s="14" t="s">
        <v>3528</v>
      </c>
      <c r="B1118" s="14" t="s">
        <v>3972</v>
      </c>
      <c r="C1118" s="14" t="s">
        <v>4393</v>
      </c>
      <c r="D1118" s="16">
        <v>45713</v>
      </c>
      <c r="E1118" s="16"/>
      <c r="F1118" s="14" t="s">
        <v>3669</v>
      </c>
      <c r="G1118" s="14" t="s">
        <v>4228</v>
      </c>
      <c r="H1118" s="14" t="s">
        <v>3670</v>
      </c>
      <c r="I1118" s="15">
        <v>0.22</v>
      </c>
      <c r="J1118" s="77">
        <v>4</v>
      </c>
      <c r="K1118" s="92"/>
    </row>
    <row r="1119" spans="1:11" ht="13" x14ac:dyDescent="0.15">
      <c r="A1119" s="14" t="s">
        <v>3528</v>
      </c>
      <c r="B1119" s="14" t="s">
        <v>3973</v>
      </c>
      <c r="C1119" s="14" t="s">
        <v>4394</v>
      </c>
      <c r="D1119" s="16">
        <v>45713</v>
      </c>
      <c r="E1119" s="16"/>
      <c r="F1119" s="14" t="s">
        <v>3669</v>
      </c>
      <c r="G1119" s="14" t="s">
        <v>4228</v>
      </c>
      <c r="H1119" s="14" t="s">
        <v>3670</v>
      </c>
      <c r="I1119" s="15">
        <v>0.22</v>
      </c>
      <c r="J1119" s="77">
        <v>4</v>
      </c>
      <c r="K1119" s="92"/>
    </row>
    <row r="1120" spans="1:11" ht="13" x14ac:dyDescent="0.15">
      <c r="A1120" s="14" t="s">
        <v>3528</v>
      </c>
      <c r="B1120" s="14" t="s">
        <v>3974</v>
      </c>
      <c r="C1120" s="14" t="s">
        <v>4395</v>
      </c>
      <c r="D1120" s="16">
        <v>45713</v>
      </c>
      <c r="E1120" s="16"/>
      <c r="F1120" s="14" t="s">
        <v>3669</v>
      </c>
      <c r="G1120" s="14" t="s">
        <v>4228</v>
      </c>
      <c r="H1120" s="14" t="s">
        <v>3670</v>
      </c>
      <c r="I1120" s="15">
        <v>0.22</v>
      </c>
      <c r="J1120" s="77">
        <v>4</v>
      </c>
      <c r="K1120" s="92"/>
    </row>
    <row r="1121" spans="1:11" ht="13" x14ac:dyDescent="0.15">
      <c r="A1121" s="14" t="s">
        <v>3528</v>
      </c>
      <c r="B1121" s="14" t="s">
        <v>3975</v>
      </c>
      <c r="C1121" s="14" t="s">
        <v>1599</v>
      </c>
      <c r="D1121" s="16">
        <v>45714</v>
      </c>
      <c r="E1121" s="16"/>
      <c r="F1121" s="14" t="s">
        <v>3669</v>
      </c>
      <c r="G1121" s="14" t="s">
        <v>4228</v>
      </c>
      <c r="H1121" s="14" t="s">
        <v>3670</v>
      </c>
      <c r="I1121" s="15">
        <v>0.22</v>
      </c>
      <c r="J1121" s="77">
        <v>4</v>
      </c>
      <c r="K1121" s="92"/>
    </row>
    <row r="1122" spans="1:11" ht="13" x14ac:dyDescent="0.15">
      <c r="A1122" s="14" t="s">
        <v>3528</v>
      </c>
      <c r="B1122" s="14" t="s">
        <v>3976</v>
      </c>
      <c r="C1122" s="14" t="s">
        <v>4396</v>
      </c>
      <c r="D1122" s="16">
        <v>45714</v>
      </c>
      <c r="E1122" s="16"/>
      <c r="F1122" s="14" t="s">
        <v>3669</v>
      </c>
      <c r="G1122" s="14" t="s">
        <v>4228</v>
      </c>
      <c r="H1122" s="14" t="s">
        <v>3670</v>
      </c>
      <c r="I1122" s="15">
        <v>0.22</v>
      </c>
      <c r="J1122" s="77">
        <v>4</v>
      </c>
      <c r="K1122" s="92"/>
    </row>
    <row r="1123" spans="1:11" ht="13" x14ac:dyDescent="0.15">
      <c r="A1123" s="14" t="s">
        <v>3528</v>
      </c>
      <c r="B1123" s="14" t="s">
        <v>3977</v>
      </c>
      <c r="C1123" s="14" t="s">
        <v>4397</v>
      </c>
      <c r="D1123" s="16">
        <v>45714</v>
      </c>
      <c r="E1123" s="16"/>
      <c r="F1123" s="14" t="s">
        <v>3669</v>
      </c>
      <c r="G1123" s="14" t="s">
        <v>4228</v>
      </c>
      <c r="H1123" s="14" t="s">
        <v>3670</v>
      </c>
      <c r="I1123" s="15">
        <v>0.22</v>
      </c>
      <c r="J1123" s="77">
        <v>4</v>
      </c>
      <c r="K1123" s="92"/>
    </row>
    <row r="1124" spans="1:11" ht="36" x14ac:dyDescent="0.15">
      <c r="A1124" s="14" t="s">
        <v>3528</v>
      </c>
      <c r="B1124" s="14" t="s">
        <v>3978</v>
      </c>
      <c r="C1124" s="14" t="s">
        <v>4398</v>
      </c>
      <c r="D1124" s="16">
        <v>45715</v>
      </c>
      <c r="E1124" s="16"/>
      <c r="F1124" s="14" t="s">
        <v>3979</v>
      </c>
      <c r="G1124" s="14" t="s">
        <v>4399</v>
      </c>
      <c r="H1124" s="14" t="s">
        <v>3980</v>
      </c>
      <c r="I1124" s="15">
        <v>1221</v>
      </c>
      <c r="J1124" s="77">
        <v>4</v>
      </c>
      <c r="K1124" s="92"/>
    </row>
    <row r="1125" spans="1:11" ht="13" x14ac:dyDescent="0.15">
      <c r="A1125" s="14" t="s">
        <v>3528</v>
      </c>
      <c r="B1125" s="14" t="s">
        <v>3981</v>
      </c>
      <c r="C1125" s="14" t="s">
        <v>4398</v>
      </c>
      <c r="D1125" s="16">
        <v>45715</v>
      </c>
      <c r="E1125" s="16"/>
      <c r="F1125" s="14" t="s">
        <v>3669</v>
      </c>
      <c r="G1125" s="14" t="s">
        <v>4228</v>
      </c>
      <c r="H1125" s="14" t="s">
        <v>3670</v>
      </c>
      <c r="I1125" s="15">
        <v>0.22</v>
      </c>
      <c r="J1125" s="77">
        <v>4</v>
      </c>
      <c r="K1125" s="92"/>
    </row>
    <row r="1126" spans="1:11" ht="13" x14ac:dyDescent="0.15">
      <c r="A1126" s="14" t="s">
        <v>3528</v>
      </c>
      <c r="B1126" s="14" t="s">
        <v>3982</v>
      </c>
      <c r="C1126" s="14" t="s">
        <v>1603</v>
      </c>
      <c r="D1126" s="16">
        <v>45715</v>
      </c>
      <c r="E1126" s="16"/>
      <c r="F1126" s="14" t="s">
        <v>3669</v>
      </c>
      <c r="G1126" s="14" t="s">
        <v>4228</v>
      </c>
      <c r="H1126" s="14" t="s">
        <v>3670</v>
      </c>
      <c r="I1126" s="15">
        <v>0.22</v>
      </c>
      <c r="J1126" s="77">
        <v>4</v>
      </c>
      <c r="K1126" s="92"/>
    </row>
    <row r="1127" spans="1:11" ht="13" x14ac:dyDescent="0.15">
      <c r="A1127" s="14" t="s">
        <v>3528</v>
      </c>
      <c r="B1127" s="14" t="s">
        <v>3983</v>
      </c>
      <c r="C1127" s="14" t="s">
        <v>4400</v>
      </c>
      <c r="D1127" s="16">
        <v>45715</v>
      </c>
      <c r="E1127" s="16"/>
      <c r="F1127" s="14" t="s">
        <v>3669</v>
      </c>
      <c r="G1127" s="14" t="s">
        <v>4228</v>
      </c>
      <c r="H1127" s="14" t="s">
        <v>3670</v>
      </c>
      <c r="I1127" s="15">
        <v>0.22</v>
      </c>
      <c r="J1127" s="77">
        <v>4</v>
      </c>
      <c r="K1127" s="92"/>
    </row>
    <row r="1128" spans="1:11" ht="13" x14ac:dyDescent="0.15">
      <c r="A1128" s="14" t="s">
        <v>3528</v>
      </c>
      <c r="B1128" s="14" t="s">
        <v>3984</v>
      </c>
      <c r="C1128" s="14" t="s">
        <v>4401</v>
      </c>
      <c r="D1128" s="16">
        <v>45715</v>
      </c>
      <c r="E1128" s="16"/>
      <c r="F1128" s="14" t="s">
        <v>3669</v>
      </c>
      <c r="G1128" s="14" t="s">
        <v>4228</v>
      </c>
      <c r="H1128" s="14" t="s">
        <v>3670</v>
      </c>
      <c r="I1128" s="15">
        <v>0.22</v>
      </c>
      <c r="J1128" s="77">
        <v>4</v>
      </c>
      <c r="K1128" s="92"/>
    </row>
    <row r="1129" spans="1:11" ht="13" x14ac:dyDescent="0.15">
      <c r="A1129" s="14" t="s">
        <v>3528</v>
      </c>
      <c r="B1129" s="14" t="s">
        <v>3985</v>
      </c>
      <c r="C1129" s="14" t="s">
        <v>1776</v>
      </c>
      <c r="D1129" s="16">
        <v>45715</v>
      </c>
      <c r="E1129" s="16"/>
      <c r="F1129" s="14" t="s">
        <v>3669</v>
      </c>
      <c r="G1129" s="14" t="s">
        <v>4228</v>
      </c>
      <c r="H1129" s="14" t="s">
        <v>3670</v>
      </c>
      <c r="I1129" s="15">
        <v>0.22</v>
      </c>
      <c r="J1129" s="77">
        <v>4</v>
      </c>
      <c r="K1129" s="92"/>
    </row>
    <row r="1130" spans="1:11" ht="13" x14ac:dyDescent="0.15">
      <c r="A1130" s="14" t="s">
        <v>3528</v>
      </c>
      <c r="B1130" s="14" t="s">
        <v>3986</v>
      </c>
      <c r="C1130" s="14" t="s">
        <v>4402</v>
      </c>
      <c r="D1130" s="16">
        <v>45715</v>
      </c>
      <c r="E1130" s="16"/>
      <c r="F1130" s="14" t="s">
        <v>3669</v>
      </c>
      <c r="G1130" s="14" t="s">
        <v>4228</v>
      </c>
      <c r="H1130" s="14" t="s">
        <v>3670</v>
      </c>
      <c r="I1130" s="15">
        <v>0.22</v>
      </c>
      <c r="J1130" s="77">
        <v>4</v>
      </c>
      <c r="K1130" s="92"/>
    </row>
    <row r="1131" spans="1:11" ht="13" x14ac:dyDescent="0.15">
      <c r="A1131" s="14" t="s">
        <v>3528</v>
      </c>
      <c r="B1131" s="14" t="s">
        <v>3987</v>
      </c>
      <c r="C1131" s="14" t="s">
        <v>4403</v>
      </c>
      <c r="D1131" s="16">
        <v>45715</v>
      </c>
      <c r="E1131" s="16"/>
      <c r="F1131" s="14" t="s">
        <v>3669</v>
      </c>
      <c r="G1131" s="14" t="s">
        <v>4228</v>
      </c>
      <c r="H1131" s="14" t="s">
        <v>3670</v>
      </c>
      <c r="I1131" s="15">
        <v>0.22</v>
      </c>
      <c r="J1131" s="77">
        <v>4</v>
      </c>
      <c r="K1131" s="92"/>
    </row>
    <row r="1132" spans="1:11" ht="13" x14ac:dyDescent="0.15">
      <c r="A1132" s="14" t="s">
        <v>3528</v>
      </c>
      <c r="B1132" s="14" t="s">
        <v>3988</v>
      </c>
      <c r="C1132" s="14" t="s">
        <v>3331</v>
      </c>
      <c r="D1132" s="16">
        <v>45715</v>
      </c>
      <c r="E1132" s="16"/>
      <c r="F1132" s="14" t="s">
        <v>3669</v>
      </c>
      <c r="G1132" s="14" t="s">
        <v>4228</v>
      </c>
      <c r="H1132" s="14" t="s">
        <v>3670</v>
      </c>
      <c r="I1132" s="15">
        <v>0.22</v>
      </c>
      <c r="J1132" s="77">
        <v>4</v>
      </c>
      <c r="K1132" s="92"/>
    </row>
    <row r="1133" spans="1:11" ht="13" x14ac:dyDescent="0.15">
      <c r="A1133" s="14" t="s">
        <v>3528</v>
      </c>
      <c r="B1133" s="14" t="s">
        <v>3989</v>
      </c>
      <c r="C1133" s="14" t="s">
        <v>4404</v>
      </c>
      <c r="D1133" s="16">
        <v>45715</v>
      </c>
      <c r="E1133" s="16"/>
      <c r="F1133" s="14" t="s">
        <v>3669</v>
      </c>
      <c r="G1133" s="14" t="s">
        <v>4228</v>
      </c>
      <c r="H1133" s="14" t="s">
        <v>3670</v>
      </c>
      <c r="I1133" s="15">
        <v>0.22</v>
      </c>
      <c r="J1133" s="77">
        <v>4</v>
      </c>
      <c r="K1133" s="92"/>
    </row>
    <row r="1134" spans="1:11" ht="13" x14ac:dyDescent="0.15">
      <c r="A1134" s="14" t="s">
        <v>3528</v>
      </c>
      <c r="B1134" s="14" t="s">
        <v>3990</v>
      </c>
      <c r="C1134" s="14" t="s">
        <v>4405</v>
      </c>
      <c r="D1134" s="16">
        <v>45715</v>
      </c>
      <c r="E1134" s="16"/>
      <c r="F1134" s="14" t="s">
        <v>3669</v>
      </c>
      <c r="G1134" s="14" t="s">
        <v>4228</v>
      </c>
      <c r="H1134" s="14" t="s">
        <v>3670</v>
      </c>
      <c r="I1134" s="15">
        <v>0.22</v>
      </c>
      <c r="J1134" s="77">
        <v>4</v>
      </c>
      <c r="K1134" s="92"/>
    </row>
    <row r="1135" spans="1:11" ht="48" x14ac:dyDescent="0.15">
      <c r="A1135" s="14" t="s">
        <v>3528</v>
      </c>
      <c r="B1135" s="14" t="s">
        <v>3991</v>
      </c>
      <c r="C1135" s="14" t="s">
        <v>4406</v>
      </c>
      <c r="D1135" s="16">
        <v>45716</v>
      </c>
      <c r="E1135" s="16"/>
      <c r="F1135" s="14" t="s">
        <v>3992</v>
      </c>
      <c r="G1135" s="14" t="s">
        <v>1917</v>
      </c>
      <c r="H1135" s="14" t="s">
        <v>1918</v>
      </c>
      <c r="I1135" s="15">
        <v>2555.2800000000002</v>
      </c>
      <c r="J1135" s="77">
        <v>4</v>
      </c>
      <c r="K1135" s="92"/>
    </row>
    <row r="1136" spans="1:11" ht="72" x14ac:dyDescent="0.15">
      <c r="A1136" s="14" t="s">
        <v>3528</v>
      </c>
      <c r="B1136" s="14" t="s">
        <v>3993</v>
      </c>
      <c r="C1136" s="14" t="s">
        <v>4407</v>
      </c>
      <c r="D1136" s="16">
        <v>45716</v>
      </c>
      <c r="E1136" s="16"/>
      <c r="F1136" s="14" t="s">
        <v>3994</v>
      </c>
      <c r="G1136" s="14" t="s">
        <v>1917</v>
      </c>
      <c r="H1136" s="14" t="s">
        <v>1918</v>
      </c>
      <c r="I1136" s="15">
        <v>1048.44</v>
      </c>
      <c r="J1136" s="77">
        <v>4</v>
      </c>
      <c r="K1136" s="92"/>
    </row>
    <row r="1137" spans="1:11" ht="13" x14ac:dyDescent="0.15">
      <c r="A1137" s="14" t="s">
        <v>3528</v>
      </c>
      <c r="B1137" s="14" t="s">
        <v>3995</v>
      </c>
      <c r="C1137" s="14" t="s">
        <v>4408</v>
      </c>
      <c r="D1137" s="16">
        <v>45716</v>
      </c>
      <c r="E1137" s="16"/>
      <c r="F1137" s="14" t="s">
        <v>3669</v>
      </c>
      <c r="G1137" s="14" t="s">
        <v>4228</v>
      </c>
      <c r="H1137" s="14" t="s">
        <v>3670</v>
      </c>
      <c r="I1137" s="15">
        <v>0.22</v>
      </c>
      <c r="J1137" s="77">
        <v>4</v>
      </c>
      <c r="K1137" s="92"/>
    </row>
    <row r="1138" spans="1:11" ht="13" x14ac:dyDescent="0.15">
      <c r="A1138" s="14" t="s">
        <v>3528</v>
      </c>
      <c r="B1138" s="14" t="s">
        <v>3996</v>
      </c>
      <c r="C1138" s="14" t="s">
        <v>4409</v>
      </c>
      <c r="D1138" s="16">
        <v>45716</v>
      </c>
      <c r="E1138" s="16"/>
      <c r="F1138" s="14" t="s">
        <v>3669</v>
      </c>
      <c r="G1138" s="14" t="s">
        <v>4228</v>
      </c>
      <c r="H1138" s="14" t="s">
        <v>3670</v>
      </c>
      <c r="I1138" s="15">
        <v>0.22</v>
      </c>
      <c r="J1138" s="77">
        <v>4</v>
      </c>
      <c r="K1138" s="92"/>
    </row>
    <row r="1139" spans="1:11" ht="13" x14ac:dyDescent="0.15">
      <c r="A1139" s="14" t="s">
        <v>3528</v>
      </c>
      <c r="B1139" s="14" t="s">
        <v>3997</v>
      </c>
      <c r="C1139" s="14" t="s">
        <v>4406</v>
      </c>
      <c r="D1139" s="16">
        <v>45716</v>
      </c>
      <c r="E1139" s="16"/>
      <c r="F1139" s="14" t="s">
        <v>3669</v>
      </c>
      <c r="G1139" s="14" t="s">
        <v>4228</v>
      </c>
      <c r="H1139" s="14" t="s">
        <v>3670</v>
      </c>
      <c r="I1139" s="15">
        <v>0.22</v>
      </c>
      <c r="J1139" s="77">
        <v>4</v>
      </c>
      <c r="K1139" s="92"/>
    </row>
    <row r="1140" spans="1:11" ht="13" x14ac:dyDescent="0.15">
      <c r="A1140" s="14" t="s">
        <v>3528</v>
      </c>
      <c r="B1140" s="14" t="s">
        <v>3998</v>
      </c>
      <c r="C1140" s="14" t="s">
        <v>4407</v>
      </c>
      <c r="D1140" s="16">
        <v>45716</v>
      </c>
      <c r="E1140" s="16"/>
      <c r="F1140" s="14" t="s">
        <v>3669</v>
      </c>
      <c r="G1140" s="14" t="s">
        <v>4228</v>
      </c>
      <c r="H1140" s="14" t="s">
        <v>3670</v>
      </c>
      <c r="I1140" s="15">
        <v>0.22</v>
      </c>
      <c r="J1140" s="77">
        <v>4</v>
      </c>
      <c r="K1140" s="92"/>
    </row>
    <row r="1141" spans="1:11" ht="13" x14ac:dyDescent="0.15">
      <c r="A1141" s="14" t="s">
        <v>3528</v>
      </c>
      <c r="B1141" s="14" t="s">
        <v>3999</v>
      </c>
      <c r="C1141" s="14" t="s">
        <v>1757</v>
      </c>
      <c r="D1141" s="16">
        <v>45716</v>
      </c>
      <c r="E1141" s="16"/>
      <c r="F1141" s="14" t="s">
        <v>3669</v>
      </c>
      <c r="G1141" s="14" t="s">
        <v>4228</v>
      </c>
      <c r="H1141" s="14" t="s">
        <v>3670</v>
      </c>
      <c r="I1141" s="15">
        <v>0.22</v>
      </c>
      <c r="J1141" s="77">
        <v>4</v>
      </c>
      <c r="K1141" s="92"/>
    </row>
    <row r="1142" spans="1:11" ht="13" x14ac:dyDescent="0.15">
      <c r="A1142" s="14" t="s">
        <v>3528</v>
      </c>
      <c r="B1142" s="14" t="s">
        <v>4000</v>
      </c>
      <c r="C1142" s="14" t="s">
        <v>4310</v>
      </c>
      <c r="D1142" s="16">
        <v>45716</v>
      </c>
      <c r="E1142" s="16"/>
      <c r="F1142" s="14" t="s">
        <v>3669</v>
      </c>
      <c r="G1142" s="14" t="s">
        <v>4228</v>
      </c>
      <c r="H1142" s="14" t="s">
        <v>3670</v>
      </c>
      <c r="I1142" s="15">
        <v>0.22</v>
      </c>
      <c r="J1142" s="77">
        <v>4</v>
      </c>
      <c r="K1142" s="92"/>
    </row>
    <row r="1143" spans="1:11" ht="13" x14ac:dyDescent="0.15">
      <c r="A1143" s="14" t="s">
        <v>3528</v>
      </c>
      <c r="B1143" s="14" t="s">
        <v>4001</v>
      </c>
      <c r="C1143" s="14" t="s">
        <v>4250</v>
      </c>
      <c r="D1143" s="16">
        <v>45716</v>
      </c>
      <c r="E1143" s="16"/>
      <c r="F1143" s="14" t="s">
        <v>3669</v>
      </c>
      <c r="G1143" s="14" t="s">
        <v>4228</v>
      </c>
      <c r="H1143" s="14" t="s">
        <v>3670</v>
      </c>
      <c r="I1143" s="15">
        <v>1.65</v>
      </c>
      <c r="J1143" s="77">
        <v>4</v>
      </c>
      <c r="K1143" s="92"/>
    </row>
    <row r="1144" spans="1:11" ht="13" x14ac:dyDescent="0.15">
      <c r="A1144" s="14" t="s">
        <v>3528</v>
      </c>
      <c r="B1144" s="14" t="s">
        <v>4002</v>
      </c>
      <c r="C1144" s="14" t="s">
        <v>4250</v>
      </c>
      <c r="D1144" s="16">
        <v>45716</v>
      </c>
      <c r="E1144" s="16"/>
      <c r="F1144" s="14" t="s">
        <v>3669</v>
      </c>
      <c r="G1144" s="14" t="s">
        <v>4228</v>
      </c>
      <c r="H1144" s="14" t="s">
        <v>3670</v>
      </c>
      <c r="I1144" s="15">
        <v>3.5</v>
      </c>
      <c r="J1144" s="77">
        <v>4</v>
      </c>
      <c r="K1144" s="92"/>
    </row>
    <row r="1145" spans="1:11" ht="13" x14ac:dyDescent="0.15">
      <c r="A1145" s="14" t="s">
        <v>3528</v>
      </c>
      <c r="B1145" s="14" t="s">
        <v>4003</v>
      </c>
      <c r="C1145" s="14" t="s">
        <v>4250</v>
      </c>
      <c r="D1145" s="16">
        <v>45716</v>
      </c>
      <c r="E1145" s="16"/>
      <c r="F1145" s="14" t="s">
        <v>3669</v>
      </c>
      <c r="G1145" s="14" t="s">
        <v>4228</v>
      </c>
      <c r="H1145" s="14" t="s">
        <v>3670</v>
      </c>
      <c r="I1145" s="15">
        <v>3.5</v>
      </c>
      <c r="J1145" s="77">
        <v>4</v>
      </c>
      <c r="K1145" s="92"/>
    </row>
    <row r="1146" spans="1:11" ht="13" x14ac:dyDescent="0.15">
      <c r="A1146" s="14" t="s">
        <v>3528</v>
      </c>
      <c r="B1146" s="14" t="s">
        <v>4004</v>
      </c>
      <c r="C1146" s="14" t="s">
        <v>4250</v>
      </c>
      <c r="D1146" s="16">
        <v>45716</v>
      </c>
      <c r="E1146" s="16"/>
      <c r="F1146" s="14" t="s">
        <v>3669</v>
      </c>
      <c r="G1146" s="14" t="s">
        <v>4228</v>
      </c>
      <c r="H1146" s="14" t="s">
        <v>3670</v>
      </c>
      <c r="I1146" s="15">
        <v>1.65</v>
      </c>
      <c r="J1146" s="77">
        <v>4</v>
      </c>
      <c r="K1146" s="92"/>
    </row>
    <row r="1147" spans="1:11" ht="13" x14ac:dyDescent="0.15">
      <c r="A1147" s="14" t="s">
        <v>3528</v>
      </c>
      <c r="B1147" s="14" t="s">
        <v>4005</v>
      </c>
      <c r="C1147" s="14" t="s">
        <v>4250</v>
      </c>
      <c r="D1147" s="16">
        <v>45716</v>
      </c>
      <c r="E1147" s="16"/>
      <c r="F1147" s="14" t="s">
        <v>3669</v>
      </c>
      <c r="G1147" s="14" t="s">
        <v>4228</v>
      </c>
      <c r="H1147" s="14" t="s">
        <v>3670</v>
      </c>
      <c r="I1147" s="15">
        <v>7</v>
      </c>
      <c r="J1147" s="77">
        <v>4</v>
      </c>
      <c r="K1147" s="92"/>
    </row>
    <row r="1148" spans="1:11" ht="13" x14ac:dyDescent="0.15">
      <c r="A1148" s="14" t="s">
        <v>3528</v>
      </c>
      <c r="B1148" s="14" t="s">
        <v>4006</v>
      </c>
      <c r="C1148" s="14" t="s">
        <v>4250</v>
      </c>
      <c r="D1148" s="16">
        <v>45716</v>
      </c>
      <c r="E1148" s="16"/>
      <c r="F1148" s="14" t="s">
        <v>3669</v>
      </c>
      <c r="G1148" s="14" t="s">
        <v>4228</v>
      </c>
      <c r="H1148" s="14" t="s">
        <v>3670</v>
      </c>
      <c r="I1148" s="15">
        <v>5</v>
      </c>
      <c r="J1148" s="77">
        <v>4</v>
      </c>
      <c r="K1148" s="92"/>
    </row>
    <row r="1149" spans="1:11" ht="36" x14ac:dyDescent="0.15">
      <c r="A1149" s="14" t="s">
        <v>3528</v>
      </c>
      <c r="B1149" s="14" t="s">
        <v>4007</v>
      </c>
      <c r="C1149" s="14" t="s">
        <v>1611</v>
      </c>
      <c r="D1149" s="16">
        <v>45721</v>
      </c>
      <c r="E1149" s="16"/>
      <c r="F1149" s="14" t="s">
        <v>4008</v>
      </c>
      <c r="G1149" s="14"/>
      <c r="H1149" s="14" t="s">
        <v>4009</v>
      </c>
      <c r="I1149" s="15">
        <v>2098.1799999999998</v>
      </c>
      <c r="J1149" s="77">
        <v>4</v>
      </c>
      <c r="K1149" s="92"/>
    </row>
    <row r="1150" spans="1:11" ht="36" x14ac:dyDescent="0.15">
      <c r="A1150" s="14" t="s">
        <v>3528</v>
      </c>
      <c r="B1150" s="14" t="s">
        <v>4010</v>
      </c>
      <c r="C1150" s="14" t="s">
        <v>1611</v>
      </c>
      <c r="D1150" s="16">
        <v>45721</v>
      </c>
      <c r="E1150" s="16"/>
      <c r="F1150" s="14" t="s">
        <v>4011</v>
      </c>
      <c r="G1150" s="14"/>
      <c r="H1150" s="14" t="s">
        <v>4012</v>
      </c>
      <c r="I1150" s="15">
        <v>2889.26</v>
      </c>
      <c r="J1150" s="77">
        <v>4</v>
      </c>
      <c r="K1150" s="92"/>
    </row>
    <row r="1151" spans="1:11" ht="36" x14ac:dyDescent="0.15">
      <c r="A1151" s="14" t="s">
        <v>3528</v>
      </c>
      <c r="B1151" s="14" t="s">
        <v>4013</v>
      </c>
      <c r="C1151" s="14" t="s">
        <v>1611</v>
      </c>
      <c r="D1151" s="16">
        <v>45721</v>
      </c>
      <c r="E1151" s="16"/>
      <c r="F1151" s="14" t="s">
        <v>4014</v>
      </c>
      <c r="G1151" s="14"/>
      <c r="H1151" s="14" t="s">
        <v>4015</v>
      </c>
      <c r="I1151" s="15">
        <v>2415.0500000000002</v>
      </c>
      <c r="J1151" s="77">
        <v>4</v>
      </c>
      <c r="K1151" s="92"/>
    </row>
    <row r="1152" spans="1:11" ht="36" x14ac:dyDescent="0.15">
      <c r="A1152" s="14" t="s">
        <v>3528</v>
      </c>
      <c r="B1152" s="14" t="s">
        <v>4016</v>
      </c>
      <c r="C1152" s="14" t="s">
        <v>1611</v>
      </c>
      <c r="D1152" s="16">
        <v>45721</v>
      </c>
      <c r="E1152" s="16"/>
      <c r="F1152" s="14" t="s">
        <v>4017</v>
      </c>
      <c r="G1152" s="14"/>
      <c r="H1152" s="14" t="s">
        <v>4018</v>
      </c>
      <c r="I1152" s="15">
        <v>16.100000000000001</v>
      </c>
      <c r="J1152" s="77">
        <v>4</v>
      </c>
      <c r="K1152" s="92"/>
    </row>
    <row r="1153" spans="1:11" ht="36" x14ac:dyDescent="0.15">
      <c r="A1153" s="14" t="s">
        <v>3528</v>
      </c>
      <c r="B1153" s="14" t="s">
        <v>4019</v>
      </c>
      <c r="C1153" s="14" t="s">
        <v>1611</v>
      </c>
      <c r="D1153" s="16">
        <v>45721</v>
      </c>
      <c r="E1153" s="16"/>
      <c r="F1153" s="14" t="s">
        <v>4020</v>
      </c>
      <c r="G1153" s="14"/>
      <c r="H1153" s="14" t="s">
        <v>4021</v>
      </c>
      <c r="I1153" s="15">
        <v>1551.03</v>
      </c>
      <c r="J1153" s="77">
        <v>4</v>
      </c>
      <c r="K1153" s="92"/>
    </row>
    <row r="1154" spans="1:11" ht="36" x14ac:dyDescent="0.15">
      <c r="A1154" s="14" t="s">
        <v>3528</v>
      </c>
      <c r="B1154" s="14" t="s">
        <v>1638</v>
      </c>
      <c r="C1154" s="14" t="s">
        <v>1559</v>
      </c>
      <c r="D1154" s="16">
        <v>45721</v>
      </c>
      <c r="E1154" s="16"/>
      <c r="F1154" s="14" t="s">
        <v>1639</v>
      </c>
      <c r="G1154" s="14" t="s">
        <v>1561</v>
      </c>
      <c r="H1154" s="14" t="s">
        <v>1562</v>
      </c>
      <c r="I1154" s="15">
        <v>3654.31</v>
      </c>
      <c r="J1154" s="77">
        <v>4</v>
      </c>
      <c r="K1154" s="92"/>
    </row>
    <row r="1155" spans="1:11" ht="36" x14ac:dyDescent="0.15">
      <c r="A1155" s="14" t="s">
        <v>3528</v>
      </c>
      <c r="B1155" s="14" t="s">
        <v>1640</v>
      </c>
      <c r="C1155" s="14" t="s">
        <v>579</v>
      </c>
      <c r="D1155" s="16">
        <v>45721</v>
      </c>
      <c r="E1155" s="16"/>
      <c r="F1155" s="14" t="s">
        <v>1641</v>
      </c>
      <c r="G1155" s="14" t="s">
        <v>1565</v>
      </c>
      <c r="H1155" s="14" t="s">
        <v>1566</v>
      </c>
      <c r="I1155" s="15">
        <v>353.26</v>
      </c>
      <c r="J1155" s="77">
        <v>4</v>
      </c>
      <c r="K1155" s="92"/>
    </row>
    <row r="1156" spans="1:11" ht="24" x14ac:dyDescent="0.15">
      <c r="A1156" s="14" t="s">
        <v>3528</v>
      </c>
      <c r="B1156" s="14" t="s">
        <v>1642</v>
      </c>
      <c r="C1156" s="14" t="s">
        <v>579</v>
      </c>
      <c r="D1156" s="16">
        <v>45721</v>
      </c>
      <c r="E1156" s="16"/>
      <c r="F1156" s="14" t="s">
        <v>1643</v>
      </c>
      <c r="G1156" s="14" t="s">
        <v>1569</v>
      </c>
      <c r="H1156" s="14" t="s">
        <v>1570</v>
      </c>
      <c r="I1156" s="15">
        <v>1246.48</v>
      </c>
      <c r="J1156" s="77">
        <v>4</v>
      </c>
      <c r="K1156" s="92"/>
    </row>
    <row r="1157" spans="1:11" ht="36" x14ac:dyDescent="0.15">
      <c r="A1157" s="14" t="s">
        <v>3528</v>
      </c>
      <c r="B1157" s="14" t="s">
        <v>3588</v>
      </c>
      <c r="C1157" s="14" t="s">
        <v>579</v>
      </c>
      <c r="D1157" s="16">
        <v>45721</v>
      </c>
      <c r="E1157" s="16"/>
      <c r="F1157" s="14" t="s">
        <v>3589</v>
      </c>
      <c r="G1157" s="14" t="s">
        <v>1573</v>
      </c>
      <c r="H1157" s="14" t="s">
        <v>1574</v>
      </c>
      <c r="I1157" s="15">
        <v>9</v>
      </c>
      <c r="J1157" s="77">
        <v>4</v>
      </c>
      <c r="K1157" s="92"/>
    </row>
    <row r="1158" spans="1:11" ht="48" x14ac:dyDescent="0.15">
      <c r="A1158" s="14" t="s">
        <v>3528</v>
      </c>
      <c r="B1158" s="14" t="s">
        <v>4022</v>
      </c>
      <c r="C1158" s="14" t="s">
        <v>4410</v>
      </c>
      <c r="D1158" s="16">
        <v>45722</v>
      </c>
      <c r="E1158" s="16"/>
      <c r="F1158" s="14" t="s">
        <v>4023</v>
      </c>
      <c r="G1158" s="14"/>
      <c r="H1158" s="14" t="s">
        <v>2263</v>
      </c>
      <c r="I1158" s="15">
        <v>64.930000000000007</v>
      </c>
      <c r="J1158" s="77">
        <v>4</v>
      </c>
      <c r="K1158" s="92"/>
    </row>
    <row r="1159" spans="1:11" ht="13" x14ac:dyDescent="0.15">
      <c r="A1159" s="14" t="s">
        <v>3528</v>
      </c>
      <c r="B1159" s="14" t="s">
        <v>4024</v>
      </c>
      <c r="C1159" s="14" t="s">
        <v>4250</v>
      </c>
      <c r="D1159" s="16">
        <v>45726</v>
      </c>
      <c r="E1159" s="16"/>
      <c r="F1159" s="14" t="s">
        <v>3669</v>
      </c>
      <c r="G1159" s="14" t="s">
        <v>4228</v>
      </c>
      <c r="H1159" s="14" t="s">
        <v>3670</v>
      </c>
      <c r="I1159" s="15">
        <v>1.02</v>
      </c>
      <c r="J1159" s="77">
        <v>4</v>
      </c>
      <c r="K1159" s="92"/>
    </row>
    <row r="1160" spans="1:11" ht="48" x14ac:dyDescent="0.15">
      <c r="A1160" s="14" t="s">
        <v>3528</v>
      </c>
      <c r="B1160" s="14" t="s">
        <v>4025</v>
      </c>
      <c r="C1160" s="14" t="s">
        <v>4411</v>
      </c>
      <c r="D1160" s="16">
        <v>45733</v>
      </c>
      <c r="E1160" s="16"/>
      <c r="F1160" s="14" t="s">
        <v>4026</v>
      </c>
      <c r="G1160" s="14"/>
      <c r="H1160" s="14" t="s">
        <v>4027</v>
      </c>
      <c r="I1160" s="15">
        <v>1000</v>
      </c>
      <c r="J1160" s="77">
        <v>4</v>
      </c>
      <c r="K1160" s="92"/>
    </row>
    <row r="1161" spans="1:11" ht="48" x14ac:dyDescent="0.15">
      <c r="A1161" s="14" t="s">
        <v>3528</v>
      </c>
      <c r="B1161" s="14" t="s">
        <v>4028</v>
      </c>
      <c r="C1161" s="14" t="s">
        <v>4412</v>
      </c>
      <c r="D1161" s="16">
        <v>45742</v>
      </c>
      <c r="E1161" s="16"/>
      <c r="F1161" s="14" t="s">
        <v>4029</v>
      </c>
      <c r="G1161" s="14" t="s">
        <v>4413</v>
      </c>
      <c r="H1161" s="14" t="s">
        <v>4030</v>
      </c>
      <c r="I1161" s="15">
        <v>47.82</v>
      </c>
      <c r="J1161" s="77">
        <v>4</v>
      </c>
      <c r="K1161" s="92"/>
    </row>
    <row r="1162" spans="1:11" ht="48" x14ac:dyDescent="0.15">
      <c r="A1162" s="14" t="s">
        <v>3528</v>
      </c>
      <c r="B1162" s="14" t="s">
        <v>4031</v>
      </c>
      <c r="C1162" s="14" t="s">
        <v>4414</v>
      </c>
      <c r="D1162" s="16">
        <v>45743</v>
      </c>
      <c r="E1162" s="16"/>
      <c r="F1162" s="14" t="s">
        <v>4032</v>
      </c>
      <c r="G1162" s="14" t="s">
        <v>4228</v>
      </c>
      <c r="H1162" s="14" t="s">
        <v>3670</v>
      </c>
      <c r="I1162" s="15">
        <v>79.95</v>
      </c>
      <c r="J1162" s="77">
        <v>4</v>
      </c>
      <c r="K1162" s="92"/>
    </row>
    <row r="1163" spans="1:11" ht="48" x14ac:dyDescent="0.15">
      <c r="A1163" s="14" t="s">
        <v>3528</v>
      </c>
      <c r="B1163" s="14" t="s">
        <v>4033</v>
      </c>
      <c r="C1163" s="14" t="s">
        <v>4415</v>
      </c>
      <c r="D1163" s="16">
        <v>45743</v>
      </c>
      <c r="E1163" s="16"/>
      <c r="F1163" s="14" t="s">
        <v>4034</v>
      </c>
      <c r="G1163" s="14"/>
      <c r="H1163" s="14" t="s">
        <v>3703</v>
      </c>
      <c r="I1163" s="15">
        <v>31.88</v>
      </c>
      <c r="J1163" s="77">
        <v>4</v>
      </c>
      <c r="K1163" s="92"/>
    </row>
    <row r="1164" spans="1:11" ht="48" x14ac:dyDescent="0.15">
      <c r="A1164" s="14" t="s">
        <v>3528</v>
      </c>
      <c r="B1164" s="14" t="s">
        <v>4035</v>
      </c>
      <c r="C1164" s="14" t="s">
        <v>4416</v>
      </c>
      <c r="D1164" s="16">
        <v>45744</v>
      </c>
      <c r="E1164" s="16"/>
      <c r="F1164" s="14" t="s">
        <v>4036</v>
      </c>
      <c r="G1164" s="14" t="s">
        <v>1711</v>
      </c>
      <c r="H1164" s="14" t="s">
        <v>1712</v>
      </c>
      <c r="I1164" s="15">
        <v>40.94</v>
      </c>
      <c r="J1164" s="77">
        <v>4</v>
      </c>
      <c r="K1164" s="92"/>
    </row>
    <row r="1165" spans="1:11" ht="48" x14ac:dyDescent="0.15">
      <c r="A1165" s="14" t="s">
        <v>3528</v>
      </c>
      <c r="B1165" s="14" t="s">
        <v>4037</v>
      </c>
      <c r="C1165" s="14" t="s">
        <v>4417</v>
      </c>
      <c r="D1165" s="16">
        <v>45747</v>
      </c>
      <c r="E1165" s="16"/>
      <c r="F1165" s="14" t="s">
        <v>4038</v>
      </c>
      <c r="G1165" s="14" t="s">
        <v>4413</v>
      </c>
      <c r="H1165" s="14" t="s">
        <v>4030</v>
      </c>
      <c r="I1165" s="15">
        <v>85.12</v>
      </c>
      <c r="J1165" s="77">
        <v>4</v>
      </c>
      <c r="K1165" s="92"/>
    </row>
    <row r="1166" spans="1:11" ht="72" x14ac:dyDescent="0.15">
      <c r="A1166" s="14" t="s">
        <v>3528</v>
      </c>
      <c r="B1166" s="14" t="s">
        <v>4039</v>
      </c>
      <c r="C1166" s="14" t="s">
        <v>4335</v>
      </c>
      <c r="D1166" s="16">
        <v>45747</v>
      </c>
      <c r="E1166" s="16"/>
      <c r="F1166" s="14" t="s">
        <v>4040</v>
      </c>
      <c r="G1166" s="14" t="s">
        <v>4418</v>
      </c>
      <c r="H1166" s="14" t="s">
        <v>4041</v>
      </c>
      <c r="I1166" s="15">
        <v>1500</v>
      </c>
      <c r="J1166" s="77">
        <v>4</v>
      </c>
      <c r="K1166" s="92"/>
    </row>
    <row r="1167" spans="1:11" ht="13" x14ac:dyDescent="0.15">
      <c r="A1167" s="14" t="s">
        <v>3528</v>
      </c>
      <c r="B1167" s="14" t="s">
        <v>4042</v>
      </c>
      <c r="C1167" s="14" t="s">
        <v>4250</v>
      </c>
      <c r="D1167" s="16">
        <v>45747</v>
      </c>
      <c r="E1167" s="16"/>
      <c r="F1167" s="14" t="s">
        <v>3669</v>
      </c>
      <c r="G1167" s="14" t="s">
        <v>4228</v>
      </c>
      <c r="H1167" s="14" t="s">
        <v>3670</v>
      </c>
      <c r="I1167" s="15">
        <v>1.65</v>
      </c>
      <c r="J1167" s="77">
        <v>4</v>
      </c>
      <c r="K1167" s="92"/>
    </row>
    <row r="1168" spans="1:11" ht="13" x14ac:dyDescent="0.15">
      <c r="A1168" s="14" t="s">
        <v>3528</v>
      </c>
      <c r="B1168" s="14" t="s">
        <v>4043</v>
      </c>
      <c r="C1168" s="14" t="s">
        <v>4250</v>
      </c>
      <c r="D1168" s="16">
        <v>45747</v>
      </c>
      <c r="E1168" s="16"/>
      <c r="F1168" s="14" t="s">
        <v>3669</v>
      </c>
      <c r="G1168" s="14" t="s">
        <v>4228</v>
      </c>
      <c r="H1168" s="14" t="s">
        <v>3670</v>
      </c>
      <c r="I1168" s="15">
        <v>2.37</v>
      </c>
      <c r="J1168" s="77">
        <v>4</v>
      </c>
      <c r="K1168" s="92"/>
    </row>
    <row r="1169" spans="1:11" ht="13" x14ac:dyDescent="0.15">
      <c r="A1169" s="14" t="s">
        <v>3528</v>
      </c>
      <c r="B1169" s="14" t="s">
        <v>4044</v>
      </c>
      <c r="C1169" s="14" t="s">
        <v>4250</v>
      </c>
      <c r="D1169" s="16">
        <v>45747</v>
      </c>
      <c r="E1169" s="16"/>
      <c r="F1169" s="14" t="s">
        <v>3669</v>
      </c>
      <c r="G1169" s="14" t="s">
        <v>4228</v>
      </c>
      <c r="H1169" s="14" t="s">
        <v>3670</v>
      </c>
      <c r="I1169" s="15">
        <v>3.5</v>
      </c>
      <c r="J1169" s="77">
        <v>4</v>
      </c>
      <c r="K1169" s="92"/>
    </row>
    <row r="1170" spans="1:11" ht="13" x14ac:dyDescent="0.15">
      <c r="A1170" s="14" t="s">
        <v>3528</v>
      </c>
      <c r="B1170" s="14" t="s">
        <v>4045</v>
      </c>
      <c r="C1170" s="14" t="s">
        <v>4250</v>
      </c>
      <c r="D1170" s="16">
        <v>45747</v>
      </c>
      <c r="E1170" s="16"/>
      <c r="F1170" s="14" t="s">
        <v>3669</v>
      </c>
      <c r="G1170" s="14" t="s">
        <v>4228</v>
      </c>
      <c r="H1170" s="14" t="s">
        <v>3670</v>
      </c>
      <c r="I1170" s="15">
        <v>1.65</v>
      </c>
      <c r="J1170" s="77">
        <v>4</v>
      </c>
      <c r="K1170" s="92"/>
    </row>
    <row r="1171" spans="1:11" ht="13" x14ac:dyDescent="0.15">
      <c r="A1171" s="14" t="s">
        <v>3528</v>
      </c>
      <c r="B1171" s="14" t="s">
        <v>4046</v>
      </c>
      <c r="C1171" s="14" t="s">
        <v>4250</v>
      </c>
      <c r="D1171" s="16">
        <v>45747</v>
      </c>
      <c r="E1171" s="16"/>
      <c r="F1171" s="14" t="s">
        <v>3669</v>
      </c>
      <c r="G1171" s="14" t="s">
        <v>4228</v>
      </c>
      <c r="H1171" s="14" t="s">
        <v>3670</v>
      </c>
      <c r="I1171" s="15">
        <v>35.86</v>
      </c>
      <c r="J1171" s="77">
        <v>4</v>
      </c>
      <c r="K1171" s="92"/>
    </row>
    <row r="1172" spans="1:11" ht="13" x14ac:dyDescent="0.15">
      <c r="A1172" s="14" t="s">
        <v>3528</v>
      </c>
      <c r="B1172" s="14" t="s">
        <v>4047</v>
      </c>
      <c r="C1172" s="14" t="s">
        <v>4250</v>
      </c>
      <c r="D1172" s="16">
        <v>45747</v>
      </c>
      <c r="E1172" s="16"/>
      <c r="F1172" s="14" t="s">
        <v>3669</v>
      </c>
      <c r="G1172" s="14" t="s">
        <v>4228</v>
      </c>
      <c r="H1172" s="14" t="s">
        <v>3670</v>
      </c>
      <c r="I1172" s="15">
        <v>7</v>
      </c>
      <c r="J1172" s="77">
        <v>4</v>
      </c>
      <c r="K1172" s="92"/>
    </row>
    <row r="1173" spans="1:11" ht="13" x14ac:dyDescent="0.15">
      <c r="A1173" s="14" t="s">
        <v>3528</v>
      </c>
      <c r="B1173" s="14" t="s">
        <v>4048</v>
      </c>
      <c r="C1173" s="14" t="s">
        <v>4250</v>
      </c>
      <c r="D1173" s="16">
        <v>45747</v>
      </c>
      <c r="E1173" s="16"/>
      <c r="F1173" s="14" t="s">
        <v>3669</v>
      </c>
      <c r="G1173" s="14" t="s">
        <v>4228</v>
      </c>
      <c r="H1173" s="14" t="s">
        <v>3670</v>
      </c>
      <c r="I1173" s="15">
        <v>5</v>
      </c>
      <c r="J1173" s="77">
        <v>4</v>
      </c>
      <c r="K1173" s="92"/>
    </row>
    <row r="1174" spans="1:11" ht="36" x14ac:dyDescent="0.15">
      <c r="A1174" s="14" t="s">
        <v>3528</v>
      </c>
      <c r="B1174" s="14" t="s">
        <v>4049</v>
      </c>
      <c r="C1174" s="14" t="s">
        <v>4419</v>
      </c>
      <c r="D1174" s="16">
        <v>45748</v>
      </c>
      <c r="E1174" s="16"/>
      <c r="F1174" s="14" t="s">
        <v>4050</v>
      </c>
      <c r="G1174" s="14" t="s">
        <v>4420</v>
      </c>
      <c r="H1174" s="14" t="s">
        <v>4051</v>
      </c>
      <c r="I1174" s="15">
        <v>244.77</v>
      </c>
      <c r="J1174" s="77">
        <v>4</v>
      </c>
      <c r="K1174" s="92"/>
    </row>
    <row r="1175" spans="1:11" ht="60" x14ac:dyDescent="0.15">
      <c r="A1175" s="14" t="s">
        <v>3528</v>
      </c>
      <c r="B1175" s="14" t="s">
        <v>4052</v>
      </c>
      <c r="C1175" s="14" t="s">
        <v>3364</v>
      </c>
      <c r="D1175" s="16">
        <v>45750</v>
      </c>
      <c r="E1175" s="16"/>
      <c r="F1175" s="14" t="s">
        <v>4053</v>
      </c>
      <c r="G1175" s="14" t="s">
        <v>1786</v>
      </c>
      <c r="H1175" s="14" t="s">
        <v>1787</v>
      </c>
      <c r="I1175" s="15">
        <v>73.8</v>
      </c>
      <c r="J1175" s="77">
        <v>4</v>
      </c>
      <c r="K1175" s="92"/>
    </row>
    <row r="1176" spans="1:11" ht="48" x14ac:dyDescent="0.15">
      <c r="A1176" s="14" t="s">
        <v>3528</v>
      </c>
      <c r="B1176" s="14" t="s">
        <v>4054</v>
      </c>
      <c r="C1176" s="14" t="s">
        <v>4421</v>
      </c>
      <c r="D1176" s="16">
        <v>45750</v>
      </c>
      <c r="E1176" s="16"/>
      <c r="F1176" s="14" t="s">
        <v>4055</v>
      </c>
      <c r="G1176" s="14" t="s">
        <v>4422</v>
      </c>
      <c r="H1176" s="14" t="s">
        <v>4056</v>
      </c>
      <c r="I1176" s="15">
        <v>110.21</v>
      </c>
      <c r="J1176" s="77">
        <v>4</v>
      </c>
      <c r="K1176" s="92"/>
    </row>
    <row r="1177" spans="1:11" ht="48" x14ac:dyDescent="0.15">
      <c r="A1177" s="14" t="s">
        <v>3528</v>
      </c>
      <c r="B1177" s="14" t="s">
        <v>4057</v>
      </c>
      <c r="C1177" s="14" t="s">
        <v>4423</v>
      </c>
      <c r="D1177" s="16">
        <v>45750</v>
      </c>
      <c r="E1177" s="16"/>
      <c r="F1177" s="14" t="s">
        <v>4058</v>
      </c>
      <c r="G1177" s="14" t="s">
        <v>1917</v>
      </c>
      <c r="H1177" s="14" t="s">
        <v>1918</v>
      </c>
      <c r="I1177" s="15">
        <v>2555.2800000000002</v>
      </c>
      <c r="J1177" s="77">
        <v>4</v>
      </c>
      <c r="K1177" s="92"/>
    </row>
    <row r="1178" spans="1:11" ht="72" x14ac:dyDescent="0.15">
      <c r="A1178" s="14" t="s">
        <v>3528</v>
      </c>
      <c r="B1178" s="14" t="s">
        <v>4059</v>
      </c>
      <c r="C1178" s="14" t="s">
        <v>4424</v>
      </c>
      <c r="D1178" s="16">
        <v>45750</v>
      </c>
      <c r="E1178" s="16"/>
      <c r="F1178" s="14" t="s">
        <v>4060</v>
      </c>
      <c r="G1178" s="14" t="s">
        <v>1917</v>
      </c>
      <c r="H1178" s="14" t="s">
        <v>1918</v>
      </c>
      <c r="I1178" s="15">
        <v>1048.44</v>
      </c>
      <c r="J1178" s="77">
        <v>4</v>
      </c>
      <c r="K1178" s="92"/>
    </row>
    <row r="1179" spans="1:11" ht="36" x14ac:dyDescent="0.15">
      <c r="A1179" s="14" t="s">
        <v>3528</v>
      </c>
      <c r="B1179" s="14" t="s">
        <v>4061</v>
      </c>
      <c r="C1179" s="14" t="s">
        <v>1820</v>
      </c>
      <c r="D1179" s="16">
        <v>45751</v>
      </c>
      <c r="E1179" s="16"/>
      <c r="F1179" s="14" t="s">
        <v>4062</v>
      </c>
      <c r="G1179" s="14"/>
      <c r="H1179" s="14" t="s">
        <v>4009</v>
      </c>
      <c r="I1179" s="15">
        <v>2084.38</v>
      </c>
      <c r="J1179" s="77">
        <v>4</v>
      </c>
      <c r="K1179" s="92"/>
    </row>
    <row r="1180" spans="1:11" ht="36" x14ac:dyDescent="0.15">
      <c r="A1180" s="14" t="s">
        <v>3528</v>
      </c>
      <c r="B1180" s="14" t="s">
        <v>4063</v>
      </c>
      <c r="C1180" s="14" t="s">
        <v>1820</v>
      </c>
      <c r="D1180" s="16">
        <v>45751</v>
      </c>
      <c r="E1180" s="16"/>
      <c r="F1180" s="14" t="s">
        <v>4064</v>
      </c>
      <c r="G1180" s="14"/>
      <c r="H1180" s="14" t="s">
        <v>4012</v>
      </c>
      <c r="I1180" s="15">
        <v>1829.05</v>
      </c>
      <c r="J1180" s="77">
        <v>4</v>
      </c>
      <c r="K1180" s="92"/>
    </row>
    <row r="1181" spans="1:11" ht="36" x14ac:dyDescent="0.15">
      <c r="A1181" s="14" t="s">
        <v>3528</v>
      </c>
      <c r="B1181" s="14" t="s">
        <v>4065</v>
      </c>
      <c r="C1181" s="14" t="s">
        <v>1820</v>
      </c>
      <c r="D1181" s="16">
        <v>45751</v>
      </c>
      <c r="E1181" s="16"/>
      <c r="F1181" s="14" t="s">
        <v>4066</v>
      </c>
      <c r="G1181" s="14"/>
      <c r="H1181" s="14" t="s">
        <v>4015</v>
      </c>
      <c r="I1181" s="15">
        <v>1349.53</v>
      </c>
      <c r="J1181" s="77">
        <v>4</v>
      </c>
      <c r="K1181" s="92"/>
    </row>
    <row r="1182" spans="1:11" ht="36" x14ac:dyDescent="0.15">
      <c r="A1182" s="14" t="s">
        <v>3528</v>
      </c>
      <c r="B1182" s="14" t="s">
        <v>4067</v>
      </c>
      <c r="C1182" s="14" t="s">
        <v>1820</v>
      </c>
      <c r="D1182" s="16">
        <v>45751</v>
      </c>
      <c r="E1182" s="16"/>
      <c r="F1182" s="14" t="s">
        <v>4068</v>
      </c>
      <c r="G1182" s="14"/>
      <c r="H1182" s="14" t="s">
        <v>4018</v>
      </c>
      <c r="I1182" s="15">
        <v>16.100000000000001</v>
      </c>
      <c r="J1182" s="77">
        <v>4</v>
      </c>
      <c r="K1182" s="92"/>
    </row>
    <row r="1183" spans="1:11" ht="36" x14ac:dyDescent="0.15">
      <c r="A1183" s="14" t="s">
        <v>3528</v>
      </c>
      <c r="B1183" s="14" t="s">
        <v>4069</v>
      </c>
      <c r="C1183" s="14" t="s">
        <v>1820</v>
      </c>
      <c r="D1183" s="16">
        <v>45751</v>
      </c>
      <c r="E1183" s="16"/>
      <c r="F1183" s="14" t="s">
        <v>4070</v>
      </c>
      <c r="G1183" s="14"/>
      <c r="H1183" s="14" t="s">
        <v>4071</v>
      </c>
      <c r="I1183" s="15">
        <v>44.03</v>
      </c>
      <c r="J1183" s="77">
        <v>4</v>
      </c>
      <c r="K1183" s="92"/>
    </row>
    <row r="1184" spans="1:11" ht="36" x14ac:dyDescent="0.15">
      <c r="A1184" s="14" t="s">
        <v>3528</v>
      </c>
      <c r="B1184" s="14" t="s">
        <v>4072</v>
      </c>
      <c r="C1184" s="14" t="s">
        <v>1820</v>
      </c>
      <c r="D1184" s="16">
        <v>45751</v>
      </c>
      <c r="E1184" s="16"/>
      <c r="F1184" s="14" t="s">
        <v>4073</v>
      </c>
      <c r="G1184" s="14"/>
      <c r="H1184" s="14" t="s">
        <v>4021</v>
      </c>
      <c r="I1184" s="15">
        <v>1283.58</v>
      </c>
      <c r="J1184" s="77">
        <v>4</v>
      </c>
      <c r="K1184" s="92"/>
    </row>
    <row r="1185" spans="1:11" ht="36" x14ac:dyDescent="0.15">
      <c r="A1185" s="14" t="s">
        <v>3528</v>
      </c>
      <c r="B1185" s="14" t="s">
        <v>1838</v>
      </c>
      <c r="C1185" s="14" t="s">
        <v>1559</v>
      </c>
      <c r="D1185" s="16">
        <v>45751</v>
      </c>
      <c r="E1185" s="16"/>
      <c r="F1185" s="14" t="s">
        <v>1839</v>
      </c>
      <c r="G1185" s="14" t="s">
        <v>1561</v>
      </c>
      <c r="H1185" s="14" t="s">
        <v>1562</v>
      </c>
      <c r="I1185" s="15">
        <v>3548.04</v>
      </c>
      <c r="J1185" s="77">
        <v>4</v>
      </c>
      <c r="K1185" s="92"/>
    </row>
    <row r="1186" spans="1:11" ht="36" x14ac:dyDescent="0.15">
      <c r="A1186" s="14" t="s">
        <v>3528</v>
      </c>
      <c r="B1186" s="14" t="s">
        <v>1840</v>
      </c>
      <c r="C1186" s="14" t="s">
        <v>579</v>
      </c>
      <c r="D1186" s="16">
        <v>45751</v>
      </c>
      <c r="E1186" s="16"/>
      <c r="F1186" s="14" t="s">
        <v>1841</v>
      </c>
      <c r="G1186" s="14" t="s">
        <v>1565</v>
      </c>
      <c r="H1186" s="14" t="s">
        <v>1566</v>
      </c>
      <c r="I1186" s="15">
        <v>296.08</v>
      </c>
      <c r="J1186" s="77">
        <v>4</v>
      </c>
      <c r="K1186" s="92"/>
    </row>
    <row r="1187" spans="1:11" ht="24" x14ac:dyDescent="0.15">
      <c r="A1187" s="14" t="s">
        <v>3528</v>
      </c>
      <c r="B1187" s="14" t="s">
        <v>1842</v>
      </c>
      <c r="C1187" s="14" t="s">
        <v>579</v>
      </c>
      <c r="D1187" s="16">
        <v>45751</v>
      </c>
      <c r="E1187" s="16"/>
      <c r="F1187" s="14" t="s">
        <v>1843</v>
      </c>
      <c r="G1187" s="14" t="s">
        <v>1569</v>
      </c>
      <c r="H1187" s="14" t="s">
        <v>1570</v>
      </c>
      <c r="I1187" s="15">
        <v>1248.8399999999999</v>
      </c>
      <c r="J1187" s="77">
        <v>4</v>
      </c>
      <c r="K1187" s="92"/>
    </row>
    <row r="1188" spans="1:11" ht="36" x14ac:dyDescent="0.15">
      <c r="A1188" s="14" t="s">
        <v>3528</v>
      </c>
      <c r="B1188" s="14" t="s">
        <v>3614</v>
      </c>
      <c r="C1188" s="14" t="s">
        <v>579</v>
      </c>
      <c r="D1188" s="16">
        <v>45751</v>
      </c>
      <c r="E1188" s="16"/>
      <c r="F1188" s="14" t="s">
        <v>3615</v>
      </c>
      <c r="G1188" s="14" t="s">
        <v>1573</v>
      </c>
      <c r="H1188" s="14" t="s">
        <v>1574</v>
      </c>
      <c r="I1188" s="15">
        <v>9</v>
      </c>
      <c r="J1188" s="77">
        <v>4</v>
      </c>
      <c r="K1188" s="92"/>
    </row>
    <row r="1189" spans="1:11" ht="36" x14ac:dyDescent="0.15">
      <c r="A1189" s="14" t="s">
        <v>3528</v>
      </c>
      <c r="B1189" s="14" t="s">
        <v>1844</v>
      </c>
      <c r="C1189" s="14" t="s">
        <v>1845</v>
      </c>
      <c r="D1189" s="16">
        <v>45751</v>
      </c>
      <c r="E1189" s="16"/>
      <c r="F1189" s="14" t="s">
        <v>1846</v>
      </c>
      <c r="G1189" s="14"/>
      <c r="H1189" s="14" t="s">
        <v>1578</v>
      </c>
      <c r="I1189" s="15">
        <v>1397.43</v>
      </c>
      <c r="J1189" s="77">
        <v>4</v>
      </c>
      <c r="K1189" s="92"/>
    </row>
    <row r="1190" spans="1:11" ht="48" x14ac:dyDescent="0.15">
      <c r="A1190" s="14" t="s">
        <v>3528</v>
      </c>
      <c r="B1190" s="14" t="s">
        <v>4074</v>
      </c>
      <c r="C1190" s="14" t="s">
        <v>4411</v>
      </c>
      <c r="D1190" s="16">
        <v>45751</v>
      </c>
      <c r="E1190" s="16"/>
      <c r="F1190" s="14" t="s">
        <v>4075</v>
      </c>
      <c r="G1190" s="14"/>
      <c r="H1190" s="14" t="s">
        <v>4027</v>
      </c>
      <c r="I1190" s="15">
        <v>500</v>
      </c>
      <c r="J1190" s="77">
        <v>4</v>
      </c>
      <c r="K1190" s="92"/>
    </row>
    <row r="1191" spans="1:11" ht="36" x14ac:dyDescent="0.15">
      <c r="A1191" s="14" t="s">
        <v>3528</v>
      </c>
      <c r="B1191" s="14" t="s">
        <v>4076</v>
      </c>
      <c r="C1191" s="14" t="s">
        <v>4425</v>
      </c>
      <c r="D1191" s="16">
        <v>45756</v>
      </c>
      <c r="E1191" s="16"/>
      <c r="F1191" s="14" t="s">
        <v>4077</v>
      </c>
      <c r="G1191" s="14" t="s">
        <v>1917</v>
      </c>
      <c r="H1191" s="14" t="s">
        <v>1918</v>
      </c>
      <c r="I1191" s="15">
        <v>58.65</v>
      </c>
      <c r="J1191" s="77">
        <v>4</v>
      </c>
      <c r="K1191" s="92"/>
    </row>
    <row r="1192" spans="1:11" ht="48" x14ac:dyDescent="0.15">
      <c r="A1192" s="14" t="s">
        <v>3528</v>
      </c>
      <c r="B1192" s="14" t="s">
        <v>4078</v>
      </c>
      <c r="C1192" s="14" t="s">
        <v>4426</v>
      </c>
      <c r="D1192" s="16">
        <v>45756</v>
      </c>
      <c r="E1192" s="16"/>
      <c r="F1192" s="14" t="s">
        <v>4079</v>
      </c>
      <c r="G1192" s="14" t="s">
        <v>2104</v>
      </c>
      <c r="H1192" s="14" t="s">
        <v>2105</v>
      </c>
      <c r="I1192" s="15">
        <v>38.22</v>
      </c>
      <c r="J1192" s="77">
        <v>4</v>
      </c>
      <c r="K1192" s="92"/>
    </row>
    <row r="1193" spans="1:11" ht="13" x14ac:dyDescent="0.15">
      <c r="A1193" s="14" t="s">
        <v>3528</v>
      </c>
      <c r="B1193" s="14" t="s">
        <v>4080</v>
      </c>
      <c r="C1193" s="14" t="s">
        <v>4250</v>
      </c>
      <c r="D1193" s="16">
        <v>45757</v>
      </c>
      <c r="E1193" s="16"/>
      <c r="F1193" s="14" t="s">
        <v>3669</v>
      </c>
      <c r="G1193" s="14" t="s">
        <v>4228</v>
      </c>
      <c r="H1193" s="14" t="s">
        <v>3670</v>
      </c>
      <c r="I1193" s="15">
        <v>0.25</v>
      </c>
      <c r="J1193" s="77">
        <v>4</v>
      </c>
      <c r="K1193" s="92"/>
    </row>
    <row r="1194" spans="1:11" ht="36" x14ac:dyDescent="0.15">
      <c r="A1194" s="14" t="s">
        <v>3528</v>
      </c>
      <c r="B1194" s="14" t="s">
        <v>1912</v>
      </c>
      <c r="C1194" s="14" t="s">
        <v>1845</v>
      </c>
      <c r="D1194" s="16">
        <v>45762</v>
      </c>
      <c r="E1194" s="16"/>
      <c r="F1194" s="14" t="s">
        <v>1913</v>
      </c>
      <c r="G1194" s="14"/>
      <c r="H1194" s="14" t="s">
        <v>1578</v>
      </c>
      <c r="I1194" s="15">
        <v>140.84</v>
      </c>
      <c r="J1194" s="77">
        <v>4</v>
      </c>
      <c r="K1194" s="92"/>
    </row>
    <row r="1195" spans="1:11" ht="48" x14ac:dyDescent="0.15">
      <c r="A1195" s="14" t="s">
        <v>3528</v>
      </c>
      <c r="B1195" s="14" t="s">
        <v>4081</v>
      </c>
      <c r="C1195" s="14" t="s">
        <v>4427</v>
      </c>
      <c r="D1195" s="16">
        <v>45765</v>
      </c>
      <c r="E1195" s="16"/>
      <c r="F1195" s="14" t="s">
        <v>4082</v>
      </c>
      <c r="G1195" s="14" t="s">
        <v>2573</v>
      </c>
      <c r="H1195" s="14" t="s">
        <v>2574</v>
      </c>
      <c r="I1195" s="15">
        <v>43.84</v>
      </c>
      <c r="J1195" s="77">
        <v>4</v>
      </c>
      <c r="K1195" s="92"/>
    </row>
    <row r="1196" spans="1:11" ht="13" x14ac:dyDescent="0.15">
      <c r="A1196" s="14" t="s">
        <v>3528</v>
      </c>
      <c r="B1196" s="14" t="s">
        <v>4083</v>
      </c>
      <c r="C1196" s="14" t="s">
        <v>4250</v>
      </c>
      <c r="D1196" s="16">
        <v>45765</v>
      </c>
      <c r="E1196" s="16"/>
      <c r="F1196" s="14" t="s">
        <v>3669</v>
      </c>
      <c r="G1196" s="14" t="s">
        <v>4228</v>
      </c>
      <c r="H1196" s="14" t="s">
        <v>3670</v>
      </c>
      <c r="I1196" s="15">
        <v>0.25</v>
      </c>
      <c r="J1196" s="77">
        <v>4</v>
      </c>
      <c r="K1196" s="92"/>
    </row>
    <row r="1197" spans="1:11" ht="48" x14ac:dyDescent="0.15">
      <c r="A1197" s="14" t="s">
        <v>3528</v>
      </c>
      <c r="B1197" s="14" t="s">
        <v>4084</v>
      </c>
      <c r="C1197" s="14" t="s">
        <v>4428</v>
      </c>
      <c r="D1197" s="16">
        <v>45771</v>
      </c>
      <c r="E1197" s="16"/>
      <c r="F1197" s="14" t="s">
        <v>4085</v>
      </c>
      <c r="G1197" s="14" t="s">
        <v>4413</v>
      </c>
      <c r="H1197" s="14" t="s">
        <v>4030</v>
      </c>
      <c r="I1197" s="15">
        <v>132.94</v>
      </c>
      <c r="J1197" s="77">
        <v>4</v>
      </c>
      <c r="K1197" s="92"/>
    </row>
    <row r="1198" spans="1:11" ht="36" x14ac:dyDescent="0.15">
      <c r="A1198" s="14" t="s">
        <v>3528</v>
      </c>
      <c r="B1198" s="14" t="s">
        <v>4086</v>
      </c>
      <c r="C1198" s="14" t="s">
        <v>3132</v>
      </c>
      <c r="D1198" s="16">
        <v>45777</v>
      </c>
      <c r="E1198" s="16"/>
      <c r="F1198" s="14" t="s">
        <v>4087</v>
      </c>
      <c r="G1198" s="14" t="s">
        <v>4429</v>
      </c>
      <c r="H1198" s="14" t="s">
        <v>4088</v>
      </c>
      <c r="I1198" s="15">
        <v>4981.5</v>
      </c>
      <c r="J1198" s="77">
        <v>4</v>
      </c>
      <c r="K1198" s="92"/>
    </row>
    <row r="1199" spans="1:11" ht="48" x14ac:dyDescent="0.15">
      <c r="A1199" s="14" t="s">
        <v>3528</v>
      </c>
      <c r="B1199" s="14" t="s">
        <v>4089</v>
      </c>
      <c r="C1199" s="14" t="s">
        <v>4430</v>
      </c>
      <c r="D1199" s="16">
        <v>45777</v>
      </c>
      <c r="E1199" s="16"/>
      <c r="F1199" s="14" t="s">
        <v>4090</v>
      </c>
      <c r="G1199" s="14" t="s">
        <v>4431</v>
      </c>
      <c r="H1199" s="14" t="s">
        <v>4091</v>
      </c>
      <c r="I1199" s="15">
        <v>176.52</v>
      </c>
      <c r="J1199" s="77">
        <v>4</v>
      </c>
      <c r="K1199" s="92"/>
    </row>
    <row r="1200" spans="1:11" ht="72" x14ac:dyDescent="0.15">
      <c r="A1200" s="14" t="s">
        <v>3528</v>
      </c>
      <c r="B1200" s="14" t="s">
        <v>4092</v>
      </c>
      <c r="C1200" s="14" t="s">
        <v>4432</v>
      </c>
      <c r="D1200" s="16">
        <v>45777</v>
      </c>
      <c r="E1200" s="16"/>
      <c r="F1200" s="14" t="s">
        <v>4093</v>
      </c>
      <c r="G1200" s="14" t="s">
        <v>4418</v>
      </c>
      <c r="H1200" s="14" t="s">
        <v>4041</v>
      </c>
      <c r="I1200" s="15">
        <v>1500</v>
      </c>
      <c r="J1200" s="77">
        <v>4</v>
      </c>
      <c r="K1200" s="92"/>
    </row>
    <row r="1201" spans="1:11" ht="48" x14ac:dyDescent="0.15">
      <c r="A1201" s="14" t="s">
        <v>3528</v>
      </c>
      <c r="B1201" s="14" t="s">
        <v>2101</v>
      </c>
      <c r="C1201" s="14" t="s">
        <v>2102</v>
      </c>
      <c r="D1201" s="16">
        <v>45777</v>
      </c>
      <c r="E1201" s="16"/>
      <c r="F1201" s="14" t="s">
        <v>2103</v>
      </c>
      <c r="G1201" s="14" t="s">
        <v>2104</v>
      </c>
      <c r="H1201" s="14" t="s">
        <v>2105</v>
      </c>
      <c r="I1201" s="15">
        <v>33.590000000000003</v>
      </c>
      <c r="J1201" s="77">
        <v>4</v>
      </c>
      <c r="K1201" s="92"/>
    </row>
    <row r="1202" spans="1:11" ht="48" x14ac:dyDescent="0.15">
      <c r="A1202" s="14" t="s">
        <v>3528</v>
      </c>
      <c r="B1202" s="14" t="s">
        <v>4094</v>
      </c>
      <c r="C1202" s="14" t="s">
        <v>4433</v>
      </c>
      <c r="D1202" s="16">
        <v>45777</v>
      </c>
      <c r="E1202" s="16"/>
      <c r="F1202" s="14" t="s">
        <v>4095</v>
      </c>
      <c r="G1202" s="14"/>
      <c r="H1202" s="14" t="s">
        <v>3703</v>
      </c>
      <c r="I1202" s="15">
        <v>4.5</v>
      </c>
      <c r="J1202" s="77">
        <v>4</v>
      </c>
      <c r="K1202" s="92"/>
    </row>
    <row r="1203" spans="1:11" ht="60" x14ac:dyDescent="0.15">
      <c r="A1203" s="14" t="s">
        <v>3528</v>
      </c>
      <c r="B1203" s="14" t="s">
        <v>4096</v>
      </c>
      <c r="C1203" s="14" t="s">
        <v>4434</v>
      </c>
      <c r="D1203" s="16">
        <v>45777</v>
      </c>
      <c r="E1203" s="16"/>
      <c r="F1203" s="14" t="s">
        <v>4097</v>
      </c>
      <c r="G1203" s="14" t="s">
        <v>2104</v>
      </c>
      <c r="H1203" s="14" t="s">
        <v>2105</v>
      </c>
      <c r="I1203" s="15">
        <v>7.8</v>
      </c>
      <c r="J1203" s="77">
        <v>4</v>
      </c>
      <c r="K1203" s="92"/>
    </row>
    <row r="1204" spans="1:11" ht="48" x14ac:dyDescent="0.15">
      <c r="A1204" s="14" t="s">
        <v>3528</v>
      </c>
      <c r="B1204" s="14" t="s">
        <v>4098</v>
      </c>
      <c r="C1204" s="14" t="s">
        <v>4411</v>
      </c>
      <c r="D1204" s="16">
        <v>45777</v>
      </c>
      <c r="E1204" s="16"/>
      <c r="F1204" s="14" t="s">
        <v>4099</v>
      </c>
      <c r="G1204" s="14"/>
      <c r="H1204" s="14" t="s">
        <v>4027</v>
      </c>
      <c r="I1204" s="15">
        <v>500</v>
      </c>
      <c r="J1204" s="77">
        <v>4</v>
      </c>
      <c r="K1204" s="92"/>
    </row>
    <row r="1205" spans="1:11" ht="13" x14ac:dyDescent="0.15">
      <c r="A1205" s="14" t="s">
        <v>3528</v>
      </c>
      <c r="B1205" s="14" t="s">
        <v>4100</v>
      </c>
      <c r="C1205" s="14" t="s">
        <v>4250</v>
      </c>
      <c r="D1205" s="16">
        <v>45777</v>
      </c>
      <c r="E1205" s="16"/>
      <c r="F1205" s="14" t="s">
        <v>3669</v>
      </c>
      <c r="G1205" s="14" t="s">
        <v>4228</v>
      </c>
      <c r="H1205" s="14" t="s">
        <v>3670</v>
      </c>
      <c r="I1205" s="15">
        <v>1.65</v>
      </c>
      <c r="J1205" s="77">
        <v>4</v>
      </c>
      <c r="K1205" s="92"/>
    </row>
    <row r="1206" spans="1:11" ht="13" x14ac:dyDescent="0.15">
      <c r="A1206" s="14" t="s">
        <v>3528</v>
      </c>
      <c r="B1206" s="14" t="s">
        <v>4101</v>
      </c>
      <c r="C1206" s="14" t="s">
        <v>4250</v>
      </c>
      <c r="D1206" s="16">
        <v>45777</v>
      </c>
      <c r="E1206" s="16"/>
      <c r="F1206" s="14" t="s">
        <v>3669</v>
      </c>
      <c r="G1206" s="14" t="s">
        <v>4228</v>
      </c>
      <c r="H1206" s="14" t="s">
        <v>3670</v>
      </c>
      <c r="I1206" s="15">
        <v>3.5</v>
      </c>
      <c r="J1206" s="77">
        <v>4</v>
      </c>
      <c r="K1206" s="92"/>
    </row>
    <row r="1207" spans="1:11" ht="13" x14ac:dyDescent="0.15">
      <c r="A1207" s="14" t="s">
        <v>3528</v>
      </c>
      <c r="B1207" s="14" t="s">
        <v>4102</v>
      </c>
      <c r="C1207" s="14" t="s">
        <v>4250</v>
      </c>
      <c r="D1207" s="16">
        <v>45777</v>
      </c>
      <c r="E1207" s="16"/>
      <c r="F1207" s="14" t="s">
        <v>3669</v>
      </c>
      <c r="G1207" s="14" t="s">
        <v>4228</v>
      </c>
      <c r="H1207" s="14" t="s">
        <v>3670</v>
      </c>
      <c r="I1207" s="15">
        <v>3.5</v>
      </c>
      <c r="J1207" s="77">
        <v>4</v>
      </c>
      <c r="K1207" s="92"/>
    </row>
    <row r="1208" spans="1:11" ht="13" x14ac:dyDescent="0.15">
      <c r="A1208" s="14" t="s">
        <v>3528</v>
      </c>
      <c r="B1208" s="14" t="s">
        <v>4103</v>
      </c>
      <c r="C1208" s="14" t="s">
        <v>4250</v>
      </c>
      <c r="D1208" s="16">
        <v>45777</v>
      </c>
      <c r="E1208" s="16"/>
      <c r="F1208" s="14" t="s">
        <v>3669</v>
      </c>
      <c r="G1208" s="14" t="s">
        <v>4228</v>
      </c>
      <c r="H1208" s="14" t="s">
        <v>3670</v>
      </c>
      <c r="I1208" s="15">
        <v>1.65</v>
      </c>
      <c r="J1208" s="77">
        <v>4</v>
      </c>
      <c r="K1208" s="92"/>
    </row>
    <row r="1209" spans="1:11" ht="13" x14ac:dyDescent="0.15">
      <c r="A1209" s="14" t="s">
        <v>3528</v>
      </c>
      <c r="B1209" s="14" t="s">
        <v>4104</v>
      </c>
      <c r="C1209" s="14" t="s">
        <v>4250</v>
      </c>
      <c r="D1209" s="16">
        <v>45777</v>
      </c>
      <c r="E1209" s="16"/>
      <c r="F1209" s="14" t="s">
        <v>3669</v>
      </c>
      <c r="G1209" s="14" t="s">
        <v>4228</v>
      </c>
      <c r="H1209" s="14" t="s">
        <v>3670</v>
      </c>
      <c r="I1209" s="15">
        <v>0.66</v>
      </c>
      <c r="J1209" s="77">
        <v>4</v>
      </c>
      <c r="K1209" s="92"/>
    </row>
    <row r="1210" spans="1:11" ht="13" x14ac:dyDescent="0.15">
      <c r="A1210" s="14" t="s">
        <v>3528</v>
      </c>
      <c r="B1210" s="14" t="s">
        <v>4105</v>
      </c>
      <c r="C1210" s="14" t="s">
        <v>4250</v>
      </c>
      <c r="D1210" s="16">
        <v>45777</v>
      </c>
      <c r="E1210" s="16"/>
      <c r="F1210" s="14" t="s">
        <v>3669</v>
      </c>
      <c r="G1210" s="14" t="s">
        <v>4228</v>
      </c>
      <c r="H1210" s="14" t="s">
        <v>3670</v>
      </c>
      <c r="I1210" s="15">
        <v>31.24</v>
      </c>
      <c r="J1210" s="77">
        <v>4</v>
      </c>
      <c r="K1210" s="92"/>
    </row>
    <row r="1211" spans="1:11" ht="13" x14ac:dyDescent="0.15">
      <c r="A1211" s="14" t="s">
        <v>3528</v>
      </c>
      <c r="B1211" s="14" t="s">
        <v>4106</v>
      </c>
      <c r="C1211" s="14" t="s">
        <v>4250</v>
      </c>
      <c r="D1211" s="16">
        <v>45777</v>
      </c>
      <c r="E1211" s="16"/>
      <c r="F1211" s="14" t="s">
        <v>3669</v>
      </c>
      <c r="G1211" s="14" t="s">
        <v>4228</v>
      </c>
      <c r="H1211" s="14" t="s">
        <v>3670</v>
      </c>
      <c r="I1211" s="15">
        <v>0.44</v>
      </c>
      <c r="J1211" s="77">
        <v>4</v>
      </c>
      <c r="K1211" s="92"/>
    </row>
    <row r="1212" spans="1:11" ht="13" x14ac:dyDescent="0.15">
      <c r="A1212" s="14" t="s">
        <v>3528</v>
      </c>
      <c r="B1212" s="14" t="s">
        <v>4107</v>
      </c>
      <c r="C1212" s="14" t="s">
        <v>4250</v>
      </c>
      <c r="D1212" s="16">
        <v>45777</v>
      </c>
      <c r="E1212" s="16"/>
      <c r="F1212" s="14" t="s">
        <v>3669</v>
      </c>
      <c r="G1212" s="14" t="s">
        <v>4228</v>
      </c>
      <c r="H1212" s="14" t="s">
        <v>3670</v>
      </c>
      <c r="I1212" s="15">
        <v>7</v>
      </c>
      <c r="J1212" s="77">
        <v>4</v>
      </c>
      <c r="K1212" s="92"/>
    </row>
    <row r="1213" spans="1:11" ht="13" x14ac:dyDescent="0.15">
      <c r="A1213" s="14" t="s">
        <v>3528</v>
      </c>
      <c r="B1213" s="14" t="s">
        <v>4108</v>
      </c>
      <c r="C1213" s="14" t="s">
        <v>4250</v>
      </c>
      <c r="D1213" s="16">
        <v>45777</v>
      </c>
      <c r="E1213" s="16"/>
      <c r="F1213" s="14" t="s">
        <v>3669</v>
      </c>
      <c r="G1213" s="14" t="s">
        <v>4228</v>
      </c>
      <c r="H1213" s="14" t="s">
        <v>3670</v>
      </c>
      <c r="I1213" s="15">
        <v>5</v>
      </c>
      <c r="J1213" s="77">
        <v>4</v>
      </c>
      <c r="K1213" s="92"/>
    </row>
    <row r="1214" spans="1:11" ht="48" x14ac:dyDescent="0.15">
      <c r="A1214" s="14" t="s">
        <v>3528</v>
      </c>
      <c r="B1214" s="14" t="s">
        <v>4109</v>
      </c>
      <c r="C1214" s="14" t="s">
        <v>4435</v>
      </c>
      <c r="D1214" s="16">
        <v>45782</v>
      </c>
      <c r="E1214" s="16"/>
      <c r="F1214" s="14" t="s">
        <v>4110</v>
      </c>
      <c r="G1214" s="14" t="s">
        <v>4422</v>
      </c>
      <c r="H1214" s="14" t="s">
        <v>4056</v>
      </c>
      <c r="I1214" s="15">
        <v>110.21</v>
      </c>
      <c r="J1214" s="77">
        <v>4</v>
      </c>
      <c r="K1214" s="92"/>
    </row>
    <row r="1215" spans="1:11" ht="48" x14ac:dyDescent="0.15">
      <c r="A1215" s="14" t="s">
        <v>3528</v>
      </c>
      <c r="B1215" s="14" t="s">
        <v>4111</v>
      </c>
      <c r="C1215" s="14" t="s">
        <v>4436</v>
      </c>
      <c r="D1215" s="16">
        <v>45782</v>
      </c>
      <c r="E1215" s="16"/>
      <c r="F1215" s="14" t="s">
        <v>4112</v>
      </c>
      <c r="G1215" s="14" t="s">
        <v>2573</v>
      </c>
      <c r="H1215" s="14" t="s">
        <v>2574</v>
      </c>
      <c r="I1215" s="15">
        <v>50.24</v>
      </c>
      <c r="J1215" s="77">
        <v>4</v>
      </c>
      <c r="K1215" s="92"/>
    </row>
    <row r="1216" spans="1:11" ht="36" x14ac:dyDescent="0.15">
      <c r="A1216" s="14" t="s">
        <v>3528</v>
      </c>
      <c r="B1216" s="14" t="s">
        <v>4113</v>
      </c>
      <c r="C1216" s="14" t="s">
        <v>4437</v>
      </c>
      <c r="D1216" s="16">
        <v>45782</v>
      </c>
      <c r="E1216" s="16"/>
      <c r="F1216" s="14" t="s">
        <v>4114</v>
      </c>
      <c r="G1216" s="14" t="s">
        <v>4420</v>
      </c>
      <c r="H1216" s="14" t="s">
        <v>4051</v>
      </c>
      <c r="I1216" s="15">
        <v>244.77</v>
      </c>
      <c r="J1216" s="77">
        <v>4</v>
      </c>
      <c r="K1216" s="92"/>
    </row>
    <row r="1217" spans="1:11" ht="60" x14ac:dyDescent="0.15">
      <c r="A1217" s="14" t="s">
        <v>3528</v>
      </c>
      <c r="B1217" s="14" t="s">
        <v>4115</v>
      </c>
      <c r="C1217" s="14" t="s">
        <v>4438</v>
      </c>
      <c r="D1217" s="16">
        <v>45782</v>
      </c>
      <c r="E1217" s="16"/>
      <c r="F1217" s="14" t="s">
        <v>4116</v>
      </c>
      <c r="G1217" s="14"/>
      <c r="H1217" s="14" t="s">
        <v>4117</v>
      </c>
      <c r="I1217" s="15">
        <v>37</v>
      </c>
      <c r="J1217" s="77">
        <v>4</v>
      </c>
      <c r="K1217" s="92"/>
    </row>
    <row r="1218" spans="1:11" ht="60" x14ac:dyDescent="0.15">
      <c r="A1218" s="14" t="s">
        <v>3528</v>
      </c>
      <c r="B1218" s="14" t="s">
        <v>4118</v>
      </c>
      <c r="C1218" s="14" t="s">
        <v>4439</v>
      </c>
      <c r="D1218" s="16">
        <v>45782</v>
      </c>
      <c r="E1218" s="16"/>
      <c r="F1218" s="14" t="s">
        <v>4119</v>
      </c>
      <c r="G1218" s="14"/>
      <c r="H1218" s="14" t="s">
        <v>2346</v>
      </c>
      <c r="I1218" s="15">
        <v>27.4</v>
      </c>
      <c r="J1218" s="77">
        <v>4</v>
      </c>
      <c r="K1218" s="92"/>
    </row>
    <row r="1219" spans="1:11" ht="48" x14ac:dyDescent="0.15">
      <c r="A1219" s="14" t="s">
        <v>3528</v>
      </c>
      <c r="B1219" s="14" t="s">
        <v>4120</v>
      </c>
      <c r="C1219" s="14" t="s">
        <v>4440</v>
      </c>
      <c r="D1219" s="16">
        <v>45783</v>
      </c>
      <c r="E1219" s="16"/>
      <c r="F1219" s="14" t="s">
        <v>4121</v>
      </c>
      <c r="G1219" s="14" t="s">
        <v>4441</v>
      </c>
      <c r="H1219" s="14" t="s">
        <v>4122</v>
      </c>
      <c r="I1219" s="15">
        <v>1107</v>
      </c>
      <c r="J1219" s="77">
        <v>4</v>
      </c>
      <c r="K1219" s="92"/>
    </row>
    <row r="1220" spans="1:11" ht="36" x14ac:dyDescent="0.15">
      <c r="A1220" s="14" t="s">
        <v>3528</v>
      </c>
      <c r="B1220" s="14" t="s">
        <v>4123</v>
      </c>
      <c r="C1220" s="14" t="s">
        <v>2175</v>
      </c>
      <c r="D1220" s="16">
        <v>45783</v>
      </c>
      <c r="E1220" s="16"/>
      <c r="F1220" s="14" t="s">
        <v>4124</v>
      </c>
      <c r="G1220" s="14"/>
      <c r="H1220" s="14" t="s">
        <v>4009</v>
      </c>
      <c r="I1220" s="15">
        <v>2108.81</v>
      </c>
      <c r="J1220" s="77">
        <v>4</v>
      </c>
      <c r="K1220" s="92"/>
    </row>
    <row r="1221" spans="1:11" ht="36" x14ac:dyDescent="0.15">
      <c r="A1221" s="14" t="s">
        <v>3528</v>
      </c>
      <c r="B1221" s="14" t="s">
        <v>4125</v>
      </c>
      <c r="C1221" s="14" t="s">
        <v>2175</v>
      </c>
      <c r="D1221" s="16">
        <v>45783</v>
      </c>
      <c r="E1221" s="16"/>
      <c r="F1221" s="14" t="s">
        <v>4126</v>
      </c>
      <c r="G1221" s="14"/>
      <c r="H1221" s="14" t="s">
        <v>4012</v>
      </c>
      <c r="I1221" s="15">
        <v>1871.38</v>
      </c>
      <c r="J1221" s="77">
        <v>4</v>
      </c>
      <c r="K1221" s="92"/>
    </row>
    <row r="1222" spans="1:11" ht="36" x14ac:dyDescent="0.15">
      <c r="A1222" s="14" t="s">
        <v>3528</v>
      </c>
      <c r="B1222" s="14" t="s">
        <v>4127</v>
      </c>
      <c r="C1222" s="14" t="s">
        <v>2175</v>
      </c>
      <c r="D1222" s="16">
        <v>45783</v>
      </c>
      <c r="E1222" s="16"/>
      <c r="F1222" s="14" t="s">
        <v>4128</v>
      </c>
      <c r="G1222" s="14"/>
      <c r="H1222" s="14" t="s">
        <v>4015</v>
      </c>
      <c r="I1222" s="15">
        <v>1380.6</v>
      </c>
      <c r="J1222" s="77">
        <v>4</v>
      </c>
      <c r="K1222" s="92"/>
    </row>
    <row r="1223" spans="1:11" ht="36" x14ac:dyDescent="0.15">
      <c r="A1223" s="14" t="s">
        <v>3528</v>
      </c>
      <c r="B1223" s="14" t="s">
        <v>4129</v>
      </c>
      <c r="C1223" s="14" t="s">
        <v>2175</v>
      </c>
      <c r="D1223" s="16">
        <v>45783</v>
      </c>
      <c r="E1223" s="16"/>
      <c r="F1223" s="14" t="s">
        <v>4130</v>
      </c>
      <c r="G1223" s="14"/>
      <c r="H1223" s="14" t="s">
        <v>4018</v>
      </c>
      <c r="I1223" s="15">
        <v>19.43</v>
      </c>
      <c r="J1223" s="77">
        <v>4</v>
      </c>
      <c r="K1223" s="92"/>
    </row>
    <row r="1224" spans="1:11" ht="36" x14ac:dyDescent="0.15">
      <c r="A1224" s="14" t="s">
        <v>3528</v>
      </c>
      <c r="B1224" s="14" t="s">
        <v>4131</v>
      </c>
      <c r="C1224" s="14" t="s">
        <v>2175</v>
      </c>
      <c r="D1224" s="16">
        <v>45783</v>
      </c>
      <c r="E1224" s="16"/>
      <c r="F1224" s="14" t="s">
        <v>4132</v>
      </c>
      <c r="G1224" s="14"/>
      <c r="H1224" s="14" t="s">
        <v>4071</v>
      </c>
      <c r="I1224" s="15">
        <v>44.03</v>
      </c>
      <c r="J1224" s="77">
        <v>4</v>
      </c>
      <c r="K1224" s="92"/>
    </row>
    <row r="1225" spans="1:11" ht="36" x14ac:dyDescent="0.15">
      <c r="A1225" s="14" t="s">
        <v>3528</v>
      </c>
      <c r="B1225" s="14" t="s">
        <v>4133</v>
      </c>
      <c r="C1225" s="14" t="s">
        <v>2175</v>
      </c>
      <c r="D1225" s="16">
        <v>45783</v>
      </c>
      <c r="E1225" s="16"/>
      <c r="F1225" s="14" t="s">
        <v>4134</v>
      </c>
      <c r="G1225" s="14"/>
      <c r="H1225" s="14" t="s">
        <v>4021</v>
      </c>
      <c r="I1225" s="15">
        <v>1038.07</v>
      </c>
      <c r="J1225" s="77">
        <v>4</v>
      </c>
      <c r="K1225" s="92"/>
    </row>
    <row r="1226" spans="1:11" ht="36" x14ac:dyDescent="0.15">
      <c r="A1226" s="14" t="s">
        <v>3528</v>
      </c>
      <c r="B1226" s="14" t="s">
        <v>2194</v>
      </c>
      <c r="C1226" s="14" t="s">
        <v>1559</v>
      </c>
      <c r="D1226" s="16">
        <v>45783</v>
      </c>
      <c r="E1226" s="16"/>
      <c r="F1226" s="14" t="s">
        <v>2195</v>
      </c>
      <c r="G1226" s="14" t="s">
        <v>1561</v>
      </c>
      <c r="H1226" s="14" t="s">
        <v>1562</v>
      </c>
      <c r="I1226" s="15">
        <v>3427.92</v>
      </c>
      <c r="J1226" s="77">
        <v>4</v>
      </c>
      <c r="K1226" s="92"/>
    </row>
    <row r="1227" spans="1:11" ht="36" x14ac:dyDescent="0.15">
      <c r="A1227" s="14" t="s">
        <v>3528</v>
      </c>
      <c r="B1227" s="14" t="s">
        <v>2196</v>
      </c>
      <c r="C1227" s="14" t="s">
        <v>579</v>
      </c>
      <c r="D1227" s="16">
        <v>45783</v>
      </c>
      <c r="E1227" s="16"/>
      <c r="F1227" s="14" t="s">
        <v>2197</v>
      </c>
      <c r="G1227" s="14" t="s">
        <v>1565</v>
      </c>
      <c r="H1227" s="14" t="s">
        <v>1566</v>
      </c>
      <c r="I1227" s="15">
        <v>239.47</v>
      </c>
      <c r="J1227" s="77">
        <v>4</v>
      </c>
      <c r="K1227" s="92"/>
    </row>
    <row r="1228" spans="1:11" ht="24" x14ac:dyDescent="0.15">
      <c r="A1228" s="14" t="s">
        <v>3528</v>
      </c>
      <c r="B1228" s="14" t="s">
        <v>2198</v>
      </c>
      <c r="C1228" s="14" t="s">
        <v>579</v>
      </c>
      <c r="D1228" s="16">
        <v>45783</v>
      </c>
      <c r="E1228" s="16"/>
      <c r="F1228" s="14" t="s">
        <v>2199</v>
      </c>
      <c r="G1228" s="14" t="s">
        <v>1569</v>
      </c>
      <c r="H1228" s="14" t="s">
        <v>1570</v>
      </c>
      <c r="I1228" s="15">
        <v>1249.32</v>
      </c>
      <c r="J1228" s="77">
        <v>4</v>
      </c>
      <c r="K1228" s="92"/>
    </row>
    <row r="1229" spans="1:11" ht="36" x14ac:dyDescent="0.15">
      <c r="A1229" s="14" t="s">
        <v>3528</v>
      </c>
      <c r="B1229" s="14" t="s">
        <v>3639</v>
      </c>
      <c r="C1229" s="14" t="s">
        <v>579</v>
      </c>
      <c r="D1229" s="16">
        <v>45783</v>
      </c>
      <c r="E1229" s="16"/>
      <c r="F1229" s="14" t="s">
        <v>3640</v>
      </c>
      <c r="G1229" s="14" t="s">
        <v>1573</v>
      </c>
      <c r="H1229" s="14" t="s">
        <v>1574</v>
      </c>
      <c r="I1229" s="15">
        <v>9</v>
      </c>
      <c r="J1229" s="77">
        <v>4</v>
      </c>
      <c r="K1229" s="92"/>
    </row>
    <row r="1230" spans="1:11" ht="36" x14ac:dyDescent="0.15">
      <c r="A1230" s="14" t="s">
        <v>3528</v>
      </c>
      <c r="B1230" s="14" t="s">
        <v>2200</v>
      </c>
      <c r="C1230" s="14" t="s">
        <v>2201</v>
      </c>
      <c r="D1230" s="16">
        <v>45783</v>
      </c>
      <c r="E1230" s="16"/>
      <c r="F1230" s="14" t="s">
        <v>2202</v>
      </c>
      <c r="G1230" s="14"/>
      <c r="H1230" s="14" t="s">
        <v>1578</v>
      </c>
      <c r="I1230" s="15">
        <v>1341.19</v>
      </c>
      <c r="J1230" s="77">
        <v>4</v>
      </c>
      <c r="K1230" s="92"/>
    </row>
    <row r="1231" spans="1:11" ht="60" x14ac:dyDescent="0.15">
      <c r="A1231" s="14" t="s">
        <v>3528</v>
      </c>
      <c r="B1231" s="14" t="s">
        <v>4135</v>
      </c>
      <c r="C1231" s="14" t="s">
        <v>4442</v>
      </c>
      <c r="D1231" s="16">
        <v>45784</v>
      </c>
      <c r="E1231" s="16"/>
      <c r="F1231" s="14" t="s">
        <v>4136</v>
      </c>
      <c r="G1231" s="14" t="s">
        <v>1917</v>
      </c>
      <c r="H1231" s="14" t="s">
        <v>1918</v>
      </c>
      <c r="I1231" s="15">
        <v>3260.53</v>
      </c>
      <c r="J1231" s="77">
        <v>4</v>
      </c>
      <c r="K1231" s="92"/>
    </row>
    <row r="1232" spans="1:11" ht="60" x14ac:dyDescent="0.15">
      <c r="A1232" s="14" t="s">
        <v>3528</v>
      </c>
      <c r="B1232" s="14" t="s">
        <v>4137</v>
      </c>
      <c r="C1232" s="14" t="s">
        <v>4443</v>
      </c>
      <c r="D1232" s="16">
        <v>45784</v>
      </c>
      <c r="E1232" s="16"/>
      <c r="F1232" s="14" t="s">
        <v>4138</v>
      </c>
      <c r="G1232" s="14"/>
      <c r="H1232" s="14" t="s">
        <v>2043</v>
      </c>
      <c r="I1232" s="15">
        <v>234.36</v>
      </c>
      <c r="J1232" s="77">
        <v>4</v>
      </c>
      <c r="K1232" s="92"/>
    </row>
    <row r="1233" spans="1:11" ht="48" x14ac:dyDescent="0.15">
      <c r="A1233" s="14" t="s">
        <v>3528</v>
      </c>
      <c r="B1233" s="14" t="s">
        <v>4139</v>
      </c>
      <c r="C1233" s="14" t="s">
        <v>4444</v>
      </c>
      <c r="D1233" s="16">
        <v>45786</v>
      </c>
      <c r="E1233" s="16"/>
      <c r="F1233" s="14" t="s">
        <v>4140</v>
      </c>
      <c r="G1233" s="14" t="s">
        <v>4445</v>
      </c>
      <c r="H1233" s="14" t="s">
        <v>4141</v>
      </c>
      <c r="I1233" s="15">
        <v>1062.72</v>
      </c>
      <c r="J1233" s="77">
        <v>4</v>
      </c>
      <c r="K1233" s="92"/>
    </row>
    <row r="1234" spans="1:11" ht="48" x14ac:dyDescent="0.15">
      <c r="A1234" s="14" t="s">
        <v>3528</v>
      </c>
      <c r="B1234" s="14" t="s">
        <v>4142</v>
      </c>
      <c r="C1234" s="14" t="s">
        <v>4446</v>
      </c>
      <c r="D1234" s="16">
        <v>45786</v>
      </c>
      <c r="E1234" s="16"/>
      <c r="F1234" s="14" t="s">
        <v>4143</v>
      </c>
      <c r="G1234" s="14" t="s">
        <v>4447</v>
      </c>
      <c r="H1234" s="14" t="s">
        <v>4144</v>
      </c>
      <c r="I1234" s="15">
        <v>3480.8</v>
      </c>
      <c r="J1234" s="77">
        <v>4</v>
      </c>
      <c r="K1234" s="92"/>
    </row>
    <row r="1235" spans="1:11" ht="48" x14ac:dyDescent="0.15">
      <c r="A1235" s="14" t="s">
        <v>3528</v>
      </c>
      <c r="B1235" s="14" t="s">
        <v>4145</v>
      </c>
      <c r="C1235" s="14" t="s">
        <v>4448</v>
      </c>
      <c r="D1235" s="16">
        <v>45786</v>
      </c>
      <c r="E1235" s="16"/>
      <c r="F1235" s="14" t="s">
        <v>4146</v>
      </c>
      <c r="G1235" s="14"/>
      <c r="H1235" s="14" t="s">
        <v>2263</v>
      </c>
      <c r="I1235" s="15">
        <v>76.28</v>
      </c>
      <c r="J1235" s="77">
        <v>4</v>
      </c>
      <c r="K1235" s="92"/>
    </row>
    <row r="1236" spans="1:11" ht="60" x14ac:dyDescent="0.15">
      <c r="A1236" s="14" t="s">
        <v>3528</v>
      </c>
      <c r="B1236" s="14" t="s">
        <v>4147</v>
      </c>
      <c r="C1236" s="14" t="s">
        <v>4449</v>
      </c>
      <c r="D1236" s="16">
        <v>45786</v>
      </c>
      <c r="E1236" s="16"/>
      <c r="F1236" s="14" t="s">
        <v>4148</v>
      </c>
      <c r="G1236" s="14"/>
      <c r="H1236" s="14" t="s">
        <v>4149</v>
      </c>
      <c r="I1236" s="15">
        <v>72.599999999999994</v>
      </c>
      <c r="J1236" s="77">
        <v>4</v>
      </c>
      <c r="K1236" s="92"/>
    </row>
    <row r="1237" spans="1:11" ht="36" x14ac:dyDescent="0.15">
      <c r="A1237" s="14" t="s">
        <v>3528</v>
      </c>
      <c r="B1237" s="14" t="s">
        <v>4150</v>
      </c>
      <c r="C1237" s="14" t="s">
        <v>4450</v>
      </c>
      <c r="D1237" s="16">
        <v>45792</v>
      </c>
      <c r="E1237" s="16"/>
      <c r="F1237" s="14" t="s">
        <v>4151</v>
      </c>
      <c r="G1237" s="14" t="s">
        <v>4451</v>
      </c>
      <c r="H1237" s="14" t="s">
        <v>4152</v>
      </c>
      <c r="I1237" s="15">
        <v>19.559999999999999</v>
      </c>
      <c r="J1237" s="77">
        <v>4</v>
      </c>
      <c r="K1237" s="92"/>
    </row>
    <row r="1238" spans="1:11" ht="48" x14ac:dyDescent="0.15">
      <c r="A1238" s="14" t="s">
        <v>3528</v>
      </c>
      <c r="B1238" s="14" t="s">
        <v>2303</v>
      </c>
      <c r="C1238" s="14" t="s">
        <v>2304</v>
      </c>
      <c r="D1238" s="16">
        <v>45792</v>
      </c>
      <c r="E1238" s="16"/>
      <c r="F1238" s="14" t="s">
        <v>2305</v>
      </c>
      <c r="G1238" s="14" t="s">
        <v>1917</v>
      </c>
      <c r="H1238" s="14" t="s">
        <v>1918</v>
      </c>
      <c r="I1238" s="15">
        <v>81.180000000000007</v>
      </c>
      <c r="J1238" s="77">
        <v>4</v>
      </c>
      <c r="K1238" s="92"/>
    </row>
    <row r="1239" spans="1:11" ht="60" x14ac:dyDescent="0.15">
      <c r="A1239" s="14" t="s">
        <v>3528</v>
      </c>
      <c r="B1239" s="14" t="s">
        <v>4153</v>
      </c>
      <c r="C1239" s="14" t="s">
        <v>4452</v>
      </c>
      <c r="D1239" s="16">
        <v>45792</v>
      </c>
      <c r="E1239" s="16"/>
      <c r="F1239" s="14" t="s">
        <v>4154</v>
      </c>
      <c r="G1239" s="14"/>
      <c r="H1239" s="14" t="s">
        <v>4155</v>
      </c>
      <c r="I1239" s="15">
        <v>23.6</v>
      </c>
      <c r="J1239" s="77">
        <v>4</v>
      </c>
      <c r="K1239" s="92"/>
    </row>
    <row r="1240" spans="1:11" ht="13" x14ac:dyDescent="0.15">
      <c r="A1240" s="14" t="s">
        <v>3528</v>
      </c>
      <c r="B1240" s="14" t="s">
        <v>4156</v>
      </c>
      <c r="C1240" s="14" t="s">
        <v>4250</v>
      </c>
      <c r="D1240" s="16">
        <v>45792</v>
      </c>
      <c r="E1240" s="16"/>
      <c r="F1240" s="14" t="s">
        <v>3669</v>
      </c>
      <c r="G1240" s="14" t="s">
        <v>4228</v>
      </c>
      <c r="H1240" s="14" t="s">
        <v>3670</v>
      </c>
      <c r="I1240" s="15">
        <v>0.25</v>
      </c>
      <c r="J1240" s="77">
        <v>4</v>
      </c>
      <c r="K1240" s="92"/>
    </row>
    <row r="1241" spans="1:11" ht="36" x14ac:dyDescent="0.15">
      <c r="A1241" s="14" t="s">
        <v>3528</v>
      </c>
      <c r="B1241" s="14" t="s">
        <v>4157</v>
      </c>
      <c r="C1241" s="14" t="s">
        <v>4453</v>
      </c>
      <c r="D1241" s="16">
        <v>45793</v>
      </c>
      <c r="E1241" s="16"/>
      <c r="F1241" s="14" t="s">
        <v>4158</v>
      </c>
      <c r="G1241" s="14" t="s">
        <v>1917</v>
      </c>
      <c r="H1241" s="14" t="s">
        <v>1918</v>
      </c>
      <c r="I1241" s="15">
        <v>74.349999999999994</v>
      </c>
      <c r="J1241" s="77">
        <v>4</v>
      </c>
      <c r="K1241" s="92"/>
    </row>
    <row r="1242" spans="1:11" ht="48" x14ac:dyDescent="0.15">
      <c r="A1242" s="14" t="s">
        <v>3528</v>
      </c>
      <c r="B1242" s="14" t="s">
        <v>4159</v>
      </c>
      <c r="C1242" s="14" t="s">
        <v>4454</v>
      </c>
      <c r="D1242" s="16">
        <v>45797</v>
      </c>
      <c r="E1242" s="16"/>
      <c r="F1242" s="14" t="s">
        <v>4160</v>
      </c>
      <c r="G1242" s="14" t="s">
        <v>4431</v>
      </c>
      <c r="H1242" s="14" t="s">
        <v>4091</v>
      </c>
      <c r="I1242" s="15">
        <v>174.81</v>
      </c>
      <c r="J1242" s="77">
        <v>4</v>
      </c>
      <c r="K1242" s="92"/>
    </row>
    <row r="1243" spans="1:11" ht="36" x14ac:dyDescent="0.15">
      <c r="A1243" s="14" t="s">
        <v>3528</v>
      </c>
      <c r="B1243" s="14" t="s">
        <v>2552</v>
      </c>
      <c r="C1243" s="14" t="s">
        <v>2201</v>
      </c>
      <c r="D1243" s="16">
        <v>45798</v>
      </c>
      <c r="E1243" s="16"/>
      <c r="F1243" s="14" t="s">
        <v>2553</v>
      </c>
      <c r="G1243" s="14"/>
      <c r="H1243" s="14" t="s">
        <v>1578</v>
      </c>
      <c r="I1243" s="15">
        <v>23.74</v>
      </c>
      <c r="J1243" s="77">
        <v>4</v>
      </c>
      <c r="K1243" s="92"/>
    </row>
    <row r="1244" spans="1:11" ht="13" x14ac:dyDescent="0.15">
      <c r="A1244" s="14" t="s">
        <v>3528</v>
      </c>
      <c r="B1244" s="14" t="s">
        <v>4161</v>
      </c>
      <c r="C1244" s="14" t="s">
        <v>4250</v>
      </c>
      <c r="D1244" s="16">
        <v>45798</v>
      </c>
      <c r="E1244" s="16"/>
      <c r="F1244" s="14" t="s">
        <v>3669</v>
      </c>
      <c r="G1244" s="14" t="s">
        <v>4228</v>
      </c>
      <c r="H1244" s="14" t="s">
        <v>3670</v>
      </c>
      <c r="I1244" s="15">
        <v>30</v>
      </c>
      <c r="J1244" s="77">
        <v>4</v>
      </c>
      <c r="K1244" s="92"/>
    </row>
    <row r="1245" spans="1:11" ht="60" x14ac:dyDescent="0.15">
      <c r="A1245" s="14" t="s">
        <v>3528</v>
      </c>
      <c r="B1245" s="14" t="s">
        <v>4162</v>
      </c>
      <c r="C1245" s="14" t="s">
        <v>4455</v>
      </c>
      <c r="D1245" s="16">
        <v>45803</v>
      </c>
      <c r="E1245" s="16"/>
      <c r="F1245" s="14" t="s">
        <v>4163</v>
      </c>
      <c r="G1245" s="14" t="s">
        <v>4413</v>
      </c>
      <c r="H1245" s="14" t="s">
        <v>4030</v>
      </c>
      <c r="I1245" s="15">
        <v>132.94</v>
      </c>
      <c r="J1245" s="77">
        <v>4</v>
      </c>
      <c r="K1245" s="92"/>
    </row>
    <row r="1246" spans="1:11" ht="48" x14ac:dyDescent="0.15">
      <c r="A1246" s="14" t="s">
        <v>3528</v>
      </c>
      <c r="B1246" s="14" t="s">
        <v>4164</v>
      </c>
      <c r="C1246" s="14" t="s">
        <v>4456</v>
      </c>
      <c r="D1246" s="16">
        <v>45805</v>
      </c>
      <c r="E1246" s="16"/>
      <c r="F1246" s="14" t="s">
        <v>4165</v>
      </c>
      <c r="G1246" s="14"/>
      <c r="H1246" s="14" t="s">
        <v>2487</v>
      </c>
      <c r="I1246" s="15">
        <v>6</v>
      </c>
      <c r="J1246" s="77">
        <v>4</v>
      </c>
      <c r="K1246" s="92"/>
    </row>
    <row r="1247" spans="1:11" ht="13" x14ac:dyDescent="0.15">
      <c r="A1247" s="14" t="s">
        <v>3528</v>
      </c>
      <c r="B1247" s="14" t="s">
        <v>4166</v>
      </c>
      <c r="C1247" s="14" t="s">
        <v>4250</v>
      </c>
      <c r="D1247" s="16">
        <v>45805</v>
      </c>
      <c r="E1247" s="16"/>
      <c r="F1247" s="14" t="s">
        <v>3669</v>
      </c>
      <c r="G1247" s="14" t="s">
        <v>4228</v>
      </c>
      <c r="H1247" s="14" t="s">
        <v>3670</v>
      </c>
      <c r="I1247" s="15">
        <v>10</v>
      </c>
      <c r="J1247" s="77">
        <v>4</v>
      </c>
      <c r="K1247" s="92"/>
    </row>
    <row r="1248" spans="1:11" ht="48" x14ac:dyDescent="0.15">
      <c r="A1248" s="14" t="s">
        <v>3528</v>
      </c>
      <c r="B1248" s="14" t="s">
        <v>4167</v>
      </c>
      <c r="C1248" s="14" t="s">
        <v>4457</v>
      </c>
      <c r="D1248" s="16">
        <v>45806</v>
      </c>
      <c r="E1248" s="16"/>
      <c r="F1248" s="14" t="s">
        <v>4168</v>
      </c>
      <c r="G1248" s="14"/>
      <c r="H1248" s="14" t="s">
        <v>2263</v>
      </c>
      <c r="I1248" s="15">
        <v>85.67</v>
      </c>
      <c r="J1248" s="77">
        <v>4</v>
      </c>
      <c r="K1248" s="92"/>
    </row>
    <row r="1249" spans="1:11" ht="13" x14ac:dyDescent="0.15">
      <c r="A1249" s="14" t="s">
        <v>3528</v>
      </c>
      <c r="B1249" s="14" t="s">
        <v>4169</v>
      </c>
      <c r="C1249" s="14" t="s">
        <v>4250</v>
      </c>
      <c r="D1249" s="16">
        <v>45806</v>
      </c>
      <c r="E1249" s="16"/>
      <c r="F1249" s="14" t="s">
        <v>3669</v>
      </c>
      <c r="G1249" s="14" t="s">
        <v>4228</v>
      </c>
      <c r="H1249" s="14" t="s">
        <v>3670</v>
      </c>
      <c r="I1249" s="15">
        <v>0.25</v>
      </c>
      <c r="J1249" s="77">
        <v>4</v>
      </c>
      <c r="K1249" s="92"/>
    </row>
    <row r="1250" spans="1:11" ht="13" x14ac:dyDescent="0.15">
      <c r="A1250" s="14" t="s">
        <v>3528</v>
      </c>
      <c r="B1250" s="14" t="s">
        <v>4170</v>
      </c>
      <c r="C1250" s="14" t="s">
        <v>4250</v>
      </c>
      <c r="D1250" s="16">
        <v>45807</v>
      </c>
      <c r="E1250" s="16"/>
      <c r="F1250" s="14" t="s">
        <v>3669</v>
      </c>
      <c r="G1250" s="14" t="s">
        <v>4228</v>
      </c>
      <c r="H1250" s="14" t="s">
        <v>3670</v>
      </c>
      <c r="I1250" s="15">
        <v>20</v>
      </c>
      <c r="J1250" s="77">
        <v>4</v>
      </c>
      <c r="K1250" s="92"/>
    </row>
    <row r="1251" spans="1:11" ht="13" x14ac:dyDescent="0.15">
      <c r="A1251" s="14" t="s">
        <v>3528</v>
      </c>
      <c r="B1251" s="14" t="s">
        <v>4171</v>
      </c>
      <c r="C1251" s="14" t="s">
        <v>4250</v>
      </c>
      <c r="D1251" s="16">
        <v>45807</v>
      </c>
      <c r="E1251" s="16"/>
      <c r="F1251" s="14" t="s">
        <v>3669</v>
      </c>
      <c r="G1251" s="14" t="s">
        <v>4228</v>
      </c>
      <c r="H1251" s="14" t="s">
        <v>3670</v>
      </c>
      <c r="I1251" s="15">
        <v>8.1300000000000008</v>
      </c>
      <c r="J1251" s="77">
        <v>4</v>
      </c>
      <c r="K1251" s="92"/>
    </row>
    <row r="1252" spans="1:11" ht="13" x14ac:dyDescent="0.15">
      <c r="A1252" s="14" t="s">
        <v>3528</v>
      </c>
      <c r="B1252" s="14" t="s">
        <v>4172</v>
      </c>
      <c r="C1252" s="14" t="s">
        <v>4250</v>
      </c>
      <c r="D1252" s="16">
        <v>45808</v>
      </c>
      <c r="E1252" s="16"/>
      <c r="F1252" s="14" t="s">
        <v>3669</v>
      </c>
      <c r="G1252" s="14" t="s">
        <v>4228</v>
      </c>
      <c r="H1252" s="14" t="s">
        <v>3670</v>
      </c>
      <c r="I1252" s="15">
        <v>1.65</v>
      </c>
      <c r="J1252" s="77">
        <v>4</v>
      </c>
      <c r="K1252" s="92"/>
    </row>
    <row r="1253" spans="1:11" ht="13" x14ac:dyDescent="0.15">
      <c r="A1253" s="14" t="s">
        <v>3528</v>
      </c>
      <c r="B1253" s="14" t="s">
        <v>4173</v>
      </c>
      <c r="C1253" s="14" t="s">
        <v>4250</v>
      </c>
      <c r="D1253" s="16">
        <v>45808</v>
      </c>
      <c r="E1253" s="16"/>
      <c r="F1253" s="14" t="s">
        <v>3669</v>
      </c>
      <c r="G1253" s="14" t="s">
        <v>4228</v>
      </c>
      <c r="H1253" s="14" t="s">
        <v>3670</v>
      </c>
      <c r="I1253" s="15">
        <v>3.5</v>
      </c>
      <c r="J1253" s="77">
        <v>4</v>
      </c>
      <c r="K1253" s="92"/>
    </row>
    <row r="1254" spans="1:11" ht="13" x14ac:dyDescent="0.15">
      <c r="A1254" s="14" t="s">
        <v>3528</v>
      </c>
      <c r="B1254" s="14" t="s">
        <v>4174</v>
      </c>
      <c r="C1254" s="14" t="s">
        <v>4250</v>
      </c>
      <c r="D1254" s="16">
        <v>45808</v>
      </c>
      <c r="E1254" s="16"/>
      <c r="F1254" s="14" t="s">
        <v>3669</v>
      </c>
      <c r="G1254" s="14" t="s">
        <v>4228</v>
      </c>
      <c r="H1254" s="14" t="s">
        <v>3670</v>
      </c>
      <c r="I1254" s="15">
        <v>3.5</v>
      </c>
      <c r="J1254" s="77">
        <v>4</v>
      </c>
      <c r="K1254" s="92"/>
    </row>
    <row r="1255" spans="1:11" ht="13" x14ac:dyDescent="0.15">
      <c r="A1255" s="14" t="s">
        <v>3528</v>
      </c>
      <c r="B1255" s="14" t="s">
        <v>4175</v>
      </c>
      <c r="C1255" s="14" t="s">
        <v>4250</v>
      </c>
      <c r="D1255" s="16">
        <v>45808</v>
      </c>
      <c r="E1255" s="16"/>
      <c r="F1255" s="14" t="s">
        <v>3669</v>
      </c>
      <c r="G1255" s="14" t="s">
        <v>4228</v>
      </c>
      <c r="H1255" s="14" t="s">
        <v>3670</v>
      </c>
      <c r="I1255" s="15">
        <v>1.65</v>
      </c>
      <c r="J1255" s="77">
        <v>4</v>
      </c>
      <c r="K1255" s="92"/>
    </row>
    <row r="1256" spans="1:11" ht="13" x14ac:dyDescent="0.15">
      <c r="A1256" s="14" t="s">
        <v>3528</v>
      </c>
      <c r="B1256" s="14" t="s">
        <v>4176</v>
      </c>
      <c r="C1256" s="14" t="s">
        <v>4250</v>
      </c>
      <c r="D1256" s="16">
        <v>45808</v>
      </c>
      <c r="E1256" s="16"/>
      <c r="F1256" s="14" t="s">
        <v>3669</v>
      </c>
      <c r="G1256" s="14" t="s">
        <v>4228</v>
      </c>
      <c r="H1256" s="14" t="s">
        <v>3670</v>
      </c>
      <c r="I1256" s="15">
        <v>0.66</v>
      </c>
      <c r="J1256" s="77">
        <v>4</v>
      </c>
      <c r="K1256" s="92"/>
    </row>
    <row r="1257" spans="1:11" ht="13" x14ac:dyDescent="0.15">
      <c r="A1257" s="14" t="s">
        <v>3528</v>
      </c>
      <c r="B1257" s="14" t="s">
        <v>4177</v>
      </c>
      <c r="C1257" s="14" t="s">
        <v>4250</v>
      </c>
      <c r="D1257" s="16">
        <v>45808</v>
      </c>
      <c r="E1257" s="16"/>
      <c r="F1257" s="14" t="s">
        <v>3669</v>
      </c>
      <c r="G1257" s="14" t="s">
        <v>4228</v>
      </c>
      <c r="H1257" s="14" t="s">
        <v>3670</v>
      </c>
      <c r="I1257" s="15">
        <v>60.72</v>
      </c>
      <c r="J1257" s="77">
        <v>4</v>
      </c>
      <c r="K1257" s="92"/>
    </row>
    <row r="1258" spans="1:11" ht="13" x14ac:dyDescent="0.15">
      <c r="A1258" s="14" t="s">
        <v>3528</v>
      </c>
      <c r="B1258" s="14" t="s">
        <v>4178</v>
      </c>
      <c r="C1258" s="14" t="s">
        <v>4250</v>
      </c>
      <c r="D1258" s="16">
        <v>45808</v>
      </c>
      <c r="E1258" s="16"/>
      <c r="F1258" s="14" t="s">
        <v>3669</v>
      </c>
      <c r="G1258" s="14" t="s">
        <v>4228</v>
      </c>
      <c r="H1258" s="14" t="s">
        <v>3670</v>
      </c>
      <c r="I1258" s="15">
        <v>0.22</v>
      </c>
      <c r="J1258" s="77">
        <v>4</v>
      </c>
      <c r="K1258" s="92"/>
    </row>
    <row r="1259" spans="1:11" ht="13" x14ac:dyDescent="0.15">
      <c r="A1259" s="14" t="s">
        <v>3528</v>
      </c>
      <c r="B1259" s="14" t="s">
        <v>4179</v>
      </c>
      <c r="C1259" s="14" t="s">
        <v>4250</v>
      </c>
      <c r="D1259" s="16">
        <v>45808</v>
      </c>
      <c r="E1259" s="16"/>
      <c r="F1259" s="14" t="s">
        <v>3669</v>
      </c>
      <c r="G1259" s="14" t="s">
        <v>4228</v>
      </c>
      <c r="H1259" s="14" t="s">
        <v>3670</v>
      </c>
      <c r="I1259" s="15">
        <v>0.22</v>
      </c>
      <c r="J1259" s="77">
        <v>4</v>
      </c>
      <c r="K1259" s="92"/>
    </row>
    <row r="1260" spans="1:11" ht="13" x14ac:dyDescent="0.15">
      <c r="A1260" s="14" t="s">
        <v>3528</v>
      </c>
      <c r="B1260" s="14" t="s">
        <v>4180</v>
      </c>
      <c r="C1260" s="14" t="s">
        <v>4250</v>
      </c>
      <c r="D1260" s="16">
        <v>45808</v>
      </c>
      <c r="E1260" s="16"/>
      <c r="F1260" s="14" t="s">
        <v>3669</v>
      </c>
      <c r="G1260" s="14" t="s">
        <v>4228</v>
      </c>
      <c r="H1260" s="14" t="s">
        <v>3670</v>
      </c>
      <c r="I1260" s="15">
        <v>7</v>
      </c>
      <c r="J1260" s="77">
        <v>4</v>
      </c>
      <c r="K1260" s="92"/>
    </row>
    <row r="1261" spans="1:11" ht="13" x14ac:dyDescent="0.15">
      <c r="A1261" s="14" t="s">
        <v>3528</v>
      </c>
      <c r="B1261" s="14" t="s">
        <v>4181</v>
      </c>
      <c r="C1261" s="14" t="s">
        <v>4250</v>
      </c>
      <c r="D1261" s="16">
        <v>45808</v>
      </c>
      <c r="E1261" s="16"/>
      <c r="F1261" s="14" t="s">
        <v>3669</v>
      </c>
      <c r="G1261" s="14" t="s">
        <v>4228</v>
      </c>
      <c r="H1261" s="14" t="s">
        <v>3670</v>
      </c>
      <c r="I1261" s="15">
        <v>5</v>
      </c>
      <c r="J1261" s="77">
        <v>4</v>
      </c>
      <c r="K1261" s="92"/>
    </row>
    <row r="1262" spans="1:11" ht="72" x14ac:dyDescent="0.15">
      <c r="A1262" s="14" t="s">
        <v>3528</v>
      </c>
      <c r="B1262" s="14" t="s">
        <v>4182</v>
      </c>
      <c r="C1262" s="14" t="s">
        <v>4395</v>
      </c>
      <c r="D1262" s="16">
        <v>45810</v>
      </c>
      <c r="E1262" s="16"/>
      <c r="F1262" s="14" t="s">
        <v>4183</v>
      </c>
      <c r="G1262" s="14" t="s">
        <v>4418</v>
      </c>
      <c r="H1262" s="14" t="s">
        <v>4041</v>
      </c>
      <c r="I1262" s="15">
        <v>1500</v>
      </c>
      <c r="J1262" s="77">
        <v>4</v>
      </c>
      <c r="K1262" s="92"/>
    </row>
    <row r="1263" spans="1:11" ht="36" x14ac:dyDescent="0.15">
      <c r="A1263" s="14" t="s">
        <v>3528</v>
      </c>
      <c r="B1263" s="14" t="s">
        <v>4184</v>
      </c>
      <c r="C1263" s="14" t="s">
        <v>4458</v>
      </c>
      <c r="D1263" s="16">
        <v>45810</v>
      </c>
      <c r="E1263" s="16"/>
      <c r="F1263" s="14" t="s">
        <v>4185</v>
      </c>
      <c r="G1263" s="14" t="s">
        <v>4420</v>
      </c>
      <c r="H1263" s="14" t="s">
        <v>4051</v>
      </c>
      <c r="I1263" s="15">
        <v>244.77</v>
      </c>
      <c r="J1263" s="77">
        <v>4</v>
      </c>
      <c r="K1263" s="92"/>
    </row>
    <row r="1264" spans="1:11" ht="48" x14ac:dyDescent="0.15">
      <c r="A1264" s="14" t="s">
        <v>3528</v>
      </c>
      <c r="B1264" s="14" t="s">
        <v>4186</v>
      </c>
      <c r="C1264" s="14" t="s">
        <v>4459</v>
      </c>
      <c r="D1264" s="16">
        <v>45811</v>
      </c>
      <c r="E1264" s="16"/>
      <c r="F1264" s="14" t="s">
        <v>4187</v>
      </c>
      <c r="G1264" s="14" t="s">
        <v>4422</v>
      </c>
      <c r="H1264" s="14" t="s">
        <v>4056</v>
      </c>
      <c r="I1264" s="15">
        <v>110.21</v>
      </c>
      <c r="J1264" s="77">
        <v>4</v>
      </c>
      <c r="K1264" s="92"/>
    </row>
    <row r="1265" spans="1:11" ht="13" x14ac:dyDescent="0.15">
      <c r="A1265" s="14" t="s">
        <v>3528</v>
      </c>
      <c r="B1265" s="14" t="s">
        <v>4188</v>
      </c>
      <c r="C1265" s="14" t="s">
        <v>4250</v>
      </c>
      <c r="D1265" s="16">
        <v>45811</v>
      </c>
      <c r="E1265" s="16"/>
      <c r="F1265" s="14" t="s">
        <v>3669</v>
      </c>
      <c r="G1265" s="14" t="s">
        <v>4228</v>
      </c>
      <c r="H1265" s="14" t="s">
        <v>3670</v>
      </c>
      <c r="I1265" s="15">
        <v>0.25</v>
      </c>
      <c r="J1265" s="77">
        <v>4</v>
      </c>
      <c r="K1265" s="92"/>
    </row>
    <row r="1266" spans="1:11" ht="13" x14ac:dyDescent="0.15">
      <c r="A1266" s="14" t="s">
        <v>3528</v>
      </c>
      <c r="B1266" s="14" t="s">
        <v>4189</v>
      </c>
      <c r="C1266" s="14" t="s">
        <v>4250</v>
      </c>
      <c r="D1266" s="16">
        <v>45811</v>
      </c>
      <c r="E1266" s="16"/>
      <c r="F1266" s="14" t="s">
        <v>3669</v>
      </c>
      <c r="G1266" s="14" t="s">
        <v>4228</v>
      </c>
      <c r="H1266" s="14" t="s">
        <v>3670</v>
      </c>
      <c r="I1266" s="15">
        <v>0.25</v>
      </c>
      <c r="J1266" s="77">
        <v>4</v>
      </c>
      <c r="K1266" s="92"/>
    </row>
    <row r="1267" spans="1:11" ht="13" x14ac:dyDescent="0.15">
      <c r="A1267" s="14" t="s">
        <v>3528</v>
      </c>
      <c r="B1267" s="14" t="s">
        <v>4190</v>
      </c>
      <c r="C1267" s="14" t="s">
        <v>4250</v>
      </c>
      <c r="D1267" s="16">
        <v>45811</v>
      </c>
      <c r="E1267" s="16"/>
      <c r="F1267" s="14" t="s">
        <v>3669</v>
      </c>
      <c r="G1267" s="14" t="s">
        <v>4228</v>
      </c>
      <c r="H1267" s="14" t="s">
        <v>3670</v>
      </c>
      <c r="I1267" s="15">
        <v>0.25</v>
      </c>
      <c r="J1267" s="77">
        <v>4</v>
      </c>
      <c r="K1267" s="92"/>
    </row>
    <row r="1268" spans="1:11" ht="48" x14ac:dyDescent="0.15">
      <c r="A1268" s="14" t="s">
        <v>3528</v>
      </c>
      <c r="B1268" s="14" t="s">
        <v>4191</v>
      </c>
      <c r="C1268" s="14" t="s">
        <v>4460</v>
      </c>
      <c r="D1268" s="16">
        <v>45813</v>
      </c>
      <c r="E1268" s="16"/>
      <c r="F1268" s="14" t="s">
        <v>4192</v>
      </c>
      <c r="G1268" s="14"/>
      <c r="H1268" s="14" t="s">
        <v>4193</v>
      </c>
      <c r="I1268" s="15">
        <v>2.5</v>
      </c>
      <c r="J1268" s="77">
        <v>4</v>
      </c>
      <c r="K1268" s="92"/>
    </row>
    <row r="1269" spans="1:11" ht="48" x14ac:dyDescent="0.15">
      <c r="A1269" s="14" t="s">
        <v>3528</v>
      </c>
      <c r="B1269" s="14" t="s">
        <v>4194</v>
      </c>
      <c r="C1269" s="14" t="s">
        <v>4411</v>
      </c>
      <c r="D1269" s="16">
        <v>45813</v>
      </c>
      <c r="E1269" s="16"/>
      <c r="F1269" s="14" t="s">
        <v>4195</v>
      </c>
      <c r="G1269" s="14"/>
      <c r="H1269" s="14" t="s">
        <v>4027</v>
      </c>
      <c r="I1269" s="15">
        <v>500</v>
      </c>
      <c r="J1269" s="77">
        <v>4</v>
      </c>
      <c r="K1269" s="92"/>
    </row>
    <row r="1270" spans="1:11" ht="13" x14ac:dyDescent="0.15">
      <c r="A1270" s="14" t="s">
        <v>3528</v>
      </c>
      <c r="B1270" s="14" t="s">
        <v>4196</v>
      </c>
      <c r="C1270" s="14" t="s">
        <v>4250</v>
      </c>
      <c r="D1270" s="16">
        <v>45813</v>
      </c>
      <c r="E1270" s="16"/>
      <c r="F1270" s="14" t="s">
        <v>3669</v>
      </c>
      <c r="G1270" s="14" t="s">
        <v>4228</v>
      </c>
      <c r="H1270" s="14" t="s">
        <v>3670</v>
      </c>
      <c r="I1270" s="15">
        <v>0.25</v>
      </c>
      <c r="J1270" s="77">
        <v>4</v>
      </c>
      <c r="K1270" s="92"/>
    </row>
    <row r="1271" spans="1:11" ht="36" x14ac:dyDescent="0.15">
      <c r="A1271" s="14" t="s">
        <v>3528</v>
      </c>
      <c r="B1271" s="14" t="s">
        <v>4197</v>
      </c>
      <c r="C1271" s="14" t="s">
        <v>3219</v>
      </c>
      <c r="D1271" s="16">
        <v>45817</v>
      </c>
      <c r="E1271" s="16"/>
      <c r="F1271" s="14" t="s">
        <v>4198</v>
      </c>
      <c r="G1271" s="14"/>
      <c r="H1271" s="14" t="s">
        <v>4009</v>
      </c>
      <c r="I1271" s="15">
        <v>2118.0100000000002</v>
      </c>
      <c r="J1271" s="77">
        <v>4</v>
      </c>
      <c r="K1271" s="92"/>
    </row>
    <row r="1272" spans="1:11" ht="36" x14ac:dyDescent="0.15">
      <c r="A1272" s="14" t="s">
        <v>3528</v>
      </c>
      <c r="B1272" s="14" t="s">
        <v>4199</v>
      </c>
      <c r="C1272" s="14" t="s">
        <v>3219</v>
      </c>
      <c r="D1272" s="16">
        <v>45817</v>
      </c>
      <c r="E1272" s="16"/>
      <c r="F1272" s="14" t="s">
        <v>4200</v>
      </c>
      <c r="G1272" s="14"/>
      <c r="H1272" s="14" t="s">
        <v>4012</v>
      </c>
      <c r="I1272" s="15">
        <v>1883.96</v>
      </c>
      <c r="J1272" s="77">
        <v>4</v>
      </c>
      <c r="K1272" s="92"/>
    </row>
    <row r="1273" spans="1:11" ht="36" x14ac:dyDescent="0.15">
      <c r="A1273" s="14" t="s">
        <v>3528</v>
      </c>
      <c r="B1273" s="14" t="s">
        <v>4201</v>
      </c>
      <c r="C1273" s="14" t="s">
        <v>3219</v>
      </c>
      <c r="D1273" s="16">
        <v>45817</v>
      </c>
      <c r="E1273" s="16"/>
      <c r="F1273" s="14" t="s">
        <v>4202</v>
      </c>
      <c r="G1273" s="14"/>
      <c r="H1273" s="14" t="s">
        <v>4015</v>
      </c>
      <c r="I1273" s="15">
        <v>1383.72</v>
      </c>
      <c r="J1273" s="77">
        <v>4</v>
      </c>
      <c r="K1273" s="92"/>
    </row>
    <row r="1274" spans="1:11" ht="36" x14ac:dyDescent="0.15">
      <c r="A1274" s="14" t="s">
        <v>3528</v>
      </c>
      <c r="B1274" s="14" t="s">
        <v>4203</v>
      </c>
      <c r="C1274" s="14" t="s">
        <v>3219</v>
      </c>
      <c r="D1274" s="16">
        <v>45817</v>
      </c>
      <c r="E1274" s="16"/>
      <c r="F1274" s="14" t="s">
        <v>4204</v>
      </c>
      <c r="G1274" s="14"/>
      <c r="H1274" s="14" t="s">
        <v>4021</v>
      </c>
      <c r="I1274" s="15">
        <v>1108.22</v>
      </c>
      <c r="J1274" s="77">
        <v>4</v>
      </c>
      <c r="K1274" s="92"/>
    </row>
    <row r="1275" spans="1:11" ht="36" x14ac:dyDescent="0.15">
      <c r="A1275" s="14" t="s">
        <v>3528</v>
      </c>
      <c r="B1275" s="14" t="s">
        <v>3234</v>
      </c>
      <c r="C1275" s="14" t="s">
        <v>1559</v>
      </c>
      <c r="D1275" s="16">
        <v>45817</v>
      </c>
      <c r="E1275" s="16"/>
      <c r="F1275" s="14" t="s">
        <v>3235</v>
      </c>
      <c r="G1275" s="14" t="s">
        <v>1561</v>
      </c>
      <c r="H1275" s="14" t="s">
        <v>1562</v>
      </c>
      <c r="I1275" s="15">
        <v>3418.75</v>
      </c>
      <c r="J1275" s="77">
        <v>4</v>
      </c>
      <c r="K1275" s="92"/>
    </row>
    <row r="1276" spans="1:11" ht="36" x14ac:dyDescent="0.15">
      <c r="A1276" s="14" t="s">
        <v>3528</v>
      </c>
      <c r="B1276" s="14" t="s">
        <v>3236</v>
      </c>
      <c r="C1276" s="14" t="s">
        <v>579</v>
      </c>
      <c r="D1276" s="16">
        <v>45817</v>
      </c>
      <c r="E1276" s="16"/>
      <c r="F1276" s="14" t="s">
        <v>3237</v>
      </c>
      <c r="G1276" s="14" t="s">
        <v>1565</v>
      </c>
      <c r="H1276" s="14" t="s">
        <v>1566</v>
      </c>
      <c r="I1276" s="15">
        <v>226.5</v>
      </c>
      <c r="J1276" s="77">
        <v>4</v>
      </c>
      <c r="K1276" s="92"/>
    </row>
    <row r="1277" spans="1:11" ht="24" x14ac:dyDescent="0.15">
      <c r="A1277" s="14" t="s">
        <v>3528</v>
      </c>
      <c r="B1277" s="14" t="s">
        <v>3238</v>
      </c>
      <c r="C1277" s="14" t="s">
        <v>579</v>
      </c>
      <c r="D1277" s="16">
        <v>45817</v>
      </c>
      <c r="E1277" s="16"/>
      <c r="F1277" s="14" t="s">
        <v>3239</v>
      </c>
      <c r="G1277" s="14" t="s">
        <v>1569</v>
      </c>
      <c r="H1277" s="14" t="s">
        <v>1570</v>
      </c>
      <c r="I1277" s="15">
        <v>1238.75</v>
      </c>
      <c r="J1277" s="77">
        <v>4</v>
      </c>
      <c r="K1277" s="92"/>
    </row>
    <row r="1278" spans="1:11" ht="36" x14ac:dyDescent="0.15">
      <c r="A1278" s="14" t="s">
        <v>3528</v>
      </c>
      <c r="B1278" s="14" t="s">
        <v>3661</v>
      </c>
      <c r="C1278" s="14" t="s">
        <v>579</v>
      </c>
      <c r="D1278" s="16">
        <v>45817</v>
      </c>
      <c r="E1278" s="16"/>
      <c r="F1278" s="14" t="s">
        <v>3662</v>
      </c>
      <c r="G1278" s="14" t="s">
        <v>1573</v>
      </c>
      <c r="H1278" s="14" t="s">
        <v>1574</v>
      </c>
      <c r="I1278" s="15">
        <v>9</v>
      </c>
      <c r="J1278" s="77">
        <v>4</v>
      </c>
      <c r="K1278" s="92"/>
    </row>
    <row r="1279" spans="1:11" ht="36" x14ac:dyDescent="0.15">
      <c r="A1279" s="14" t="s">
        <v>3528</v>
      </c>
      <c r="B1279" s="14" t="s">
        <v>3240</v>
      </c>
      <c r="C1279" s="14" t="s">
        <v>2201</v>
      </c>
      <c r="D1279" s="16">
        <v>45817</v>
      </c>
      <c r="E1279" s="16"/>
      <c r="F1279" s="14" t="s">
        <v>3241</v>
      </c>
      <c r="G1279" s="14"/>
      <c r="H1279" s="14" t="s">
        <v>1578</v>
      </c>
      <c r="I1279" s="15">
        <v>1456.73</v>
      </c>
      <c r="J1279" s="77">
        <v>4</v>
      </c>
      <c r="K1279" s="92"/>
    </row>
    <row r="1280" spans="1:11" ht="48" x14ac:dyDescent="0.15">
      <c r="A1280" s="14" t="s">
        <v>3528</v>
      </c>
      <c r="B1280" s="14" t="s">
        <v>4205</v>
      </c>
      <c r="C1280" s="14" t="s">
        <v>4461</v>
      </c>
      <c r="D1280" s="16">
        <v>45817</v>
      </c>
      <c r="E1280" s="16"/>
      <c r="F1280" s="14" t="s">
        <v>4206</v>
      </c>
      <c r="G1280" s="14"/>
      <c r="H1280" s="14" t="s">
        <v>2263</v>
      </c>
      <c r="I1280" s="15">
        <v>78.83</v>
      </c>
      <c r="J1280" s="77">
        <v>4</v>
      </c>
      <c r="K1280" s="92"/>
    </row>
    <row r="1281" spans="1:11" ht="36" x14ac:dyDescent="0.15">
      <c r="A1281" s="14" t="s">
        <v>3528</v>
      </c>
      <c r="B1281" s="14" t="s">
        <v>4207</v>
      </c>
      <c r="C1281" s="14" t="s">
        <v>4462</v>
      </c>
      <c r="D1281" s="16">
        <v>45820</v>
      </c>
      <c r="E1281" s="16"/>
      <c r="F1281" s="14" t="s">
        <v>4208</v>
      </c>
      <c r="G1281" s="14" t="s">
        <v>1917</v>
      </c>
      <c r="H1281" s="14" t="s">
        <v>1918</v>
      </c>
      <c r="I1281" s="15">
        <v>103.35</v>
      </c>
      <c r="J1281" s="77">
        <v>4</v>
      </c>
      <c r="K1281" s="92"/>
    </row>
    <row r="1282" spans="1:11" ht="48" x14ac:dyDescent="0.15">
      <c r="A1282" s="14" t="s">
        <v>3528</v>
      </c>
      <c r="B1282" s="14" t="s">
        <v>4209</v>
      </c>
      <c r="C1282" s="14" t="s">
        <v>4430</v>
      </c>
      <c r="D1282" s="16">
        <v>45826</v>
      </c>
      <c r="E1282" s="16"/>
      <c r="F1282" s="14" t="s">
        <v>4210</v>
      </c>
      <c r="G1282" s="14" t="s">
        <v>4431</v>
      </c>
      <c r="H1282" s="14" t="s">
        <v>4091</v>
      </c>
      <c r="I1282" s="15">
        <v>174.83</v>
      </c>
      <c r="J1282" s="77">
        <v>4</v>
      </c>
      <c r="K1282" s="92"/>
    </row>
    <row r="1283" spans="1:11" ht="36" x14ac:dyDescent="0.15">
      <c r="A1283" s="14" t="s">
        <v>3528</v>
      </c>
      <c r="B1283" s="14" t="s">
        <v>3338</v>
      </c>
      <c r="C1283" s="14" t="s">
        <v>3339</v>
      </c>
      <c r="D1283" s="16">
        <v>45826</v>
      </c>
      <c r="E1283" s="16"/>
      <c r="F1283" s="14" t="s">
        <v>3340</v>
      </c>
      <c r="G1283" s="14"/>
      <c r="H1283" s="14" t="s">
        <v>1578</v>
      </c>
      <c r="I1283" s="15">
        <v>23.74</v>
      </c>
      <c r="J1283" s="77">
        <v>4</v>
      </c>
      <c r="K1283" s="92"/>
    </row>
    <row r="1284" spans="1:11" ht="60" x14ac:dyDescent="0.15">
      <c r="A1284" s="14" t="s">
        <v>3528</v>
      </c>
      <c r="B1284" s="14" t="s">
        <v>4211</v>
      </c>
      <c r="C1284" s="14" t="s">
        <v>4463</v>
      </c>
      <c r="D1284" s="16">
        <v>45831</v>
      </c>
      <c r="E1284" s="16"/>
      <c r="F1284" s="14" t="s">
        <v>4212</v>
      </c>
      <c r="G1284" s="14" t="s">
        <v>4413</v>
      </c>
      <c r="H1284" s="14" t="s">
        <v>4030</v>
      </c>
      <c r="I1284" s="15">
        <v>132.94</v>
      </c>
      <c r="J1284" s="77">
        <v>4</v>
      </c>
      <c r="K1284" s="92"/>
    </row>
    <row r="1285" spans="1:11" ht="48" x14ac:dyDescent="0.15">
      <c r="A1285" s="14" t="s">
        <v>3528</v>
      </c>
      <c r="B1285" s="14" t="s">
        <v>3515</v>
      </c>
      <c r="C1285" s="14" t="s">
        <v>3516</v>
      </c>
      <c r="D1285" s="16">
        <v>45834</v>
      </c>
      <c r="E1285" s="16"/>
      <c r="F1285" s="14" t="s">
        <v>3517</v>
      </c>
      <c r="G1285" s="14" t="s">
        <v>1917</v>
      </c>
      <c r="H1285" s="14" t="s">
        <v>1918</v>
      </c>
      <c r="I1285" s="15">
        <v>88.56</v>
      </c>
      <c r="J1285" s="77">
        <v>4</v>
      </c>
      <c r="K1285" s="92"/>
    </row>
    <row r="1286" spans="1:11" ht="84" x14ac:dyDescent="0.15">
      <c r="A1286" s="14" t="s">
        <v>3528</v>
      </c>
      <c r="B1286" s="14" t="s">
        <v>4213</v>
      </c>
      <c r="C1286" s="14" t="s">
        <v>4464</v>
      </c>
      <c r="D1286" s="16">
        <v>45834</v>
      </c>
      <c r="E1286" s="16"/>
      <c r="F1286" s="14" t="s">
        <v>4214</v>
      </c>
      <c r="G1286" s="14" t="s">
        <v>2421</v>
      </c>
      <c r="H1286" s="14" t="s">
        <v>2422</v>
      </c>
      <c r="I1286" s="15">
        <v>61.6</v>
      </c>
      <c r="J1286" s="77">
        <v>4</v>
      </c>
      <c r="K1286" s="92"/>
    </row>
    <row r="1287" spans="1:11" ht="48" x14ac:dyDescent="0.15">
      <c r="A1287" s="14" t="s">
        <v>3528</v>
      </c>
      <c r="B1287" s="14" t="s">
        <v>4215</v>
      </c>
      <c r="C1287" s="14" t="s">
        <v>4465</v>
      </c>
      <c r="D1287" s="16">
        <v>45834</v>
      </c>
      <c r="E1287" s="16"/>
      <c r="F1287" s="14" t="s">
        <v>4216</v>
      </c>
      <c r="G1287" s="14"/>
      <c r="H1287" s="14" t="s">
        <v>3703</v>
      </c>
      <c r="I1287" s="15">
        <v>9</v>
      </c>
      <c r="J1287" s="77">
        <v>4</v>
      </c>
      <c r="K1287" s="92"/>
    </row>
    <row r="1288" spans="1:11" ht="13" x14ac:dyDescent="0.15">
      <c r="A1288" s="14" t="s">
        <v>3528</v>
      </c>
      <c r="B1288" s="14" t="s">
        <v>4217</v>
      </c>
      <c r="C1288" s="14" t="s">
        <v>4250</v>
      </c>
      <c r="D1288" s="16">
        <v>45835</v>
      </c>
      <c r="E1288" s="16"/>
      <c r="F1288" s="14" t="s">
        <v>3669</v>
      </c>
      <c r="G1288" s="14" t="s">
        <v>4228</v>
      </c>
      <c r="H1288" s="14" t="s">
        <v>3670</v>
      </c>
      <c r="I1288" s="15">
        <v>0.25</v>
      </c>
      <c r="J1288" s="77">
        <v>4</v>
      </c>
      <c r="K1288" s="92"/>
    </row>
    <row r="1289" spans="1:11" ht="13" x14ac:dyDescent="0.15">
      <c r="A1289" s="14" t="s">
        <v>3528</v>
      </c>
      <c r="B1289" s="14" t="s">
        <v>4218</v>
      </c>
      <c r="C1289" s="14" t="s">
        <v>4250</v>
      </c>
      <c r="D1289" s="16">
        <v>45838</v>
      </c>
      <c r="E1289" s="16"/>
      <c r="F1289" s="14" t="s">
        <v>3669</v>
      </c>
      <c r="G1289" s="14" t="s">
        <v>4228</v>
      </c>
      <c r="H1289" s="14" t="s">
        <v>3670</v>
      </c>
      <c r="I1289" s="15">
        <v>1.65</v>
      </c>
      <c r="J1289" s="77">
        <v>4</v>
      </c>
      <c r="K1289" s="92"/>
    </row>
    <row r="1290" spans="1:11" ht="13" x14ac:dyDescent="0.15">
      <c r="A1290" s="14" t="s">
        <v>3528</v>
      </c>
      <c r="B1290" s="14" t="s">
        <v>4219</v>
      </c>
      <c r="C1290" s="14" t="s">
        <v>4250</v>
      </c>
      <c r="D1290" s="16">
        <v>45838</v>
      </c>
      <c r="E1290" s="16"/>
      <c r="F1290" s="14" t="s">
        <v>3669</v>
      </c>
      <c r="G1290" s="14" t="s">
        <v>4228</v>
      </c>
      <c r="H1290" s="14" t="s">
        <v>3670</v>
      </c>
      <c r="I1290" s="15">
        <v>3.5</v>
      </c>
      <c r="J1290" s="77">
        <v>4</v>
      </c>
      <c r="K1290" s="92"/>
    </row>
    <row r="1291" spans="1:11" ht="13" x14ac:dyDescent="0.15">
      <c r="A1291" s="14" t="s">
        <v>3528</v>
      </c>
      <c r="B1291" s="14" t="s">
        <v>4220</v>
      </c>
      <c r="C1291" s="14" t="s">
        <v>4250</v>
      </c>
      <c r="D1291" s="16">
        <v>45838</v>
      </c>
      <c r="E1291" s="16"/>
      <c r="F1291" s="14" t="s">
        <v>3669</v>
      </c>
      <c r="G1291" s="14" t="s">
        <v>4228</v>
      </c>
      <c r="H1291" s="14" t="s">
        <v>3670</v>
      </c>
      <c r="I1291" s="15">
        <v>3.5</v>
      </c>
      <c r="J1291" s="77">
        <v>4</v>
      </c>
      <c r="K1291" s="92"/>
    </row>
    <row r="1292" spans="1:11" ht="13" x14ac:dyDescent="0.15">
      <c r="A1292" s="14" t="s">
        <v>3528</v>
      </c>
      <c r="B1292" s="14" t="s">
        <v>4221</v>
      </c>
      <c r="C1292" s="14" t="s">
        <v>4250</v>
      </c>
      <c r="D1292" s="16">
        <v>45838</v>
      </c>
      <c r="E1292" s="16"/>
      <c r="F1292" s="14" t="s">
        <v>3669</v>
      </c>
      <c r="G1292" s="14" t="s">
        <v>4228</v>
      </c>
      <c r="H1292" s="14" t="s">
        <v>3670</v>
      </c>
      <c r="I1292" s="15">
        <v>1.65</v>
      </c>
      <c r="J1292" s="77">
        <v>4</v>
      </c>
      <c r="K1292" s="92"/>
    </row>
    <row r="1293" spans="1:11" ht="13" x14ac:dyDescent="0.15">
      <c r="A1293" s="14" t="s">
        <v>3528</v>
      </c>
      <c r="B1293" s="14" t="s">
        <v>4222</v>
      </c>
      <c r="C1293" s="14" t="s">
        <v>4250</v>
      </c>
      <c r="D1293" s="16">
        <v>45838</v>
      </c>
      <c r="E1293" s="16"/>
      <c r="F1293" s="14" t="s">
        <v>3669</v>
      </c>
      <c r="G1293" s="14" t="s">
        <v>4228</v>
      </c>
      <c r="H1293" s="14" t="s">
        <v>3670</v>
      </c>
      <c r="I1293" s="15">
        <v>0.22</v>
      </c>
      <c r="J1293" s="77">
        <v>4</v>
      </c>
      <c r="K1293" s="92"/>
    </row>
    <row r="1294" spans="1:11" ht="13" x14ac:dyDescent="0.15">
      <c r="A1294" s="14" t="s">
        <v>3528</v>
      </c>
      <c r="B1294" s="14" t="s">
        <v>4223</v>
      </c>
      <c r="C1294" s="14" t="s">
        <v>4250</v>
      </c>
      <c r="D1294" s="16">
        <v>45838</v>
      </c>
      <c r="E1294" s="16"/>
      <c r="F1294" s="14" t="s">
        <v>3669</v>
      </c>
      <c r="G1294" s="14" t="s">
        <v>4228</v>
      </c>
      <c r="H1294" s="14" t="s">
        <v>3670</v>
      </c>
      <c r="I1294" s="15">
        <v>50.16</v>
      </c>
      <c r="J1294" s="77">
        <v>4</v>
      </c>
      <c r="K1294" s="92"/>
    </row>
    <row r="1295" spans="1:11" ht="13" x14ac:dyDescent="0.15">
      <c r="A1295" s="14" t="s">
        <v>3528</v>
      </c>
      <c r="B1295" s="14" t="s">
        <v>4224</v>
      </c>
      <c r="C1295" s="14" t="s">
        <v>4250</v>
      </c>
      <c r="D1295" s="16">
        <v>45838</v>
      </c>
      <c r="E1295" s="16"/>
      <c r="F1295" s="14" t="s">
        <v>3669</v>
      </c>
      <c r="G1295" s="14" t="s">
        <v>4228</v>
      </c>
      <c r="H1295" s="14" t="s">
        <v>3670</v>
      </c>
      <c r="I1295" s="15">
        <v>0.22</v>
      </c>
      <c r="J1295" s="77">
        <v>4</v>
      </c>
      <c r="K1295" s="92"/>
    </row>
    <row r="1296" spans="1:11" ht="13" x14ac:dyDescent="0.15">
      <c r="A1296" s="14" t="s">
        <v>3528</v>
      </c>
      <c r="B1296" s="14" t="s">
        <v>4225</v>
      </c>
      <c r="C1296" s="14" t="s">
        <v>4250</v>
      </c>
      <c r="D1296" s="16">
        <v>45838</v>
      </c>
      <c r="E1296" s="16"/>
      <c r="F1296" s="14" t="s">
        <v>3669</v>
      </c>
      <c r="G1296" s="14" t="s">
        <v>4228</v>
      </c>
      <c r="H1296" s="14" t="s">
        <v>3670</v>
      </c>
      <c r="I1296" s="15">
        <v>7</v>
      </c>
      <c r="J1296" s="77">
        <v>4</v>
      </c>
      <c r="K1296" s="92"/>
    </row>
    <row r="1297" spans="1:11" ht="13" x14ac:dyDescent="0.15">
      <c r="A1297" s="14" t="s">
        <v>3528</v>
      </c>
      <c r="B1297" s="14" t="s">
        <v>4226</v>
      </c>
      <c r="C1297" s="14" t="s">
        <v>4250</v>
      </c>
      <c r="D1297" s="16">
        <v>45838</v>
      </c>
      <c r="E1297" s="16"/>
      <c r="F1297" s="14" t="s">
        <v>3669</v>
      </c>
      <c r="G1297" s="14" t="s">
        <v>4228</v>
      </c>
      <c r="H1297" s="14" t="s">
        <v>3670</v>
      </c>
      <c r="I1297" s="15">
        <v>5</v>
      </c>
      <c r="J1297" s="77">
        <v>4</v>
      </c>
      <c r="K1297" s="92"/>
    </row>
    <row r="1298" spans="1:11" ht="48" x14ac:dyDescent="0.15">
      <c r="A1298" s="14" t="s">
        <v>3528</v>
      </c>
      <c r="B1298" s="14" t="s">
        <v>4520</v>
      </c>
      <c r="C1298" s="14" t="s">
        <v>4519</v>
      </c>
      <c r="D1298" s="16">
        <v>45840</v>
      </c>
      <c r="E1298" s="16"/>
      <c r="F1298" s="14" t="s">
        <v>4518</v>
      </c>
      <c r="G1298" s="14"/>
      <c r="H1298" s="14" t="s">
        <v>4517</v>
      </c>
      <c r="I1298" s="15">
        <v>410.73</v>
      </c>
      <c r="J1298" s="77">
        <v>3</v>
      </c>
      <c r="K1298" s="92"/>
    </row>
    <row r="1299" spans="1:11" ht="84" x14ac:dyDescent="0.15">
      <c r="A1299" s="14" t="s">
        <v>3528</v>
      </c>
      <c r="B1299" s="14" t="s">
        <v>4516</v>
      </c>
      <c r="C1299" s="14" t="s">
        <v>4515</v>
      </c>
      <c r="D1299" s="16">
        <v>45841</v>
      </c>
      <c r="E1299" s="16"/>
      <c r="F1299" s="14" t="s">
        <v>4514</v>
      </c>
      <c r="G1299" s="14"/>
      <c r="H1299" s="14" t="s">
        <v>2429</v>
      </c>
      <c r="I1299" s="15">
        <v>120</v>
      </c>
      <c r="J1299" s="77">
        <v>3</v>
      </c>
      <c r="K1299" s="92"/>
    </row>
    <row r="1300" spans="1:11" ht="36" x14ac:dyDescent="0.15">
      <c r="A1300" s="14" t="s">
        <v>3528</v>
      </c>
      <c r="B1300" s="14" t="s">
        <v>4513</v>
      </c>
      <c r="C1300" s="14" t="s">
        <v>4500</v>
      </c>
      <c r="D1300" s="16">
        <v>45842</v>
      </c>
      <c r="E1300" s="16"/>
      <c r="F1300" s="14" t="s">
        <v>4512</v>
      </c>
      <c r="G1300" s="14"/>
      <c r="H1300" s="14" t="s">
        <v>1616</v>
      </c>
      <c r="I1300" s="15">
        <v>205.48</v>
      </c>
      <c r="J1300" s="77">
        <v>3</v>
      </c>
      <c r="K1300" s="92"/>
    </row>
    <row r="1301" spans="1:11" ht="36" x14ac:dyDescent="0.15">
      <c r="A1301" s="14" t="s">
        <v>3528</v>
      </c>
      <c r="B1301" s="14" t="s">
        <v>4511</v>
      </c>
      <c r="C1301" s="14" t="s">
        <v>4500</v>
      </c>
      <c r="D1301" s="16">
        <v>45842</v>
      </c>
      <c r="E1301" s="16"/>
      <c r="F1301" s="14" t="s">
        <v>4510</v>
      </c>
      <c r="G1301" s="14"/>
      <c r="H1301" s="14" t="s">
        <v>1619</v>
      </c>
      <c r="I1301" s="15">
        <v>959.86</v>
      </c>
      <c r="J1301" s="77">
        <v>3</v>
      </c>
      <c r="K1301" s="92"/>
    </row>
    <row r="1302" spans="1:11" ht="36" x14ac:dyDescent="0.15">
      <c r="A1302" s="14" t="s">
        <v>3528</v>
      </c>
      <c r="B1302" s="14" t="s">
        <v>4509</v>
      </c>
      <c r="C1302" s="14" t="s">
        <v>4500</v>
      </c>
      <c r="D1302" s="16">
        <v>45842</v>
      </c>
      <c r="E1302" s="16"/>
      <c r="F1302" s="14" t="s">
        <v>4508</v>
      </c>
      <c r="G1302" s="14"/>
      <c r="H1302" s="14" t="s">
        <v>1622</v>
      </c>
      <c r="I1302" s="15">
        <v>42.09</v>
      </c>
      <c r="J1302" s="77">
        <v>3</v>
      </c>
      <c r="K1302" s="92"/>
    </row>
    <row r="1303" spans="1:11" ht="36" x14ac:dyDescent="0.15">
      <c r="A1303" s="14" t="s">
        <v>3528</v>
      </c>
      <c r="B1303" s="14" t="s">
        <v>4507</v>
      </c>
      <c r="C1303" s="14" t="s">
        <v>4500</v>
      </c>
      <c r="D1303" s="16">
        <v>45842</v>
      </c>
      <c r="E1303" s="16"/>
      <c r="F1303" s="14" t="s">
        <v>4506</v>
      </c>
      <c r="G1303" s="14"/>
      <c r="H1303" s="14" t="s">
        <v>1625</v>
      </c>
      <c r="I1303" s="15">
        <v>1239.6300000000001</v>
      </c>
      <c r="J1303" s="77">
        <v>3</v>
      </c>
      <c r="K1303" s="92"/>
    </row>
    <row r="1304" spans="1:11" ht="36" x14ac:dyDescent="0.15">
      <c r="A1304" s="14" t="s">
        <v>3528</v>
      </c>
      <c r="B1304" s="14" t="s">
        <v>4505</v>
      </c>
      <c r="C1304" s="14" t="s">
        <v>4500</v>
      </c>
      <c r="D1304" s="16">
        <v>45842</v>
      </c>
      <c r="E1304" s="16"/>
      <c r="F1304" s="14" t="s">
        <v>4504</v>
      </c>
      <c r="G1304" s="14"/>
      <c r="H1304" s="14" t="s">
        <v>1628</v>
      </c>
      <c r="I1304" s="15">
        <v>42.09</v>
      </c>
      <c r="J1304" s="77">
        <v>3</v>
      </c>
      <c r="K1304" s="92"/>
    </row>
    <row r="1305" spans="1:11" ht="36" x14ac:dyDescent="0.15">
      <c r="A1305" s="14" t="s">
        <v>3528</v>
      </c>
      <c r="B1305" s="14" t="s">
        <v>4503</v>
      </c>
      <c r="C1305" s="14" t="s">
        <v>4500</v>
      </c>
      <c r="D1305" s="16">
        <v>45842</v>
      </c>
      <c r="E1305" s="16"/>
      <c r="F1305" s="14" t="s">
        <v>4502</v>
      </c>
      <c r="G1305" s="14"/>
      <c r="H1305" s="14" t="s">
        <v>3231</v>
      </c>
      <c r="I1305" s="15">
        <v>42.09</v>
      </c>
      <c r="J1305" s="77">
        <v>3</v>
      </c>
      <c r="K1305" s="92"/>
    </row>
    <row r="1306" spans="1:11" ht="36" x14ac:dyDescent="0.15">
      <c r="A1306" s="14" t="s">
        <v>3528</v>
      </c>
      <c r="B1306" s="14" t="s">
        <v>4501</v>
      </c>
      <c r="C1306" s="14" t="s">
        <v>4500</v>
      </c>
      <c r="D1306" s="16">
        <v>45842</v>
      </c>
      <c r="E1306" s="16"/>
      <c r="F1306" s="14" t="s">
        <v>4499</v>
      </c>
      <c r="G1306" s="14"/>
      <c r="H1306" s="14" t="s">
        <v>1634</v>
      </c>
      <c r="I1306" s="15">
        <v>1160.3900000000001</v>
      </c>
      <c r="J1306" s="77">
        <v>3</v>
      </c>
      <c r="K1306" s="92"/>
    </row>
    <row r="1307" spans="1:11" ht="36" x14ac:dyDescent="0.15">
      <c r="A1307" s="14" t="s">
        <v>3528</v>
      </c>
      <c r="B1307" s="14" t="s">
        <v>4498</v>
      </c>
      <c r="C1307" s="14" t="s">
        <v>1559</v>
      </c>
      <c r="D1307" s="16">
        <v>45842</v>
      </c>
      <c r="E1307" s="16"/>
      <c r="F1307" s="14" t="s">
        <v>4497</v>
      </c>
      <c r="G1307" s="14" t="s">
        <v>1561</v>
      </c>
      <c r="H1307" s="14" t="s">
        <v>1562</v>
      </c>
      <c r="I1307" s="15">
        <v>968.34</v>
      </c>
      <c r="J1307" s="77">
        <v>3</v>
      </c>
      <c r="K1307" s="92"/>
    </row>
    <row r="1308" spans="1:11" ht="36" x14ac:dyDescent="0.15">
      <c r="A1308" s="14" t="s">
        <v>3528</v>
      </c>
      <c r="B1308" s="14" t="s">
        <v>4498</v>
      </c>
      <c r="C1308" s="14" t="s">
        <v>1559</v>
      </c>
      <c r="D1308" s="16">
        <v>45842</v>
      </c>
      <c r="E1308" s="16"/>
      <c r="F1308" s="14" t="s">
        <v>4497</v>
      </c>
      <c r="G1308" s="14" t="s">
        <v>1561</v>
      </c>
      <c r="H1308" s="14" t="s">
        <v>1562</v>
      </c>
      <c r="I1308" s="15">
        <v>622.79999999999995</v>
      </c>
      <c r="J1308" s="77">
        <v>3</v>
      </c>
      <c r="K1308" s="92"/>
    </row>
    <row r="1309" spans="1:11" ht="36" x14ac:dyDescent="0.15">
      <c r="A1309" s="14" t="s">
        <v>3528</v>
      </c>
      <c r="B1309" s="14" t="s">
        <v>4498</v>
      </c>
      <c r="C1309" s="14" t="s">
        <v>1559</v>
      </c>
      <c r="D1309" s="16">
        <v>45842</v>
      </c>
      <c r="E1309" s="16"/>
      <c r="F1309" s="14" t="s">
        <v>4497</v>
      </c>
      <c r="G1309" s="14" t="s">
        <v>1561</v>
      </c>
      <c r="H1309" s="14" t="s">
        <v>1562</v>
      </c>
      <c r="I1309" s="15">
        <v>41.52</v>
      </c>
      <c r="J1309" s="77">
        <v>3</v>
      </c>
      <c r="K1309" s="92"/>
    </row>
    <row r="1310" spans="1:11" ht="36" x14ac:dyDescent="0.15">
      <c r="A1310" s="14" t="s">
        <v>3528</v>
      </c>
      <c r="B1310" s="14" t="s">
        <v>4498</v>
      </c>
      <c r="C1310" s="14" t="s">
        <v>1559</v>
      </c>
      <c r="D1310" s="16">
        <v>45842</v>
      </c>
      <c r="E1310" s="16"/>
      <c r="F1310" s="14" t="s">
        <v>4497</v>
      </c>
      <c r="G1310" s="14" t="s">
        <v>1561</v>
      </c>
      <c r="H1310" s="14" t="s">
        <v>1562</v>
      </c>
      <c r="I1310" s="15">
        <v>73.81</v>
      </c>
      <c r="J1310" s="77">
        <v>3</v>
      </c>
      <c r="K1310" s="92"/>
    </row>
    <row r="1311" spans="1:11" ht="36" x14ac:dyDescent="0.15">
      <c r="A1311" s="14" t="s">
        <v>3528</v>
      </c>
      <c r="B1311" s="14" t="s">
        <v>4496</v>
      </c>
      <c r="C1311" s="14" t="s">
        <v>579</v>
      </c>
      <c r="D1311" s="16">
        <v>45842</v>
      </c>
      <c r="E1311" s="16"/>
      <c r="F1311" s="14" t="s">
        <v>4495</v>
      </c>
      <c r="G1311" s="14" t="s">
        <v>1565</v>
      </c>
      <c r="H1311" s="14" t="s">
        <v>1566</v>
      </c>
      <c r="I1311" s="15">
        <v>270</v>
      </c>
      <c r="J1311" s="77">
        <v>3</v>
      </c>
      <c r="K1311" s="92"/>
    </row>
    <row r="1312" spans="1:11" ht="24" x14ac:dyDescent="0.15">
      <c r="A1312" s="14" t="s">
        <v>3528</v>
      </c>
      <c r="B1312" s="14" t="s">
        <v>4494</v>
      </c>
      <c r="C1312" s="14" t="s">
        <v>579</v>
      </c>
      <c r="D1312" s="16">
        <v>45842</v>
      </c>
      <c r="E1312" s="16"/>
      <c r="F1312" s="14" t="s">
        <v>4493</v>
      </c>
      <c r="G1312" s="14" t="s">
        <v>1569</v>
      </c>
      <c r="H1312" s="14" t="s">
        <v>1570</v>
      </c>
      <c r="I1312" s="15">
        <v>419.85</v>
      </c>
      <c r="J1312" s="77">
        <v>3</v>
      </c>
      <c r="K1312" s="92"/>
    </row>
    <row r="1313" spans="1:11" ht="24" x14ac:dyDescent="0.15">
      <c r="A1313" s="14" t="s">
        <v>3528</v>
      </c>
      <c r="B1313" s="14" t="s">
        <v>4494</v>
      </c>
      <c r="C1313" s="14" t="s">
        <v>579</v>
      </c>
      <c r="D1313" s="16">
        <v>45842</v>
      </c>
      <c r="E1313" s="16"/>
      <c r="F1313" s="14" t="s">
        <v>4493</v>
      </c>
      <c r="G1313" s="14" t="s">
        <v>1569</v>
      </c>
      <c r="H1313" s="14" t="s">
        <v>1570</v>
      </c>
      <c r="I1313" s="15">
        <v>149.06</v>
      </c>
      <c r="J1313" s="77">
        <v>3</v>
      </c>
      <c r="K1313" s="92"/>
    </row>
    <row r="1314" spans="1:11" ht="36" x14ac:dyDescent="0.15">
      <c r="A1314" s="14" t="s">
        <v>3528</v>
      </c>
      <c r="B1314" s="14" t="s">
        <v>4492</v>
      </c>
      <c r="C1314" s="14" t="s">
        <v>2201</v>
      </c>
      <c r="D1314" s="16">
        <v>45842</v>
      </c>
      <c r="E1314" s="16"/>
      <c r="F1314" s="14" t="s">
        <v>4491</v>
      </c>
      <c r="G1314" s="14"/>
      <c r="H1314" s="14" t="s">
        <v>1578</v>
      </c>
      <c r="I1314" s="15">
        <v>285.56</v>
      </c>
      <c r="J1314" s="77">
        <v>3</v>
      </c>
      <c r="K1314" s="92"/>
    </row>
    <row r="1315" spans="1:11" ht="36" x14ac:dyDescent="0.15">
      <c r="A1315" s="14" t="s">
        <v>3528</v>
      </c>
      <c r="B1315" s="14" t="s">
        <v>4492</v>
      </c>
      <c r="C1315" s="14" t="s">
        <v>2201</v>
      </c>
      <c r="D1315" s="16">
        <v>45842</v>
      </c>
      <c r="E1315" s="16"/>
      <c r="F1315" s="14" t="s">
        <v>4491</v>
      </c>
      <c r="G1315" s="14"/>
      <c r="H1315" s="14" t="s">
        <v>1578</v>
      </c>
      <c r="I1315" s="15">
        <v>12.55</v>
      </c>
      <c r="J1315" s="77">
        <v>3</v>
      </c>
      <c r="K1315" s="92"/>
    </row>
    <row r="1316" spans="1:11" ht="36" x14ac:dyDescent="0.15">
      <c r="A1316" s="14" t="s">
        <v>3528</v>
      </c>
      <c r="B1316" s="14" t="s">
        <v>4492</v>
      </c>
      <c r="C1316" s="14" t="s">
        <v>2201</v>
      </c>
      <c r="D1316" s="16">
        <v>45842</v>
      </c>
      <c r="E1316" s="16"/>
      <c r="F1316" s="14" t="s">
        <v>4491</v>
      </c>
      <c r="G1316" s="14"/>
      <c r="H1316" s="14" t="s">
        <v>1578</v>
      </c>
      <c r="I1316" s="15">
        <v>205.07</v>
      </c>
      <c r="J1316" s="77">
        <v>3</v>
      </c>
      <c r="K1316" s="92"/>
    </row>
    <row r="1317" spans="1:11" ht="36" x14ac:dyDescent="0.15">
      <c r="A1317" s="14" t="s">
        <v>3528</v>
      </c>
      <c r="B1317" s="14" t="s">
        <v>4492</v>
      </c>
      <c r="C1317" s="14" t="s">
        <v>2201</v>
      </c>
      <c r="D1317" s="16">
        <v>45842</v>
      </c>
      <c r="E1317" s="16"/>
      <c r="F1317" s="14" t="s">
        <v>4491</v>
      </c>
      <c r="G1317" s="14"/>
      <c r="H1317" s="14" t="s">
        <v>1578</v>
      </c>
      <c r="I1317" s="15">
        <v>37.869999999999997</v>
      </c>
      <c r="J1317" s="77">
        <v>3</v>
      </c>
      <c r="K1317" s="92"/>
    </row>
    <row r="1318" spans="1:11" ht="72" x14ac:dyDescent="0.15">
      <c r="A1318" s="14" t="s">
        <v>3528</v>
      </c>
      <c r="B1318" s="14" t="s">
        <v>4490</v>
      </c>
      <c r="C1318" s="14" t="s">
        <v>1965</v>
      </c>
      <c r="D1318" s="16">
        <v>45845</v>
      </c>
      <c r="E1318" s="16"/>
      <c r="F1318" s="14" t="s">
        <v>4489</v>
      </c>
      <c r="G1318" s="14"/>
      <c r="H1318" s="14" t="s">
        <v>2748</v>
      </c>
      <c r="I1318" s="15">
        <v>220</v>
      </c>
      <c r="J1318" s="77">
        <v>3</v>
      </c>
      <c r="K1318" s="92"/>
    </row>
    <row r="1319" spans="1:11" ht="48" x14ac:dyDescent="0.15">
      <c r="A1319" s="14" t="s">
        <v>3528</v>
      </c>
      <c r="B1319" s="14" t="s">
        <v>4488</v>
      </c>
      <c r="C1319" s="14" t="s">
        <v>1965</v>
      </c>
      <c r="D1319" s="16">
        <v>45845</v>
      </c>
      <c r="E1319" s="16"/>
      <c r="F1319" s="14" t="s">
        <v>4487</v>
      </c>
      <c r="G1319" s="14" t="s">
        <v>1651</v>
      </c>
      <c r="H1319" s="14" t="s">
        <v>1652</v>
      </c>
      <c r="I1319" s="15">
        <v>500</v>
      </c>
      <c r="J1319" s="77">
        <v>3</v>
      </c>
      <c r="K1319" s="92"/>
    </row>
    <row r="1320" spans="1:11" ht="60" x14ac:dyDescent="0.15">
      <c r="A1320" s="14" t="s">
        <v>3528</v>
      </c>
      <c r="B1320" s="14" t="s">
        <v>4486</v>
      </c>
      <c r="C1320" s="14" t="s">
        <v>1873</v>
      </c>
      <c r="D1320" s="16">
        <v>45845</v>
      </c>
      <c r="E1320" s="16"/>
      <c r="F1320" s="14" t="s">
        <v>4485</v>
      </c>
      <c r="G1320" s="14" t="s">
        <v>2732</v>
      </c>
      <c r="H1320" s="14" t="s">
        <v>2733</v>
      </c>
      <c r="I1320" s="15">
        <v>66.599999999999994</v>
      </c>
      <c r="J1320" s="77">
        <v>3</v>
      </c>
      <c r="K1320" s="92"/>
    </row>
    <row r="1321" spans="1:11" ht="60" x14ac:dyDescent="0.15">
      <c r="A1321" s="14" t="s">
        <v>3528</v>
      </c>
      <c r="B1321" s="14" t="s">
        <v>4484</v>
      </c>
      <c r="C1321" s="14" t="s">
        <v>4483</v>
      </c>
      <c r="D1321" s="16">
        <v>45845</v>
      </c>
      <c r="E1321" s="16"/>
      <c r="F1321" s="14" t="s">
        <v>4482</v>
      </c>
      <c r="G1321" s="14" t="s">
        <v>2954</v>
      </c>
      <c r="H1321" s="14" t="s">
        <v>2955</v>
      </c>
      <c r="I1321" s="15">
        <v>66.599999999999994</v>
      </c>
      <c r="J1321" s="77">
        <v>3</v>
      </c>
      <c r="K1321" s="92"/>
    </row>
    <row r="1322" spans="1:11" ht="48" x14ac:dyDescent="0.15">
      <c r="A1322" s="14" t="s">
        <v>3528</v>
      </c>
      <c r="B1322" s="14" t="s">
        <v>4481</v>
      </c>
      <c r="C1322" s="14" t="s">
        <v>4480</v>
      </c>
      <c r="D1322" s="16">
        <v>45845</v>
      </c>
      <c r="E1322" s="16"/>
      <c r="F1322" s="14" t="s">
        <v>4479</v>
      </c>
      <c r="G1322" s="14" t="s">
        <v>4478</v>
      </c>
      <c r="H1322" s="14" t="s">
        <v>4477</v>
      </c>
      <c r="I1322" s="15">
        <v>250</v>
      </c>
      <c r="J1322" s="77">
        <v>3</v>
      </c>
      <c r="K1322" s="92"/>
    </row>
    <row r="1323" spans="1:11" ht="72" x14ac:dyDescent="0.15">
      <c r="A1323" s="14" t="s">
        <v>3528</v>
      </c>
      <c r="B1323" s="14" t="s">
        <v>4476</v>
      </c>
      <c r="C1323" s="14" t="s">
        <v>4475</v>
      </c>
      <c r="D1323" s="16">
        <v>45845</v>
      </c>
      <c r="E1323" s="16"/>
      <c r="F1323" s="14" t="s">
        <v>4474</v>
      </c>
      <c r="G1323" s="14" t="s">
        <v>4467</v>
      </c>
      <c r="H1323" s="14" t="s">
        <v>4466</v>
      </c>
      <c r="I1323" s="15">
        <v>196.8</v>
      </c>
      <c r="J1323" s="77">
        <v>3</v>
      </c>
      <c r="K1323" s="92"/>
    </row>
    <row r="1324" spans="1:11" ht="72" x14ac:dyDescent="0.15">
      <c r="A1324" s="14" t="s">
        <v>3528</v>
      </c>
      <c r="B1324" s="14" t="s">
        <v>4473</v>
      </c>
      <c r="C1324" s="14" t="s">
        <v>4472</v>
      </c>
      <c r="D1324" s="16">
        <v>45845</v>
      </c>
      <c r="E1324" s="16"/>
      <c r="F1324" s="14" t="s">
        <v>4471</v>
      </c>
      <c r="G1324" s="14" t="s">
        <v>4467</v>
      </c>
      <c r="H1324" s="14" t="s">
        <v>4466</v>
      </c>
      <c r="I1324" s="15">
        <v>196.8</v>
      </c>
      <c r="J1324" s="77">
        <v>3</v>
      </c>
      <c r="K1324" s="92"/>
    </row>
    <row r="1325" spans="1:11" ht="72" x14ac:dyDescent="0.15">
      <c r="A1325" s="14" t="s">
        <v>3528</v>
      </c>
      <c r="B1325" s="14" t="s">
        <v>4470</v>
      </c>
      <c r="C1325" s="14" t="s">
        <v>4469</v>
      </c>
      <c r="D1325" s="16">
        <v>45845</v>
      </c>
      <c r="E1325" s="16"/>
      <c r="F1325" s="14" t="s">
        <v>4468</v>
      </c>
      <c r="G1325" s="14" t="s">
        <v>4467</v>
      </c>
      <c r="H1325" s="14" t="s">
        <v>4466</v>
      </c>
      <c r="I1325" s="15">
        <v>682.4</v>
      </c>
      <c r="J1325" s="77">
        <v>3</v>
      </c>
      <c r="K1325" s="92"/>
    </row>
    <row r="1326" spans="1:11" ht="48" x14ac:dyDescent="0.15">
      <c r="A1326" s="14" t="s">
        <v>3528</v>
      </c>
      <c r="B1326" s="14" t="s">
        <v>4841</v>
      </c>
      <c r="C1326" s="14" t="s">
        <v>3364</v>
      </c>
      <c r="D1326" s="16">
        <v>45845</v>
      </c>
      <c r="E1326" s="16"/>
      <c r="F1326" s="14" t="s">
        <v>4840</v>
      </c>
      <c r="G1326" s="14" t="s">
        <v>1725</v>
      </c>
      <c r="H1326" s="14" t="s">
        <v>1726</v>
      </c>
      <c r="I1326" s="15">
        <v>1000</v>
      </c>
      <c r="J1326" s="77">
        <v>3</v>
      </c>
      <c r="K1326" s="92"/>
    </row>
    <row r="1327" spans="1:11" ht="36" x14ac:dyDescent="0.15">
      <c r="A1327" s="14" t="s">
        <v>3528</v>
      </c>
      <c r="B1327" s="14" t="s">
        <v>4839</v>
      </c>
      <c r="C1327" s="14" t="s">
        <v>4838</v>
      </c>
      <c r="D1327" s="16">
        <v>45845</v>
      </c>
      <c r="E1327" s="16"/>
      <c r="F1327" s="14" t="s">
        <v>4837</v>
      </c>
      <c r="G1327" s="14" t="s">
        <v>1797</v>
      </c>
      <c r="H1327" s="14" t="s">
        <v>1798</v>
      </c>
      <c r="I1327" s="15">
        <v>510.45</v>
      </c>
      <c r="J1327" s="77">
        <v>3</v>
      </c>
      <c r="K1327" s="92"/>
    </row>
    <row r="1328" spans="1:11" ht="84" x14ac:dyDescent="0.15">
      <c r="A1328" s="14" t="s">
        <v>3528</v>
      </c>
      <c r="B1328" s="14" t="s">
        <v>4836</v>
      </c>
      <c r="C1328" s="14" t="s">
        <v>4835</v>
      </c>
      <c r="D1328" s="16">
        <v>45845</v>
      </c>
      <c r="E1328" s="16"/>
      <c r="F1328" s="14" t="s">
        <v>4834</v>
      </c>
      <c r="G1328" s="14" t="s">
        <v>4833</v>
      </c>
      <c r="H1328" s="14" t="s">
        <v>4832</v>
      </c>
      <c r="I1328" s="15">
        <v>695</v>
      </c>
      <c r="J1328" s="77">
        <v>3</v>
      </c>
      <c r="K1328" s="92"/>
    </row>
    <row r="1329" spans="1:11" ht="36" x14ac:dyDescent="0.15">
      <c r="A1329" s="14" t="s">
        <v>3528</v>
      </c>
      <c r="B1329" s="14" t="s">
        <v>4831</v>
      </c>
      <c r="C1329" s="14" t="s">
        <v>4830</v>
      </c>
      <c r="D1329" s="16">
        <v>45845</v>
      </c>
      <c r="E1329" s="16"/>
      <c r="F1329" s="14" t="s">
        <v>4829</v>
      </c>
      <c r="G1329" s="14" t="s">
        <v>1802</v>
      </c>
      <c r="H1329" s="14" t="s">
        <v>1803</v>
      </c>
      <c r="I1329" s="15">
        <v>184</v>
      </c>
      <c r="J1329" s="77">
        <v>3</v>
      </c>
      <c r="K1329" s="92"/>
    </row>
    <row r="1330" spans="1:11" ht="36" x14ac:dyDescent="0.15">
      <c r="A1330" s="14" t="s">
        <v>3528</v>
      </c>
      <c r="B1330" s="14" t="s">
        <v>4828</v>
      </c>
      <c r="C1330" s="14" t="s">
        <v>2219</v>
      </c>
      <c r="D1330" s="16">
        <v>45845</v>
      </c>
      <c r="E1330" s="16"/>
      <c r="F1330" s="14" t="s">
        <v>4827</v>
      </c>
      <c r="G1330" s="14" t="s">
        <v>3009</v>
      </c>
      <c r="H1330" s="14" t="s">
        <v>3010</v>
      </c>
      <c r="I1330" s="15">
        <v>400</v>
      </c>
      <c r="J1330" s="77">
        <v>3</v>
      </c>
      <c r="K1330" s="92"/>
    </row>
    <row r="1331" spans="1:11" ht="72" x14ac:dyDescent="0.15">
      <c r="A1331" s="14" t="s">
        <v>3528</v>
      </c>
      <c r="B1331" s="14" t="s">
        <v>4826</v>
      </c>
      <c r="C1331" s="14" t="s">
        <v>4307</v>
      </c>
      <c r="D1331" s="16">
        <v>45845</v>
      </c>
      <c r="E1331" s="16"/>
      <c r="F1331" s="14" t="s">
        <v>4825</v>
      </c>
      <c r="G1331" s="14" t="s">
        <v>1730</v>
      </c>
      <c r="H1331" s="14" t="s">
        <v>1731</v>
      </c>
      <c r="I1331" s="15">
        <v>158</v>
      </c>
      <c r="J1331" s="77">
        <v>3</v>
      </c>
      <c r="K1331" s="92"/>
    </row>
    <row r="1332" spans="1:11" ht="48" x14ac:dyDescent="0.15">
      <c r="A1332" s="14" t="s">
        <v>3528</v>
      </c>
      <c r="B1332" s="14" t="s">
        <v>4824</v>
      </c>
      <c r="C1332" s="14" t="s">
        <v>3023</v>
      </c>
      <c r="D1332" s="16">
        <v>45845</v>
      </c>
      <c r="E1332" s="16"/>
      <c r="F1332" s="14" t="s">
        <v>4823</v>
      </c>
      <c r="G1332" s="14" t="s">
        <v>1809</v>
      </c>
      <c r="H1332" s="14" t="s">
        <v>1810</v>
      </c>
      <c r="I1332" s="15">
        <v>945</v>
      </c>
      <c r="J1332" s="77">
        <v>3</v>
      </c>
      <c r="K1332" s="92"/>
    </row>
    <row r="1333" spans="1:11" ht="72" x14ac:dyDescent="0.15">
      <c r="A1333" s="14" t="s">
        <v>3528</v>
      </c>
      <c r="B1333" s="14" t="s">
        <v>4822</v>
      </c>
      <c r="C1333" s="14" t="s">
        <v>4821</v>
      </c>
      <c r="D1333" s="16">
        <v>45845</v>
      </c>
      <c r="E1333" s="16"/>
      <c r="F1333" s="14" t="s">
        <v>4820</v>
      </c>
      <c r="G1333" s="14" t="s">
        <v>4819</v>
      </c>
      <c r="H1333" s="14" t="s">
        <v>4818</v>
      </c>
      <c r="I1333" s="15">
        <v>600</v>
      </c>
      <c r="J1333" s="77">
        <v>3</v>
      </c>
      <c r="K1333" s="92"/>
    </row>
    <row r="1334" spans="1:11" ht="48" x14ac:dyDescent="0.15">
      <c r="A1334" s="14" t="s">
        <v>3528</v>
      </c>
      <c r="B1334" s="14" t="s">
        <v>4817</v>
      </c>
      <c r="C1334" s="14" t="s">
        <v>4816</v>
      </c>
      <c r="D1334" s="16">
        <v>45845</v>
      </c>
      <c r="E1334" s="16"/>
      <c r="F1334" s="14" t="s">
        <v>4815</v>
      </c>
      <c r="G1334" s="14" t="s">
        <v>4811</v>
      </c>
      <c r="H1334" s="14" t="s">
        <v>4810</v>
      </c>
      <c r="I1334" s="15">
        <v>99</v>
      </c>
      <c r="J1334" s="77">
        <v>3</v>
      </c>
      <c r="K1334" s="92"/>
    </row>
    <row r="1335" spans="1:11" ht="60" x14ac:dyDescent="0.15">
      <c r="A1335" s="14" t="s">
        <v>3528</v>
      </c>
      <c r="B1335" s="14" t="s">
        <v>4814</v>
      </c>
      <c r="C1335" s="14" t="s">
        <v>4813</v>
      </c>
      <c r="D1335" s="16">
        <v>45845</v>
      </c>
      <c r="E1335" s="16"/>
      <c r="F1335" s="14" t="s">
        <v>4812</v>
      </c>
      <c r="G1335" s="14" t="s">
        <v>4811</v>
      </c>
      <c r="H1335" s="14" t="s">
        <v>4810</v>
      </c>
      <c r="I1335" s="15">
        <v>198</v>
      </c>
      <c r="J1335" s="77">
        <v>3</v>
      </c>
      <c r="K1335" s="92"/>
    </row>
    <row r="1336" spans="1:11" ht="48" x14ac:dyDescent="0.15">
      <c r="A1336" s="14" t="s">
        <v>3528</v>
      </c>
      <c r="B1336" s="14" t="s">
        <v>4809</v>
      </c>
      <c r="C1336" s="14" t="s">
        <v>3004</v>
      </c>
      <c r="D1336" s="16">
        <v>45845</v>
      </c>
      <c r="E1336" s="16"/>
      <c r="F1336" s="14" t="s">
        <v>4808</v>
      </c>
      <c r="G1336" s="14" t="s">
        <v>1759</v>
      </c>
      <c r="H1336" s="14" t="s">
        <v>1760</v>
      </c>
      <c r="I1336" s="15">
        <v>1122</v>
      </c>
      <c r="J1336" s="77">
        <v>3</v>
      </c>
      <c r="K1336" s="92"/>
    </row>
    <row r="1337" spans="1:11" ht="60" x14ac:dyDescent="0.15">
      <c r="A1337" s="14" t="s">
        <v>3528</v>
      </c>
      <c r="B1337" s="14" t="s">
        <v>4807</v>
      </c>
      <c r="C1337" s="14" t="s">
        <v>4806</v>
      </c>
      <c r="D1337" s="16">
        <v>45845</v>
      </c>
      <c r="E1337" s="16"/>
      <c r="F1337" s="14" t="s">
        <v>4805</v>
      </c>
      <c r="G1337" s="14"/>
      <c r="H1337" s="14" t="s">
        <v>4804</v>
      </c>
      <c r="I1337" s="15">
        <v>98.38</v>
      </c>
      <c r="J1337" s="77">
        <v>3</v>
      </c>
      <c r="K1337" s="92"/>
    </row>
    <row r="1338" spans="1:11" ht="60" x14ac:dyDescent="0.15">
      <c r="A1338" s="14" t="s">
        <v>3528</v>
      </c>
      <c r="B1338" s="14" t="s">
        <v>4803</v>
      </c>
      <c r="C1338" s="14" t="s">
        <v>4802</v>
      </c>
      <c r="D1338" s="16">
        <v>45847</v>
      </c>
      <c r="E1338" s="16"/>
      <c r="F1338" s="14" t="s">
        <v>4801</v>
      </c>
      <c r="G1338" s="14" t="s">
        <v>4800</v>
      </c>
      <c r="H1338" s="14" t="s">
        <v>4799</v>
      </c>
      <c r="I1338" s="15">
        <v>1</v>
      </c>
      <c r="J1338" s="77">
        <v>3</v>
      </c>
      <c r="K1338" s="92"/>
    </row>
    <row r="1339" spans="1:11" ht="36" x14ac:dyDescent="0.15">
      <c r="A1339" s="14" t="s">
        <v>3528</v>
      </c>
      <c r="B1339" s="14" t="s">
        <v>4785</v>
      </c>
      <c r="C1339" s="14" t="s">
        <v>4784</v>
      </c>
      <c r="D1339" s="16">
        <v>45853</v>
      </c>
      <c r="E1339" s="16"/>
      <c r="F1339" s="14" t="s">
        <v>4798</v>
      </c>
      <c r="G1339" s="14"/>
      <c r="H1339" s="14" t="s">
        <v>2964</v>
      </c>
      <c r="I1339" s="15">
        <v>-638.17999999999995</v>
      </c>
      <c r="J1339" s="77">
        <v>3</v>
      </c>
      <c r="K1339" s="92"/>
    </row>
    <row r="1340" spans="1:11" ht="72" x14ac:dyDescent="0.15">
      <c r="A1340" s="14" t="s">
        <v>3528</v>
      </c>
      <c r="B1340" s="14" t="s">
        <v>4797</v>
      </c>
      <c r="C1340" s="14" t="s">
        <v>4796</v>
      </c>
      <c r="D1340" s="16">
        <v>45853</v>
      </c>
      <c r="E1340" s="16"/>
      <c r="F1340" s="14" t="s">
        <v>4795</v>
      </c>
      <c r="G1340" s="14" t="s">
        <v>2421</v>
      </c>
      <c r="H1340" s="14" t="s">
        <v>2422</v>
      </c>
      <c r="I1340" s="15">
        <v>127.5</v>
      </c>
      <c r="J1340" s="77">
        <v>3</v>
      </c>
      <c r="K1340" s="92"/>
    </row>
    <row r="1341" spans="1:11" ht="72" x14ac:dyDescent="0.15">
      <c r="A1341" s="14" t="s">
        <v>3528</v>
      </c>
      <c r="B1341" s="14" t="s">
        <v>4794</v>
      </c>
      <c r="C1341" s="14" t="s">
        <v>4793</v>
      </c>
      <c r="D1341" s="16">
        <v>45853</v>
      </c>
      <c r="E1341" s="16"/>
      <c r="F1341" s="14" t="s">
        <v>4792</v>
      </c>
      <c r="G1341" s="14" t="s">
        <v>2732</v>
      </c>
      <c r="H1341" s="14" t="s">
        <v>2733</v>
      </c>
      <c r="I1341" s="15">
        <v>12.2</v>
      </c>
      <c r="J1341" s="77">
        <v>3</v>
      </c>
      <c r="K1341" s="92"/>
    </row>
    <row r="1342" spans="1:11" ht="84" x14ac:dyDescent="0.15">
      <c r="A1342" s="14" t="s">
        <v>3528</v>
      </c>
      <c r="B1342" s="14" t="s">
        <v>4791</v>
      </c>
      <c r="C1342" s="14" t="s">
        <v>4790</v>
      </c>
      <c r="D1342" s="16">
        <v>45853</v>
      </c>
      <c r="E1342" s="16"/>
      <c r="F1342" s="14" t="s">
        <v>4789</v>
      </c>
      <c r="G1342" s="14" t="s">
        <v>3009</v>
      </c>
      <c r="H1342" s="14" t="s">
        <v>3010</v>
      </c>
      <c r="I1342" s="15">
        <v>67.5</v>
      </c>
      <c r="J1342" s="77">
        <v>3</v>
      </c>
      <c r="K1342" s="92"/>
    </row>
    <row r="1343" spans="1:11" ht="84" x14ac:dyDescent="0.15">
      <c r="A1343" s="14" t="s">
        <v>3528</v>
      </c>
      <c r="B1343" s="14" t="s">
        <v>4791</v>
      </c>
      <c r="C1343" s="14" t="s">
        <v>4790</v>
      </c>
      <c r="D1343" s="16">
        <v>45853</v>
      </c>
      <c r="E1343" s="16"/>
      <c r="F1343" s="14" t="s">
        <v>4789</v>
      </c>
      <c r="G1343" s="14" t="s">
        <v>3009</v>
      </c>
      <c r="H1343" s="14" t="s">
        <v>3010</v>
      </c>
      <c r="I1343" s="15">
        <v>67.5</v>
      </c>
      <c r="J1343" s="77">
        <v>3</v>
      </c>
      <c r="K1343" s="92"/>
    </row>
    <row r="1344" spans="1:11" ht="60" x14ac:dyDescent="0.15">
      <c r="A1344" s="14" t="s">
        <v>3528</v>
      </c>
      <c r="B1344" s="14" t="s">
        <v>4788</v>
      </c>
      <c r="C1344" s="14" t="s">
        <v>4787</v>
      </c>
      <c r="D1344" s="16">
        <v>45853</v>
      </c>
      <c r="E1344" s="16"/>
      <c r="F1344" s="14" t="s">
        <v>4786</v>
      </c>
      <c r="G1344" s="14"/>
      <c r="H1344" s="14" t="s">
        <v>2039</v>
      </c>
      <c r="I1344" s="15">
        <v>48.34</v>
      </c>
      <c r="J1344" s="77">
        <v>3</v>
      </c>
      <c r="K1344" s="92"/>
    </row>
    <row r="1345" spans="1:11" ht="24" x14ac:dyDescent="0.15">
      <c r="A1345" s="14" t="s">
        <v>3528</v>
      </c>
      <c r="B1345" s="14" t="s">
        <v>4785</v>
      </c>
      <c r="C1345" s="14" t="s">
        <v>4784</v>
      </c>
      <c r="D1345" s="16">
        <v>45853</v>
      </c>
      <c r="E1345" s="16"/>
      <c r="F1345" s="14" t="s">
        <v>4783</v>
      </c>
      <c r="G1345" s="14"/>
      <c r="H1345" s="14" t="s">
        <v>2964</v>
      </c>
      <c r="I1345" s="15">
        <v>30.77</v>
      </c>
      <c r="J1345" s="77">
        <v>3</v>
      </c>
      <c r="K1345" s="92"/>
    </row>
    <row r="1346" spans="1:11" ht="72" x14ac:dyDescent="0.15">
      <c r="A1346" s="14" t="s">
        <v>3528</v>
      </c>
      <c r="B1346" s="14" t="s">
        <v>4782</v>
      </c>
      <c r="C1346" s="14" t="s">
        <v>4781</v>
      </c>
      <c r="D1346" s="16">
        <v>45854</v>
      </c>
      <c r="E1346" s="16"/>
      <c r="F1346" s="14" t="s">
        <v>4780</v>
      </c>
      <c r="G1346" s="14" t="s">
        <v>4779</v>
      </c>
      <c r="H1346" s="14" t="s">
        <v>4778</v>
      </c>
      <c r="I1346" s="15">
        <v>390</v>
      </c>
      <c r="J1346" s="77">
        <v>3</v>
      </c>
      <c r="K1346" s="92"/>
    </row>
    <row r="1347" spans="1:11" ht="72" x14ac:dyDescent="0.15">
      <c r="A1347" s="14" t="s">
        <v>3528</v>
      </c>
      <c r="B1347" s="14" t="s">
        <v>4777</v>
      </c>
      <c r="C1347" s="14" t="s">
        <v>4776</v>
      </c>
      <c r="D1347" s="16">
        <v>45854</v>
      </c>
      <c r="E1347" s="16"/>
      <c r="F1347" s="14" t="s">
        <v>4775</v>
      </c>
      <c r="G1347" s="14" t="s">
        <v>2568</v>
      </c>
      <c r="H1347" s="14" t="s">
        <v>2569</v>
      </c>
      <c r="I1347" s="15">
        <v>99.06</v>
      </c>
      <c r="J1347" s="77">
        <v>3</v>
      </c>
      <c r="K1347" s="92"/>
    </row>
    <row r="1348" spans="1:11" ht="48" x14ac:dyDescent="0.15">
      <c r="A1348" s="14" t="s">
        <v>3528</v>
      </c>
      <c r="B1348" s="14" t="s">
        <v>4774</v>
      </c>
      <c r="C1348" s="14" t="s">
        <v>4773</v>
      </c>
      <c r="D1348" s="16">
        <v>45854</v>
      </c>
      <c r="E1348" s="16"/>
      <c r="F1348" s="14" t="s">
        <v>4772</v>
      </c>
      <c r="G1348" s="14" t="s">
        <v>1754</v>
      </c>
      <c r="H1348" s="14" t="s">
        <v>1755</v>
      </c>
      <c r="I1348" s="15">
        <v>150</v>
      </c>
      <c r="J1348" s="77">
        <v>3</v>
      </c>
      <c r="K1348" s="92"/>
    </row>
    <row r="1349" spans="1:11" ht="48" x14ac:dyDescent="0.15">
      <c r="A1349" s="14" t="s">
        <v>3528</v>
      </c>
      <c r="B1349" s="14" t="s">
        <v>4771</v>
      </c>
      <c r="C1349" s="14" t="s">
        <v>2307</v>
      </c>
      <c r="D1349" s="16">
        <v>45854</v>
      </c>
      <c r="E1349" s="16"/>
      <c r="F1349" s="14" t="s">
        <v>4770</v>
      </c>
      <c r="G1349" s="14"/>
      <c r="H1349" s="14" t="s">
        <v>2256</v>
      </c>
      <c r="I1349" s="15">
        <v>150</v>
      </c>
      <c r="J1349" s="77">
        <v>3</v>
      </c>
      <c r="K1349" s="92"/>
    </row>
    <row r="1350" spans="1:11" ht="48" x14ac:dyDescent="0.15">
      <c r="A1350" s="14" t="s">
        <v>3528</v>
      </c>
      <c r="B1350" s="14" t="s">
        <v>4769</v>
      </c>
      <c r="C1350" s="14" t="s">
        <v>4768</v>
      </c>
      <c r="D1350" s="16">
        <v>45854</v>
      </c>
      <c r="E1350" s="16"/>
      <c r="F1350" s="14" t="s">
        <v>4767</v>
      </c>
      <c r="G1350" s="14" t="s">
        <v>1917</v>
      </c>
      <c r="H1350" s="14" t="s">
        <v>1918</v>
      </c>
      <c r="I1350" s="15">
        <v>553.5</v>
      </c>
      <c r="J1350" s="77">
        <v>3</v>
      </c>
      <c r="K1350" s="92"/>
    </row>
    <row r="1351" spans="1:11" ht="72" x14ac:dyDescent="0.15">
      <c r="A1351" s="14" t="s">
        <v>3528</v>
      </c>
      <c r="B1351" s="14" t="s">
        <v>4717</v>
      </c>
      <c r="C1351" s="14" t="s">
        <v>2985</v>
      </c>
      <c r="D1351" s="16">
        <v>45854</v>
      </c>
      <c r="E1351" s="16"/>
      <c r="F1351" s="14" t="s">
        <v>4766</v>
      </c>
      <c r="G1351" s="14" t="s">
        <v>4715</v>
      </c>
      <c r="H1351" s="14" t="s">
        <v>4714</v>
      </c>
      <c r="I1351" s="15">
        <v>324.27999999999997</v>
      </c>
      <c r="J1351" s="77">
        <v>3</v>
      </c>
      <c r="K1351" s="92"/>
    </row>
    <row r="1352" spans="1:11" ht="48" x14ac:dyDescent="0.15">
      <c r="A1352" s="14" t="s">
        <v>3528</v>
      </c>
      <c r="B1352" s="14" t="s">
        <v>4717</v>
      </c>
      <c r="C1352" s="14" t="s">
        <v>2985</v>
      </c>
      <c r="D1352" s="16">
        <v>45854</v>
      </c>
      <c r="E1352" s="16"/>
      <c r="F1352" s="14" t="s">
        <v>4765</v>
      </c>
      <c r="G1352" s="14" t="s">
        <v>4715</v>
      </c>
      <c r="H1352" s="14" t="s">
        <v>4714</v>
      </c>
      <c r="I1352" s="15">
        <v>0.28999999999999998</v>
      </c>
      <c r="J1352" s="77">
        <v>3</v>
      </c>
      <c r="K1352" s="92"/>
    </row>
    <row r="1353" spans="1:11" ht="60" x14ac:dyDescent="0.15">
      <c r="A1353" s="14" t="s">
        <v>3528</v>
      </c>
      <c r="B1353" s="14" t="s">
        <v>4764</v>
      </c>
      <c r="C1353" s="14" t="s">
        <v>4763</v>
      </c>
      <c r="D1353" s="16">
        <v>45854</v>
      </c>
      <c r="E1353" s="16"/>
      <c r="F1353" s="14" t="s">
        <v>4762</v>
      </c>
      <c r="G1353" s="14" t="s">
        <v>1786</v>
      </c>
      <c r="H1353" s="14" t="s">
        <v>1787</v>
      </c>
      <c r="I1353" s="15">
        <v>627.29999999999995</v>
      </c>
      <c r="J1353" s="77">
        <v>3</v>
      </c>
      <c r="K1353" s="92"/>
    </row>
    <row r="1354" spans="1:11" ht="48" x14ac:dyDescent="0.15">
      <c r="A1354" s="14" t="s">
        <v>3528</v>
      </c>
      <c r="B1354" s="14" t="s">
        <v>4761</v>
      </c>
      <c r="C1354" s="14" t="s">
        <v>4760</v>
      </c>
      <c r="D1354" s="16">
        <v>45854</v>
      </c>
      <c r="E1354" s="16"/>
      <c r="F1354" s="14" t="s">
        <v>4759</v>
      </c>
      <c r="G1354" s="14" t="s">
        <v>1721</v>
      </c>
      <c r="H1354" s="14" t="s">
        <v>1722</v>
      </c>
      <c r="I1354" s="15">
        <v>1000</v>
      </c>
      <c r="J1354" s="77">
        <v>3</v>
      </c>
      <c r="K1354" s="92"/>
    </row>
    <row r="1355" spans="1:11" ht="36" x14ac:dyDescent="0.15">
      <c r="A1355" s="14" t="s">
        <v>3528</v>
      </c>
      <c r="B1355" s="14" t="s">
        <v>4758</v>
      </c>
      <c r="C1355" s="14" t="s">
        <v>4757</v>
      </c>
      <c r="D1355" s="16">
        <v>45854</v>
      </c>
      <c r="E1355" s="16"/>
      <c r="F1355" s="14" t="s">
        <v>4756</v>
      </c>
      <c r="G1355" s="14" t="s">
        <v>1905</v>
      </c>
      <c r="H1355" s="14" t="s">
        <v>1906</v>
      </c>
      <c r="I1355" s="15">
        <v>528.9</v>
      </c>
      <c r="J1355" s="77">
        <v>3</v>
      </c>
      <c r="K1355" s="92"/>
    </row>
    <row r="1356" spans="1:11" ht="72" x14ac:dyDescent="0.15">
      <c r="A1356" s="14" t="s">
        <v>3528</v>
      </c>
      <c r="B1356" s="14" t="s">
        <v>4755</v>
      </c>
      <c r="C1356" s="14" t="s">
        <v>4754</v>
      </c>
      <c r="D1356" s="16">
        <v>45854</v>
      </c>
      <c r="E1356" s="16"/>
      <c r="F1356" s="14" t="s">
        <v>4753</v>
      </c>
      <c r="G1356" s="14" t="s">
        <v>1917</v>
      </c>
      <c r="H1356" s="14" t="s">
        <v>1918</v>
      </c>
      <c r="I1356" s="15">
        <v>1048.44</v>
      </c>
      <c r="J1356" s="77">
        <v>3</v>
      </c>
      <c r="K1356" s="92"/>
    </row>
    <row r="1357" spans="1:11" ht="72" x14ac:dyDescent="0.15">
      <c r="A1357" s="14" t="s">
        <v>3528</v>
      </c>
      <c r="B1357" s="14" t="s">
        <v>4752</v>
      </c>
      <c r="C1357" s="14" t="s">
        <v>1757</v>
      </c>
      <c r="D1357" s="16">
        <v>45854</v>
      </c>
      <c r="E1357" s="16"/>
      <c r="F1357" s="14" t="s">
        <v>4751</v>
      </c>
      <c r="G1357" s="14" t="s">
        <v>4750</v>
      </c>
      <c r="H1357" s="14" t="s">
        <v>4749</v>
      </c>
      <c r="I1357" s="15">
        <v>150</v>
      </c>
      <c r="J1357" s="77">
        <v>3</v>
      </c>
      <c r="K1357" s="92"/>
    </row>
    <row r="1358" spans="1:11" ht="72" x14ac:dyDescent="0.15">
      <c r="A1358" s="14" t="s">
        <v>3528</v>
      </c>
      <c r="B1358" s="14" t="s">
        <v>4748</v>
      </c>
      <c r="C1358" s="14" t="s">
        <v>4747</v>
      </c>
      <c r="D1358" s="16">
        <v>45854</v>
      </c>
      <c r="E1358" s="16"/>
      <c r="F1358" s="14" t="s">
        <v>4746</v>
      </c>
      <c r="G1358" s="14" t="s">
        <v>4735</v>
      </c>
      <c r="H1358" s="14" t="s">
        <v>4734</v>
      </c>
      <c r="I1358" s="15">
        <v>466.5</v>
      </c>
      <c r="J1358" s="77">
        <v>3</v>
      </c>
      <c r="K1358" s="92"/>
    </row>
    <row r="1359" spans="1:11" ht="84" x14ac:dyDescent="0.15">
      <c r="A1359" s="14" t="s">
        <v>3528</v>
      </c>
      <c r="B1359" s="14" t="s">
        <v>4745</v>
      </c>
      <c r="C1359" s="14" t="s">
        <v>1975</v>
      </c>
      <c r="D1359" s="16">
        <v>45854</v>
      </c>
      <c r="E1359" s="16"/>
      <c r="F1359" s="14" t="s">
        <v>4744</v>
      </c>
      <c r="G1359" s="14"/>
      <c r="H1359" s="14" t="s">
        <v>2748</v>
      </c>
      <c r="I1359" s="15">
        <v>295</v>
      </c>
      <c r="J1359" s="77">
        <v>3</v>
      </c>
      <c r="K1359" s="92"/>
    </row>
    <row r="1360" spans="1:11" ht="72" x14ac:dyDescent="0.15">
      <c r="A1360" s="14" t="s">
        <v>3528</v>
      </c>
      <c r="B1360" s="14" t="s">
        <v>4743</v>
      </c>
      <c r="C1360" s="14" t="s">
        <v>1728</v>
      </c>
      <c r="D1360" s="16">
        <v>45854</v>
      </c>
      <c r="E1360" s="16"/>
      <c r="F1360" s="14" t="s">
        <v>4742</v>
      </c>
      <c r="G1360" s="14"/>
      <c r="H1360" s="14" t="s">
        <v>4741</v>
      </c>
      <c r="I1360" s="15">
        <v>40</v>
      </c>
      <c r="J1360" s="77">
        <v>3</v>
      </c>
      <c r="K1360" s="92"/>
    </row>
    <row r="1361" spans="1:11" ht="72" x14ac:dyDescent="0.15">
      <c r="A1361" s="14" t="s">
        <v>3528</v>
      </c>
      <c r="B1361" s="14" t="s">
        <v>4740</v>
      </c>
      <c r="C1361" s="14" t="s">
        <v>4739</v>
      </c>
      <c r="D1361" s="16">
        <v>45854</v>
      </c>
      <c r="E1361" s="16"/>
      <c r="F1361" s="14" t="s">
        <v>4738</v>
      </c>
      <c r="G1361" s="14" t="s">
        <v>3108</v>
      </c>
      <c r="H1361" s="14" t="s">
        <v>3109</v>
      </c>
      <c r="I1361" s="15">
        <v>50</v>
      </c>
      <c r="J1361" s="77">
        <v>3</v>
      </c>
      <c r="K1361" s="92"/>
    </row>
    <row r="1362" spans="1:11" ht="72" x14ac:dyDescent="0.15">
      <c r="A1362" s="14" t="s">
        <v>3528</v>
      </c>
      <c r="B1362" s="14" t="s">
        <v>4737</v>
      </c>
      <c r="C1362" s="14" t="s">
        <v>4385</v>
      </c>
      <c r="D1362" s="16">
        <v>45854</v>
      </c>
      <c r="E1362" s="16"/>
      <c r="F1362" s="14" t="s">
        <v>4736</v>
      </c>
      <c r="G1362" s="14" t="s">
        <v>4735</v>
      </c>
      <c r="H1362" s="14" t="s">
        <v>4734</v>
      </c>
      <c r="I1362" s="15">
        <v>466.5</v>
      </c>
      <c r="J1362" s="77">
        <v>3</v>
      </c>
      <c r="K1362" s="92"/>
    </row>
    <row r="1363" spans="1:11" ht="36" x14ac:dyDescent="0.15">
      <c r="A1363" s="14" t="s">
        <v>3528</v>
      </c>
      <c r="B1363" s="14" t="s">
        <v>4733</v>
      </c>
      <c r="C1363" s="14" t="s">
        <v>4732</v>
      </c>
      <c r="D1363" s="16">
        <v>45854</v>
      </c>
      <c r="E1363" s="16"/>
      <c r="F1363" s="14" t="s">
        <v>4731</v>
      </c>
      <c r="G1363" s="14"/>
      <c r="H1363" s="14" t="s">
        <v>1578</v>
      </c>
      <c r="I1363" s="15">
        <v>7.36</v>
      </c>
      <c r="J1363" s="77">
        <v>3</v>
      </c>
      <c r="K1363" s="92"/>
    </row>
    <row r="1364" spans="1:11" ht="36" x14ac:dyDescent="0.15">
      <c r="A1364" s="14" t="s">
        <v>3528</v>
      </c>
      <c r="B1364" s="14" t="s">
        <v>4733</v>
      </c>
      <c r="C1364" s="14" t="s">
        <v>4732</v>
      </c>
      <c r="D1364" s="16">
        <v>45854</v>
      </c>
      <c r="E1364" s="16"/>
      <c r="F1364" s="14" t="s">
        <v>4731</v>
      </c>
      <c r="G1364" s="14"/>
      <c r="H1364" s="14" t="s">
        <v>1578</v>
      </c>
      <c r="I1364" s="15">
        <v>7.36</v>
      </c>
      <c r="J1364" s="77">
        <v>3</v>
      </c>
      <c r="K1364" s="92"/>
    </row>
    <row r="1365" spans="1:11" ht="36" x14ac:dyDescent="0.15">
      <c r="A1365" s="14" t="s">
        <v>3528</v>
      </c>
      <c r="B1365" s="14" t="s">
        <v>4733</v>
      </c>
      <c r="C1365" s="14" t="s">
        <v>4732</v>
      </c>
      <c r="D1365" s="16">
        <v>45854</v>
      </c>
      <c r="E1365" s="16"/>
      <c r="F1365" s="14" t="s">
        <v>4731</v>
      </c>
      <c r="G1365" s="14"/>
      <c r="H1365" s="14" t="s">
        <v>1578</v>
      </c>
      <c r="I1365" s="15">
        <v>29.44</v>
      </c>
      <c r="J1365" s="77">
        <v>3</v>
      </c>
      <c r="K1365" s="92"/>
    </row>
    <row r="1366" spans="1:11" ht="36" x14ac:dyDescent="0.15">
      <c r="A1366" s="14" t="s">
        <v>3528</v>
      </c>
      <c r="B1366" s="14" t="s">
        <v>4733</v>
      </c>
      <c r="C1366" s="14" t="s">
        <v>4732</v>
      </c>
      <c r="D1366" s="16">
        <v>45854</v>
      </c>
      <c r="E1366" s="16"/>
      <c r="F1366" s="14" t="s">
        <v>4731</v>
      </c>
      <c r="G1366" s="14"/>
      <c r="H1366" s="14" t="s">
        <v>1578</v>
      </c>
      <c r="I1366" s="15">
        <v>7.36</v>
      </c>
      <c r="J1366" s="77">
        <v>3</v>
      </c>
      <c r="K1366" s="92"/>
    </row>
    <row r="1367" spans="1:11" ht="36" x14ac:dyDescent="0.15">
      <c r="A1367" s="14" t="s">
        <v>3528</v>
      </c>
      <c r="B1367" s="14" t="s">
        <v>4733</v>
      </c>
      <c r="C1367" s="14" t="s">
        <v>4732</v>
      </c>
      <c r="D1367" s="16">
        <v>45854</v>
      </c>
      <c r="E1367" s="16"/>
      <c r="F1367" s="14" t="s">
        <v>4731</v>
      </c>
      <c r="G1367" s="14"/>
      <c r="H1367" s="14" t="s">
        <v>1578</v>
      </c>
      <c r="I1367" s="15">
        <v>177.1</v>
      </c>
      <c r="J1367" s="77">
        <v>3</v>
      </c>
      <c r="K1367" s="92"/>
    </row>
    <row r="1368" spans="1:11" ht="36" x14ac:dyDescent="0.15">
      <c r="A1368" s="14" t="s">
        <v>3528</v>
      </c>
      <c r="B1368" s="14" t="s">
        <v>4733</v>
      </c>
      <c r="C1368" s="14" t="s">
        <v>4732</v>
      </c>
      <c r="D1368" s="16">
        <v>45854</v>
      </c>
      <c r="E1368" s="16"/>
      <c r="F1368" s="14" t="s">
        <v>4731</v>
      </c>
      <c r="G1368" s="14"/>
      <c r="H1368" s="14" t="s">
        <v>1578</v>
      </c>
      <c r="I1368" s="15">
        <v>78.2</v>
      </c>
      <c r="J1368" s="77">
        <v>3</v>
      </c>
      <c r="K1368" s="92"/>
    </row>
    <row r="1369" spans="1:11" ht="36" x14ac:dyDescent="0.15">
      <c r="A1369" s="14" t="s">
        <v>3528</v>
      </c>
      <c r="B1369" s="14" t="s">
        <v>4733</v>
      </c>
      <c r="C1369" s="14" t="s">
        <v>4732</v>
      </c>
      <c r="D1369" s="16">
        <v>45854</v>
      </c>
      <c r="E1369" s="16"/>
      <c r="F1369" s="14" t="s">
        <v>4731</v>
      </c>
      <c r="G1369" s="14"/>
      <c r="H1369" s="14" t="s">
        <v>1578</v>
      </c>
      <c r="I1369" s="15">
        <v>184</v>
      </c>
      <c r="J1369" s="77">
        <v>3</v>
      </c>
      <c r="K1369" s="92"/>
    </row>
    <row r="1370" spans="1:11" ht="36" x14ac:dyDescent="0.15">
      <c r="A1370" s="14" t="s">
        <v>3528</v>
      </c>
      <c r="B1370" s="14" t="s">
        <v>4733</v>
      </c>
      <c r="C1370" s="14" t="s">
        <v>4732</v>
      </c>
      <c r="D1370" s="16">
        <v>45854</v>
      </c>
      <c r="E1370" s="16"/>
      <c r="F1370" s="14" t="s">
        <v>4731</v>
      </c>
      <c r="G1370" s="14"/>
      <c r="H1370" s="14" t="s">
        <v>1578</v>
      </c>
      <c r="I1370" s="15">
        <v>179.4</v>
      </c>
      <c r="J1370" s="77">
        <v>3</v>
      </c>
      <c r="K1370" s="92"/>
    </row>
    <row r="1371" spans="1:11" ht="36" x14ac:dyDescent="0.15">
      <c r="A1371" s="14" t="s">
        <v>3528</v>
      </c>
      <c r="B1371" s="14" t="s">
        <v>4733</v>
      </c>
      <c r="C1371" s="14" t="s">
        <v>4732</v>
      </c>
      <c r="D1371" s="16">
        <v>45854</v>
      </c>
      <c r="E1371" s="16"/>
      <c r="F1371" s="14" t="s">
        <v>4731</v>
      </c>
      <c r="G1371" s="14"/>
      <c r="H1371" s="14" t="s">
        <v>1578</v>
      </c>
      <c r="I1371" s="15">
        <v>53.36</v>
      </c>
      <c r="J1371" s="77">
        <v>3</v>
      </c>
      <c r="K1371" s="92"/>
    </row>
    <row r="1372" spans="1:11" ht="60" x14ac:dyDescent="0.15">
      <c r="A1372" s="14" t="s">
        <v>3528</v>
      </c>
      <c r="B1372" s="14" t="s">
        <v>4730</v>
      </c>
      <c r="C1372" s="14" t="s">
        <v>4729</v>
      </c>
      <c r="D1372" s="16">
        <v>45854</v>
      </c>
      <c r="E1372" s="16"/>
      <c r="F1372" s="14" t="s">
        <v>4728</v>
      </c>
      <c r="G1372" s="14"/>
      <c r="H1372" s="14" t="s">
        <v>2263</v>
      </c>
      <c r="I1372" s="15">
        <v>88.41</v>
      </c>
      <c r="J1372" s="77">
        <v>3</v>
      </c>
      <c r="K1372" s="92"/>
    </row>
    <row r="1373" spans="1:11" ht="48" x14ac:dyDescent="0.15">
      <c r="A1373" s="14" t="s">
        <v>3528</v>
      </c>
      <c r="B1373" s="14" t="s">
        <v>4727</v>
      </c>
      <c r="C1373" s="14" t="s">
        <v>4726</v>
      </c>
      <c r="D1373" s="16">
        <v>45854</v>
      </c>
      <c r="E1373" s="16"/>
      <c r="F1373" s="14" t="s">
        <v>4725</v>
      </c>
      <c r="G1373" s="14"/>
      <c r="H1373" s="14" t="s">
        <v>2263</v>
      </c>
      <c r="I1373" s="15">
        <v>309.2</v>
      </c>
      <c r="J1373" s="77">
        <v>3</v>
      </c>
      <c r="K1373" s="92"/>
    </row>
    <row r="1374" spans="1:11" ht="36" x14ac:dyDescent="0.15">
      <c r="A1374" s="14" t="s">
        <v>3528</v>
      </c>
      <c r="B1374" s="14" t="s">
        <v>4724</v>
      </c>
      <c r="C1374" s="14" t="s">
        <v>4723</v>
      </c>
      <c r="D1374" s="16">
        <v>45854</v>
      </c>
      <c r="E1374" s="16"/>
      <c r="F1374" s="14" t="s">
        <v>4722</v>
      </c>
      <c r="G1374" s="14"/>
      <c r="H1374" s="14" t="s">
        <v>2150</v>
      </c>
      <c r="I1374" s="15">
        <v>49.8</v>
      </c>
      <c r="J1374" s="77">
        <v>3</v>
      </c>
      <c r="K1374" s="92"/>
    </row>
    <row r="1375" spans="1:11" ht="60" x14ac:dyDescent="0.15">
      <c r="A1375" s="14" t="s">
        <v>3528</v>
      </c>
      <c r="B1375" s="14" t="s">
        <v>4721</v>
      </c>
      <c r="C1375" s="14" t="s">
        <v>4720</v>
      </c>
      <c r="D1375" s="16">
        <v>45854</v>
      </c>
      <c r="E1375" s="16"/>
      <c r="F1375" s="14" t="s">
        <v>4719</v>
      </c>
      <c r="G1375" s="14"/>
      <c r="H1375" s="14" t="s">
        <v>4718</v>
      </c>
      <c r="I1375" s="15">
        <v>23.5</v>
      </c>
      <c r="J1375" s="77">
        <v>3</v>
      </c>
      <c r="K1375" s="92"/>
    </row>
    <row r="1376" spans="1:11" ht="48" x14ac:dyDescent="0.15">
      <c r="A1376" s="14" t="s">
        <v>3528</v>
      </c>
      <c r="B1376" s="14" t="s">
        <v>4717</v>
      </c>
      <c r="C1376" s="14" t="s">
        <v>2985</v>
      </c>
      <c r="D1376" s="16">
        <v>45854</v>
      </c>
      <c r="E1376" s="16"/>
      <c r="F1376" s="14" t="s">
        <v>4716</v>
      </c>
      <c r="G1376" s="14" t="s">
        <v>4715</v>
      </c>
      <c r="H1376" s="14" t="s">
        <v>4714</v>
      </c>
      <c r="I1376" s="15">
        <v>0.28999999999999998</v>
      </c>
      <c r="J1376" s="77">
        <v>3</v>
      </c>
      <c r="K1376" s="92"/>
    </row>
    <row r="1377" spans="1:11" ht="72" x14ac:dyDescent="0.15">
      <c r="A1377" s="14" t="s">
        <v>3528</v>
      </c>
      <c r="B1377" s="14" t="s">
        <v>4713</v>
      </c>
      <c r="C1377" s="14" t="s">
        <v>4712</v>
      </c>
      <c r="D1377" s="16">
        <v>45855</v>
      </c>
      <c r="E1377" s="16"/>
      <c r="F1377" s="14" t="s">
        <v>4711</v>
      </c>
      <c r="G1377" s="14"/>
      <c r="H1377" s="14" t="s">
        <v>4685</v>
      </c>
      <c r="I1377" s="15">
        <v>80</v>
      </c>
      <c r="J1377" s="77">
        <v>3</v>
      </c>
      <c r="K1377" s="92"/>
    </row>
    <row r="1378" spans="1:11" ht="72" x14ac:dyDescent="0.15">
      <c r="A1378" s="14" t="s">
        <v>3528</v>
      </c>
      <c r="B1378" s="14" t="s">
        <v>4710</v>
      </c>
      <c r="C1378" s="14" t="s">
        <v>4709</v>
      </c>
      <c r="D1378" s="16">
        <v>45855</v>
      </c>
      <c r="E1378" s="16"/>
      <c r="F1378" s="14" t="s">
        <v>4708</v>
      </c>
      <c r="G1378" s="14"/>
      <c r="H1378" s="14" t="s">
        <v>2628</v>
      </c>
      <c r="I1378" s="15">
        <v>16</v>
      </c>
      <c r="J1378" s="77">
        <v>3</v>
      </c>
      <c r="K1378" s="92"/>
    </row>
    <row r="1379" spans="1:11" ht="72" x14ac:dyDescent="0.15">
      <c r="A1379" s="14" t="s">
        <v>3528</v>
      </c>
      <c r="B1379" s="14" t="s">
        <v>4707</v>
      </c>
      <c r="C1379" s="14" t="s">
        <v>4706</v>
      </c>
      <c r="D1379" s="16">
        <v>45855</v>
      </c>
      <c r="E1379" s="16"/>
      <c r="F1379" s="14" t="s">
        <v>4705</v>
      </c>
      <c r="G1379" s="14"/>
      <c r="H1379" s="14" t="s">
        <v>4662</v>
      </c>
      <c r="I1379" s="15">
        <v>80</v>
      </c>
      <c r="J1379" s="77">
        <v>3</v>
      </c>
      <c r="K1379" s="92"/>
    </row>
    <row r="1380" spans="1:11" ht="72" x14ac:dyDescent="0.15">
      <c r="A1380" s="14" t="s">
        <v>3528</v>
      </c>
      <c r="B1380" s="14" t="s">
        <v>4704</v>
      </c>
      <c r="C1380" s="14" t="s">
        <v>4703</v>
      </c>
      <c r="D1380" s="16">
        <v>45855</v>
      </c>
      <c r="E1380" s="16"/>
      <c r="F1380" s="14" t="s">
        <v>4702</v>
      </c>
      <c r="G1380" s="14"/>
      <c r="H1380" s="14" t="s">
        <v>2668</v>
      </c>
      <c r="I1380" s="15">
        <v>80</v>
      </c>
      <c r="J1380" s="77">
        <v>3</v>
      </c>
      <c r="K1380" s="92"/>
    </row>
    <row r="1381" spans="1:11" ht="72" x14ac:dyDescent="0.15">
      <c r="A1381" s="14" t="s">
        <v>3528</v>
      </c>
      <c r="B1381" s="14" t="s">
        <v>4701</v>
      </c>
      <c r="C1381" s="14" t="s">
        <v>4700</v>
      </c>
      <c r="D1381" s="16">
        <v>45855</v>
      </c>
      <c r="E1381" s="16"/>
      <c r="F1381" s="14" t="s">
        <v>4699</v>
      </c>
      <c r="G1381" s="14"/>
      <c r="H1381" s="14" t="s">
        <v>2820</v>
      </c>
      <c r="I1381" s="15">
        <v>80</v>
      </c>
      <c r="J1381" s="77">
        <v>3</v>
      </c>
      <c r="K1381" s="92"/>
    </row>
    <row r="1382" spans="1:11" ht="72" x14ac:dyDescent="0.15">
      <c r="A1382" s="14" t="s">
        <v>3528</v>
      </c>
      <c r="B1382" s="14" t="s">
        <v>4698</v>
      </c>
      <c r="C1382" s="14" t="s">
        <v>4697</v>
      </c>
      <c r="D1382" s="16">
        <v>45855</v>
      </c>
      <c r="E1382" s="16"/>
      <c r="F1382" s="14" t="s">
        <v>4696</v>
      </c>
      <c r="G1382" s="14"/>
      <c r="H1382" s="14" t="s">
        <v>4677</v>
      </c>
      <c r="I1382" s="15">
        <v>80</v>
      </c>
      <c r="J1382" s="77">
        <v>3</v>
      </c>
      <c r="K1382" s="92"/>
    </row>
    <row r="1383" spans="1:11" ht="72" x14ac:dyDescent="0.15">
      <c r="A1383" s="14" t="s">
        <v>3528</v>
      </c>
      <c r="B1383" s="14" t="s">
        <v>4695</v>
      </c>
      <c r="C1383" s="14" t="s">
        <v>4694</v>
      </c>
      <c r="D1383" s="16">
        <v>45855</v>
      </c>
      <c r="E1383" s="16"/>
      <c r="F1383" s="14" t="s">
        <v>4693</v>
      </c>
      <c r="G1383" s="14"/>
      <c r="H1383" s="14" t="s">
        <v>4692</v>
      </c>
      <c r="I1383" s="15">
        <v>56</v>
      </c>
      <c r="J1383" s="77">
        <v>3</v>
      </c>
      <c r="K1383" s="92"/>
    </row>
    <row r="1384" spans="1:11" ht="72" x14ac:dyDescent="0.15">
      <c r="A1384" s="14" t="s">
        <v>3528</v>
      </c>
      <c r="B1384" s="14" t="s">
        <v>4691</v>
      </c>
      <c r="C1384" s="14" t="s">
        <v>4690</v>
      </c>
      <c r="D1384" s="16">
        <v>45855</v>
      </c>
      <c r="E1384" s="16"/>
      <c r="F1384" s="14" t="s">
        <v>4689</v>
      </c>
      <c r="G1384" s="14"/>
      <c r="H1384" s="14" t="s">
        <v>4673</v>
      </c>
      <c r="I1384" s="15">
        <v>70</v>
      </c>
      <c r="J1384" s="77">
        <v>3</v>
      </c>
      <c r="K1384" s="92"/>
    </row>
    <row r="1385" spans="1:11" ht="72" x14ac:dyDescent="0.15">
      <c r="A1385" s="14" t="s">
        <v>3528</v>
      </c>
      <c r="B1385" s="14" t="s">
        <v>4688</v>
      </c>
      <c r="C1385" s="14" t="s">
        <v>4687</v>
      </c>
      <c r="D1385" s="16">
        <v>45855</v>
      </c>
      <c r="E1385" s="16"/>
      <c r="F1385" s="14" t="s">
        <v>4686</v>
      </c>
      <c r="G1385" s="14"/>
      <c r="H1385" s="14" t="s">
        <v>4685</v>
      </c>
      <c r="I1385" s="15">
        <v>80</v>
      </c>
      <c r="J1385" s="77">
        <v>3</v>
      </c>
      <c r="K1385" s="92"/>
    </row>
    <row r="1386" spans="1:11" ht="72" x14ac:dyDescent="0.15">
      <c r="A1386" s="14" t="s">
        <v>3528</v>
      </c>
      <c r="B1386" s="14" t="s">
        <v>4684</v>
      </c>
      <c r="C1386" s="14" t="s">
        <v>4683</v>
      </c>
      <c r="D1386" s="16">
        <v>45855</v>
      </c>
      <c r="E1386" s="16"/>
      <c r="F1386" s="14" t="s">
        <v>4682</v>
      </c>
      <c r="G1386" s="14"/>
      <c r="H1386" s="14" t="s">
        <v>4681</v>
      </c>
      <c r="I1386" s="15">
        <v>80</v>
      </c>
      <c r="J1386" s="77">
        <v>3</v>
      </c>
      <c r="K1386" s="92"/>
    </row>
    <row r="1387" spans="1:11" ht="72" x14ac:dyDescent="0.15">
      <c r="A1387" s="14" t="s">
        <v>3528</v>
      </c>
      <c r="B1387" s="14" t="s">
        <v>4680</v>
      </c>
      <c r="C1387" s="14" t="s">
        <v>4679</v>
      </c>
      <c r="D1387" s="16">
        <v>45855</v>
      </c>
      <c r="E1387" s="16"/>
      <c r="F1387" s="14" t="s">
        <v>4678</v>
      </c>
      <c r="G1387" s="14"/>
      <c r="H1387" s="14" t="s">
        <v>4677</v>
      </c>
      <c r="I1387" s="15">
        <v>80</v>
      </c>
      <c r="J1387" s="77">
        <v>3</v>
      </c>
      <c r="K1387" s="92"/>
    </row>
    <row r="1388" spans="1:11" ht="72" x14ac:dyDescent="0.15">
      <c r="A1388" s="14" t="s">
        <v>3528</v>
      </c>
      <c r="B1388" s="14" t="s">
        <v>4676</v>
      </c>
      <c r="C1388" s="14" t="s">
        <v>4675</v>
      </c>
      <c r="D1388" s="16">
        <v>45855</v>
      </c>
      <c r="E1388" s="16"/>
      <c r="F1388" s="14" t="s">
        <v>4674</v>
      </c>
      <c r="G1388" s="14"/>
      <c r="H1388" s="14" t="s">
        <v>4673</v>
      </c>
      <c r="I1388" s="15">
        <v>80</v>
      </c>
      <c r="J1388" s="77">
        <v>3</v>
      </c>
      <c r="K1388" s="92"/>
    </row>
    <row r="1389" spans="1:11" ht="72" x14ac:dyDescent="0.15">
      <c r="A1389" s="14" t="s">
        <v>3528</v>
      </c>
      <c r="B1389" s="14" t="s">
        <v>4672</v>
      </c>
      <c r="C1389" s="14" t="s">
        <v>4671</v>
      </c>
      <c r="D1389" s="16">
        <v>45855</v>
      </c>
      <c r="E1389" s="16"/>
      <c r="F1389" s="14" t="s">
        <v>4670</v>
      </c>
      <c r="G1389" s="14"/>
      <c r="H1389" s="14" t="s">
        <v>4669</v>
      </c>
      <c r="I1389" s="15">
        <v>140</v>
      </c>
      <c r="J1389" s="77">
        <v>3</v>
      </c>
      <c r="K1389" s="92"/>
    </row>
    <row r="1390" spans="1:11" ht="72" x14ac:dyDescent="0.15">
      <c r="A1390" s="14" t="s">
        <v>3528</v>
      </c>
      <c r="B1390" s="14" t="s">
        <v>4668</v>
      </c>
      <c r="C1390" s="14" t="s">
        <v>4667</v>
      </c>
      <c r="D1390" s="16">
        <v>45855</v>
      </c>
      <c r="E1390" s="16"/>
      <c r="F1390" s="14" t="s">
        <v>4666</v>
      </c>
      <c r="G1390" s="14"/>
      <c r="H1390" s="14" t="s">
        <v>2664</v>
      </c>
      <c r="I1390" s="15">
        <v>64</v>
      </c>
      <c r="J1390" s="77">
        <v>3</v>
      </c>
      <c r="K1390" s="92"/>
    </row>
    <row r="1391" spans="1:11" ht="72" x14ac:dyDescent="0.15">
      <c r="A1391" s="14" t="s">
        <v>3528</v>
      </c>
      <c r="B1391" s="14" t="s">
        <v>4665</v>
      </c>
      <c r="C1391" s="14" t="s">
        <v>4664</v>
      </c>
      <c r="D1391" s="16">
        <v>45855</v>
      </c>
      <c r="E1391" s="16"/>
      <c r="F1391" s="14" t="s">
        <v>4663</v>
      </c>
      <c r="G1391" s="14"/>
      <c r="H1391" s="14" t="s">
        <v>4662</v>
      </c>
      <c r="I1391" s="15">
        <v>80</v>
      </c>
      <c r="J1391" s="77">
        <v>3</v>
      </c>
      <c r="K1391" s="92"/>
    </row>
    <row r="1392" spans="1:11" ht="72" x14ac:dyDescent="0.15">
      <c r="A1392" s="14" t="s">
        <v>3528</v>
      </c>
      <c r="B1392" s="14" t="s">
        <v>4661</v>
      </c>
      <c r="C1392" s="14" t="s">
        <v>4660</v>
      </c>
      <c r="D1392" s="16">
        <v>45855</v>
      </c>
      <c r="E1392" s="16"/>
      <c r="F1392" s="14" t="s">
        <v>4659</v>
      </c>
      <c r="G1392" s="14"/>
      <c r="H1392" s="14" t="s">
        <v>2477</v>
      </c>
      <c r="I1392" s="15">
        <v>140</v>
      </c>
      <c r="J1392" s="77">
        <v>3</v>
      </c>
      <c r="K1392" s="92"/>
    </row>
    <row r="1393" spans="1:11" ht="72" x14ac:dyDescent="0.15">
      <c r="A1393" s="14" t="s">
        <v>3528</v>
      </c>
      <c r="B1393" s="14" t="s">
        <v>4658</v>
      </c>
      <c r="C1393" s="14" t="s">
        <v>4657</v>
      </c>
      <c r="D1393" s="16">
        <v>45855</v>
      </c>
      <c r="E1393" s="16"/>
      <c r="F1393" s="14" t="s">
        <v>4656</v>
      </c>
      <c r="G1393" s="14"/>
      <c r="H1393" s="14" t="s">
        <v>2708</v>
      </c>
      <c r="I1393" s="15">
        <v>231</v>
      </c>
      <c r="J1393" s="77">
        <v>3</v>
      </c>
      <c r="K1393" s="92"/>
    </row>
    <row r="1394" spans="1:11" ht="72" x14ac:dyDescent="0.15">
      <c r="A1394" s="14" t="s">
        <v>3528</v>
      </c>
      <c r="B1394" s="14" t="s">
        <v>4655</v>
      </c>
      <c r="C1394" s="14" t="s">
        <v>4654</v>
      </c>
      <c r="D1394" s="16">
        <v>45855</v>
      </c>
      <c r="E1394" s="16"/>
      <c r="F1394" s="14" t="s">
        <v>4653</v>
      </c>
      <c r="G1394" s="14"/>
      <c r="H1394" s="14" t="s">
        <v>4652</v>
      </c>
      <c r="I1394" s="15">
        <v>199.5</v>
      </c>
      <c r="J1394" s="77">
        <v>3</v>
      </c>
      <c r="K1394" s="92"/>
    </row>
    <row r="1395" spans="1:11" ht="72" x14ac:dyDescent="0.15">
      <c r="A1395" s="14" t="s">
        <v>3528</v>
      </c>
      <c r="B1395" s="14" t="s">
        <v>4651</v>
      </c>
      <c r="C1395" s="14" t="s">
        <v>4650</v>
      </c>
      <c r="D1395" s="16">
        <v>45855</v>
      </c>
      <c r="E1395" s="16"/>
      <c r="F1395" s="14" t="s">
        <v>4649</v>
      </c>
      <c r="G1395" s="14"/>
      <c r="H1395" s="14" t="s">
        <v>4606</v>
      </c>
      <c r="I1395" s="15">
        <v>147</v>
      </c>
      <c r="J1395" s="77">
        <v>3</v>
      </c>
      <c r="K1395" s="92"/>
    </row>
    <row r="1396" spans="1:11" ht="72" x14ac:dyDescent="0.15">
      <c r="A1396" s="14" t="s">
        <v>3528</v>
      </c>
      <c r="B1396" s="14" t="s">
        <v>4648</v>
      </c>
      <c r="C1396" s="14" t="s">
        <v>4647</v>
      </c>
      <c r="D1396" s="16">
        <v>45855</v>
      </c>
      <c r="E1396" s="16"/>
      <c r="F1396" s="14" t="s">
        <v>4646</v>
      </c>
      <c r="G1396" s="14"/>
      <c r="H1396" s="14" t="s">
        <v>4645</v>
      </c>
      <c r="I1396" s="15">
        <v>199.5</v>
      </c>
      <c r="J1396" s="77">
        <v>3</v>
      </c>
      <c r="K1396" s="92"/>
    </row>
    <row r="1397" spans="1:11" ht="72" x14ac:dyDescent="0.15">
      <c r="A1397" s="14" t="s">
        <v>3528</v>
      </c>
      <c r="B1397" s="14" t="s">
        <v>4644</v>
      </c>
      <c r="C1397" s="14" t="s">
        <v>4643</v>
      </c>
      <c r="D1397" s="16">
        <v>45855</v>
      </c>
      <c r="E1397" s="16"/>
      <c r="F1397" s="14" t="s">
        <v>4642</v>
      </c>
      <c r="G1397" s="14"/>
      <c r="H1397" s="14" t="s">
        <v>4602</v>
      </c>
      <c r="I1397" s="15">
        <v>147</v>
      </c>
      <c r="J1397" s="77">
        <v>3</v>
      </c>
      <c r="K1397" s="92"/>
    </row>
    <row r="1398" spans="1:11" ht="72" x14ac:dyDescent="0.15">
      <c r="A1398" s="14" t="s">
        <v>3528</v>
      </c>
      <c r="B1398" s="14" t="s">
        <v>4641</v>
      </c>
      <c r="C1398" s="14" t="s">
        <v>4640</v>
      </c>
      <c r="D1398" s="16">
        <v>45855</v>
      </c>
      <c r="E1398" s="16"/>
      <c r="F1398" s="14" t="s">
        <v>4639</v>
      </c>
      <c r="G1398" s="14"/>
      <c r="H1398" s="14" t="s">
        <v>4591</v>
      </c>
      <c r="I1398" s="15">
        <v>147</v>
      </c>
      <c r="J1398" s="77">
        <v>3</v>
      </c>
      <c r="K1398" s="92"/>
    </row>
    <row r="1399" spans="1:11" ht="72" x14ac:dyDescent="0.15">
      <c r="A1399" s="14" t="s">
        <v>3528</v>
      </c>
      <c r="B1399" s="14" t="s">
        <v>4638</v>
      </c>
      <c r="C1399" s="14" t="s">
        <v>4637</v>
      </c>
      <c r="D1399" s="16">
        <v>45855</v>
      </c>
      <c r="E1399" s="16"/>
      <c r="F1399" s="14" t="s">
        <v>4636</v>
      </c>
      <c r="G1399" s="14"/>
      <c r="H1399" s="14" t="s">
        <v>1768</v>
      </c>
      <c r="I1399" s="15">
        <v>242</v>
      </c>
      <c r="J1399" s="77">
        <v>3</v>
      </c>
      <c r="K1399" s="92"/>
    </row>
    <row r="1400" spans="1:11" ht="72" x14ac:dyDescent="0.15">
      <c r="A1400" s="14" t="s">
        <v>3528</v>
      </c>
      <c r="B1400" s="14" t="s">
        <v>4635</v>
      </c>
      <c r="C1400" s="14" t="s">
        <v>4634</v>
      </c>
      <c r="D1400" s="16">
        <v>45855</v>
      </c>
      <c r="E1400" s="16"/>
      <c r="F1400" s="14" t="s">
        <v>4633</v>
      </c>
      <c r="G1400" s="14"/>
      <c r="H1400" s="14" t="s">
        <v>4632</v>
      </c>
      <c r="I1400" s="15">
        <v>199.5</v>
      </c>
      <c r="J1400" s="77">
        <v>3</v>
      </c>
      <c r="K1400" s="92"/>
    </row>
    <row r="1401" spans="1:11" ht="72" x14ac:dyDescent="0.15">
      <c r="A1401" s="14" t="s">
        <v>3528</v>
      </c>
      <c r="B1401" s="14" t="s">
        <v>4631</v>
      </c>
      <c r="C1401" s="14" t="s">
        <v>4630</v>
      </c>
      <c r="D1401" s="16">
        <v>45855</v>
      </c>
      <c r="E1401" s="16"/>
      <c r="F1401" s="14" t="s">
        <v>4629</v>
      </c>
      <c r="G1401" s="14"/>
      <c r="H1401" s="14" t="s">
        <v>4587</v>
      </c>
      <c r="I1401" s="15">
        <v>147</v>
      </c>
      <c r="J1401" s="77">
        <v>3</v>
      </c>
      <c r="K1401" s="92"/>
    </row>
    <row r="1402" spans="1:11" ht="72" x14ac:dyDescent="0.15">
      <c r="A1402" s="14" t="s">
        <v>3528</v>
      </c>
      <c r="B1402" s="14" t="s">
        <v>4628</v>
      </c>
      <c r="C1402" s="14" t="s">
        <v>4627</v>
      </c>
      <c r="D1402" s="16">
        <v>45855</v>
      </c>
      <c r="E1402" s="16"/>
      <c r="F1402" s="14" t="s">
        <v>4626</v>
      </c>
      <c r="G1402" s="14"/>
      <c r="H1402" s="14" t="s">
        <v>2256</v>
      </c>
      <c r="I1402" s="15">
        <v>147</v>
      </c>
      <c r="J1402" s="77">
        <v>3</v>
      </c>
      <c r="K1402" s="92"/>
    </row>
    <row r="1403" spans="1:11" ht="72" x14ac:dyDescent="0.15">
      <c r="A1403" s="14" t="s">
        <v>3528</v>
      </c>
      <c r="B1403" s="14" t="s">
        <v>4625</v>
      </c>
      <c r="C1403" s="14" t="s">
        <v>4624</v>
      </c>
      <c r="D1403" s="16">
        <v>45855</v>
      </c>
      <c r="E1403" s="16"/>
      <c r="F1403" s="14" t="s">
        <v>4623</v>
      </c>
      <c r="G1403" s="14"/>
      <c r="H1403" s="14" t="s">
        <v>1888</v>
      </c>
      <c r="I1403" s="15">
        <v>199.5</v>
      </c>
      <c r="J1403" s="77">
        <v>3</v>
      </c>
      <c r="K1403" s="92"/>
    </row>
    <row r="1404" spans="1:11" ht="72" x14ac:dyDescent="0.15">
      <c r="A1404" s="14" t="s">
        <v>3528</v>
      </c>
      <c r="B1404" s="14" t="s">
        <v>4622</v>
      </c>
      <c r="C1404" s="14" t="s">
        <v>4621</v>
      </c>
      <c r="D1404" s="16">
        <v>45855</v>
      </c>
      <c r="E1404" s="16"/>
      <c r="F1404" s="14" t="s">
        <v>4620</v>
      </c>
      <c r="G1404" s="14"/>
      <c r="H1404" s="14" t="s">
        <v>4619</v>
      </c>
      <c r="I1404" s="15">
        <v>199.5</v>
      </c>
      <c r="J1404" s="77">
        <v>3</v>
      </c>
      <c r="K1404" s="92"/>
    </row>
    <row r="1405" spans="1:11" ht="72" x14ac:dyDescent="0.15">
      <c r="A1405" s="14" t="s">
        <v>3528</v>
      </c>
      <c r="B1405" s="14" t="s">
        <v>4618</v>
      </c>
      <c r="C1405" s="14" t="s">
        <v>4617</v>
      </c>
      <c r="D1405" s="16">
        <v>45855</v>
      </c>
      <c r="E1405" s="16"/>
      <c r="F1405" s="14" t="s">
        <v>4616</v>
      </c>
      <c r="G1405" s="14"/>
      <c r="H1405" s="14" t="s">
        <v>4574</v>
      </c>
      <c r="I1405" s="15">
        <v>147</v>
      </c>
      <c r="J1405" s="77">
        <v>3</v>
      </c>
      <c r="K1405" s="92"/>
    </row>
    <row r="1406" spans="1:11" ht="72" x14ac:dyDescent="0.15">
      <c r="A1406" s="14" t="s">
        <v>3528</v>
      </c>
      <c r="B1406" s="14" t="s">
        <v>4615</v>
      </c>
      <c r="C1406" s="14" t="s">
        <v>4614</v>
      </c>
      <c r="D1406" s="16">
        <v>45855</v>
      </c>
      <c r="E1406" s="16"/>
      <c r="F1406" s="14" t="s">
        <v>4613</v>
      </c>
      <c r="G1406" s="14"/>
      <c r="H1406" s="14" t="s">
        <v>4570</v>
      </c>
      <c r="I1406" s="15">
        <v>147</v>
      </c>
      <c r="J1406" s="77">
        <v>3</v>
      </c>
      <c r="K1406" s="92"/>
    </row>
    <row r="1407" spans="1:11" ht="72" x14ac:dyDescent="0.15">
      <c r="A1407" s="14" t="s">
        <v>3528</v>
      </c>
      <c r="B1407" s="14" t="s">
        <v>4612</v>
      </c>
      <c r="C1407" s="14" t="s">
        <v>4611</v>
      </c>
      <c r="D1407" s="16">
        <v>45855</v>
      </c>
      <c r="E1407" s="16"/>
      <c r="F1407" s="14" t="s">
        <v>4610</v>
      </c>
      <c r="G1407" s="14" t="s">
        <v>2732</v>
      </c>
      <c r="H1407" s="14" t="s">
        <v>2733</v>
      </c>
      <c r="I1407" s="15">
        <v>138</v>
      </c>
      <c r="J1407" s="77">
        <v>3</v>
      </c>
      <c r="K1407" s="92"/>
    </row>
    <row r="1408" spans="1:11" ht="72" x14ac:dyDescent="0.15">
      <c r="A1408" s="14" t="s">
        <v>3528</v>
      </c>
      <c r="B1408" s="14" t="s">
        <v>4609</v>
      </c>
      <c r="C1408" s="14" t="s">
        <v>4608</v>
      </c>
      <c r="D1408" s="16">
        <v>45855</v>
      </c>
      <c r="E1408" s="16"/>
      <c r="F1408" s="14" t="s">
        <v>4607</v>
      </c>
      <c r="G1408" s="14"/>
      <c r="H1408" s="14" t="s">
        <v>4606</v>
      </c>
      <c r="I1408" s="15">
        <v>135</v>
      </c>
      <c r="J1408" s="77">
        <v>3</v>
      </c>
      <c r="K1408" s="92"/>
    </row>
    <row r="1409" spans="1:11" ht="72" x14ac:dyDescent="0.15">
      <c r="A1409" s="14" t="s">
        <v>3528</v>
      </c>
      <c r="B1409" s="14" t="s">
        <v>4605</v>
      </c>
      <c r="C1409" s="14" t="s">
        <v>4604</v>
      </c>
      <c r="D1409" s="16">
        <v>45855</v>
      </c>
      <c r="E1409" s="16"/>
      <c r="F1409" s="14" t="s">
        <v>4603</v>
      </c>
      <c r="G1409" s="14"/>
      <c r="H1409" s="14" t="s">
        <v>4602</v>
      </c>
      <c r="I1409" s="15">
        <v>135</v>
      </c>
      <c r="J1409" s="77">
        <v>3</v>
      </c>
      <c r="K1409" s="92"/>
    </row>
    <row r="1410" spans="1:11" ht="72" x14ac:dyDescent="0.15">
      <c r="A1410" s="14" t="s">
        <v>3528</v>
      </c>
      <c r="B1410" s="14" t="s">
        <v>4601</v>
      </c>
      <c r="C1410" s="14" t="s">
        <v>4600</v>
      </c>
      <c r="D1410" s="16">
        <v>45855</v>
      </c>
      <c r="E1410" s="16"/>
      <c r="F1410" s="14" t="s">
        <v>4599</v>
      </c>
      <c r="G1410" s="14"/>
      <c r="H1410" s="14" t="s">
        <v>2361</v>
      </c>
      <c r="I1410" s="15">
        <v>187.2</v>
      </c>
      <c r="J1410" s="77">
        <v>3</v>
      </c>
      <c r="K1410" s="92"/>
    </row>
    <row r="1411" spans="1:11" ht="72" x14ac:dyDescent="0.15">
      <c r="A1411" s="14" t="s">
        <v>3528</v>
      </c>
      <c r="B1411" s="14" t="s">
        <v>4598</v>
      </c>
      <c r="C1411" s="14" t="s">
        <v>4597</v>
      </c>
      <c r="D1411" s="16">
        <v>45855</v>
      </c>
      <c r="E1411" s="16"/>
      <c r="F1411" s="14" t="s">
        <v>4596</v>
      </c>
      <c r="G1411" s="14"/>
      <c r="H1411" s="14" t="s">
        <v>4595</v>
      </c>
      <c r="I1411" s="15">
        <v>126</v>
      </c>
      <c r="J1411" s="77">
        <v>3</v>
      </c>
      <c r="K1411" s="92"/>
    </row>
    <row r="1412" spans="1:11" ht="72" x14ac:dyDescent="0.15">
      <c r="A1412" s="14" t="s">
        <v>3528</v>
      </c>
      <c r="B1412" s="14" t="s">
        <v>4594</v>
      </c>
      <c r="C1412" s="14" t="s">
        <v>4593</v>
      </c>
      <c r="D1412" s="16">
        <v>45855</v>
      </c>
      <c r="E1412" s="16"/>
      <c r="F1412" s="14" t="s">
        <v>4592</v>
      </c>
      <c r="G1412" s="14"/>
      <c r="H1412" s="14" t="s">
        <v>4591</v>
      </c>
      <c r="I1412" s="15">
        <v>135</v>
      </c>
      <c r="J1412" s="77">
        <v>3</v>
      </c>
      <c r="K1412" s="92"/>
    </row>
    <row r="1413" spans="1:11" ht="72" x14ac:dyDescent="0.15">
      <c r="A1413" s="14" t="s">
        <v>3528</v>
      </c>
      <c r="B1413" s="14" t="s">
        <v>4590</v>
      </c>
      <c r="C1413" s="14" t="s">
        <v>4589</v>
      </c>
      <c r="D1413" s="16">
        <v>45855</v>
      </c>
      <c r="E1413" s="16"/>
      <c r="F1413" s="14" t="s">
        <v>4588</v>
      </c>
      <c r="G1413" s="14"/>
      <c r="H1413" s="14" t="s">
        <v>4587</v>
      </c>
      <c r="I1413" s="15">
        <v>135</v>
      </c>
      <c r="J1413" s="77">
        <v>3</v>
      </c>
      <c r="K1413" s="92"/>
    </row>
    <row r="1414" spans="1:11" ht="72" x14ac:dyDescent="0.15">
      <c r="A1414" s="14" t="s">
        <v>3528</v>
      </c>
      <c r="B1414" s="14" t="s">
        <v>4586</v>
      </c>
      <c r="C1414" s="14" t="s">
        <v>4585</v>
      </c>
      <c r="D1414" s="16">
        <v>45855</v>
      </c>
      <c r="E1414" s="16"/>
      <c r="F1414" s="14" t="s">
        <v>4584</v>
      </c>
      <c r="G1414" s="14"/>
      <c r="H1414" s="14" t="s">
        <v>2032</v>
      </c>
      <c r="I1414" s="15">
        <v>216</v>
      </c>
      <c r="J1414" s="77">
        <v>3</v>
      </c>
      <c r="K1414" s="92"/>
    </row>
    <row r="1415" spans="1:11" ht="72" x14ac:dyDescent="0.15">
      <c r="A1415" s="14" t="s">
        <v>3528</v>
      </c>
      <c r="B1415" s="14" t="s">
        <v>4583</v>
      </c>
      <c r="C1415" s="14" t="s">
        <v>4582</v>
      </c>
      <c r="D1415" s="16">
        <v>45855</v>
      </c>
      <c r="E1415" s="16"/>
      <c r="F1415" s="14" t="s">
        <v>4581</v>
      </c>
      <c r="G1415" s="14"/>
      <c r="H1415" s="14" t="s">
        <v>2256</v>
      </c>
      <c r="I1415" s="15">
        <v>135</v>
      </c>
      <c r="J1415" s="77">
        <v>3</v>
      </c>
      <c r="K1415" s="92"/>
    </row>
    <row r="1416" spans="1:11" ht="72" x14ac:dyDescent="0.15">
      <c r="A1416" s="14" t="s">
        <v>3528</v>
      </c>
      <c r="B1416" s="14" t="s">
        <v>4580</v>
      </c>
      <c r="C1416" s="14" t="s">
        <v>4579</v>
      </c>
      <c r="D1416" s="16">
        <v>45855</v>
      </c>
      <c r="E1416" s="16"/>
      <c r="F1416" s="14" t="s">
        <v>4578</v>
      </c>
      <c r="G1416" s="14"/>
      <c r="H1416" s="14" t="s">
        <v>1888</v>
      </c>
      <c r="I1416" s="15">
        <v>135</v>
      </c>
      <c r="J1416" s="77">
        <v>3</v>
      </c>
      <c r="K1416" s="92"/>
    </row>
    <row r="1417" spans="1:11" ht="72" x14ac:dyDescent="0.15">
      <c r="A1417" s="14" t="s">
        <v>3528</v>
      </c>
      <c r="B1417" s="14" t="s">
        <v>4577</v>
      </c>
      <c r="C1417" s="14" t="s">
        <v>4576</v>
      </c>
      <c r="D1417" s="16">
        <v>45855</v>
      </c>
      <c r="E1417" s="16"/>
      <c r="F1417" s="14" t="s">
        <v>4575</v>
      </c>
      <c r="G1417" s="14"/>
      <c r="H1417" s="14" t="s">
        <v>4574</v>
      </c>
      <c r="I1417" s="15">
        <v>135</v>
      </c>
      <c r="J1417" s="77">
        <v>3</v>
      </c>
      <c r="K1417" s="92"/>
    </row>
    <row r="1418" spans="1:11" ht="72" x14ac:dyDescent="0.15">
      <c r="A1418" s="14" t="s">
        <v>3528</v>
      </c>
      <c r="B1418" s="14" t="s">
        <v>4573</v>
      </c>
      <c r="C1418" s="14" t="s">
        <v>4572</v>
      </c>
      <c r="D1418" s="16">
        <v>45855</v>
      </c>
      <c r="E1418" s="16"/>
      <c r="F1418" s="14" t="s">
        <v>4571</v>
      </c>
      <c r="G1418" s="14"/>
      <c r="H1418" s="14" t="s">
        <v>4570</v>
      </c>
      <c r="I1418" s="15">
        <v>135</v>
      </c>
      <c r="J1418" s="77">
        <v>3</v>
      </c>
      <c r="K1418" s="92"/>
    </row>
    <row r="1419" spans="1:11" ht="72" x14ac:dyDescent="0.15">
      <c r="A1419" s="14" t="s">
        <v>3528</v>
      </c>
      <c r="B1419" s="14" t="s">
        <v>4569</v>
      </c>
      <c r="C1419" s="14" t="s">
        <v>4568</v>
      </c>
      <c r="D1419" s="16">
        <v>45855</v>
      </c>
      <c r="E1419" s="16"/>
      <c r="F1419" s="14" t="s">
        <v>4567</v>
      </c>
      <c r="G1419" s="14"/>
      <c r="H1419" s="14" t="s">
        <v>2043</v>
      </c>
      <c r="I1419" s="15">
        <v>60</v>
      </c>
      <c r="J1419" s="77">
        <v>3</v>
      </c>
      <c r="K1419" s="92"/>
    </row>
    <row r="1420" spans="1:11" ht="72" x14ac:dyDescent="0.15">
      <c r="A1420" s="14" t="s">
        <v>3528</v>
      </c>
      <c r="B1420" s="14" t="s">
        <v>4566</v>
      </c>
      <c r="C1420" s="14" t="s">
        <v>4565</v>
      </c>
      <c r="D1420" s="16">
        <v>45855</v>
      </c>
      <c r="E1420" s="16"/>
      <c r="F1420" s="14" t="s">
        <v>4564</v>
      </c>
      <c r="G1420" s="14"/>
      <c r="H1420" s="14" t="s">
        <v>3172</v>
      </c>
      <c r="I1420" s="15">
        <v>66.599999999999994</v>
      </c>
      <c r="J1420" s="77">
        <v>3</v>
      </c>
      <c r="K1420" s="92"/>
    </row>
    <row r="1421" spans="1:11" ht="72" x14ac:dyDescent="0.15">
      <c r="A1421" s="14" t="s">
        <v>3528</v>
      </c>
      <c r="B1421" s="14" t="s">
        <v>4563</v>
      </c>
      <c r="C1421" s="14" t="s">
        <v>4562</v>
      </c>
      <c r="D1421" s="16">
        <v>45855</v>
      </c>
      <c r="E1421" s="16"/>
      <c r="F1421" s="14" t="s">
        <v>4561</v>
      </c>
      <c r="G1421" s="14"/>
      <c r="H1421" s="14" t="s">
        <v>2334</v>
      </c>
      <c r="I1421" s="15">
        <v>66.599999999999994</v>
      </c>
      <c r="J1421" s="77">
        <v>3</v>
      </c>
      <c r="K1421" s="92"/>
    </row>
    <row r="1422" spans="1:11" ht="72" x14ac:dyDescent="0.15">
      <c r="A1422" s="14" t="s">
        <v>3528</v>
      </c>
      <c r="B1422" s="14" t="s">
        <v>4560</v>
      </c>
      <c r="C1422" s="14" t="s">
        <v>4559</v>
      </c>
      <c r="D1422" s="16">
        <v>45855</v>
      </c>
      <c r="E1422" s="16"/>
      <c r="F1422" s="14" t="s">
        <v>4558</v>
      </c>
      <c r="G1422" s="14"/>
      <c r="H1422" s="14" t="s">
        <v>4557</v>
      </c>
      <c r="I1422" s="15">
        <v>66.599999999999994</v>
      </c>
      <c r="J1422" s="77">
        <v>3</v>
      </c>
      <c r="K1422" s="92"/>
    </row>
    <row r="1423" spans="1:11" ht="72" x14ac:dyDescent="0.15">
      <c r="A1423" s="14" t="s">
        <v>3528</v>
      </c>
      <c r="B1423" s="14" t="s">
        <v>4556</v>
      </c>
      <c r="C1423" s="14" t="s">
        <v>4555</v>
      </c>
      <c r="D1423" s="16">
        <v>45855</v>
      </c>
      <c r="E1423" s="16"/>
      <c r="F1423" s="14" t="s">
        <v>4554</v>
      </c>
      <c r="G1423" s="14"/>
      <c r="H1423" s="14" t="s">
        <v>2399</v>
      </c>
      <c r="I1423" s="15">
        <v>66.599999999999994</v>
      </c>
      <c r="J1423" s="77">
        <v>3</v>
      </c>
      <c r="K1423" s="92"/>
    </row>
    <row r="1424" spans="1:11" ht="72" x14ac:dyDescent="0.15">
      <c r="A1424" s="14" t="s">
        <v>3528</v>
      </c>
      <c r="B1424" s="14" t="s">
        <v>4553</v>
      </c>
      <c r="C1424" s="14" t="s">
        <v>4552</v>
      </c>
      <c r="D1424" s="16">
        <v>45855</v>
      </c>
      <c r="E1424" s="16"/>
      <c r="F1424" s="14" t="s">
        <v>4551</v>
      </c>
      <c r="G1424" s="14"/>
      <c r="H1424" s="14" t="s">
        <v>2322</v>
      </c>
      <c r="I1424" s="15">
        <v>66.599999999999994</v>
      </c>
      <c r="J1424" s="77">
        <v>3</v>
      </c>
      <c r="K1424" s="92"/>
    </row>
    <row r="1425" spans="1:11" ht="72" x14ac:dyDescent="0.15">
      <c r="A1425" s="14" t="s">
        <v>3528</v>
      </c>
      <c r="B1425" s="14" t="s">
        <v>4550</v>
      </c>
      <c r="C1425" s="14" t="s">
        <v>4549</v>
      </c>
      <c r="D1425" s="16">
        <v>45855</v>
      </c>
      <c r="E1425" s="16"/>
      <c r="F1425" s="14" t="s">
        <v>4548</v>
      </c>
      <c r="G1425" s="14"/>
      <c r="H1425" s="14" t="s">
        <v>2078</v>
      </c>
      <c r="I1425" s="15">
        <v>66.599999999999994</v>
      </c>
      <c r="J1425" s="77">
        <v>3</v>
      </c>
      <c r="K1425" s="92"/>
    </row>
    <row r="1426" spans="1:11" ht="72" x14ac:dyDescent="0.15">
      <c r="A1426" s="14" t="s">
        <v>3528</v>
      </c>
      <c r="B1426" s="14" t="s">
        <v>4547</v>
      </c>
      <c r="C1426" s="14" t="s">
        <v>4546</v>
      </c>
      <c r="D1426" s="16">
        <v>45855</v>
      </c>
      <c r="E1426" s="16"/>
      <c r="F1426" s="14" t="s">
        <v>4545</v>
      </c>
      <c r="G1426" s="14"/>
      <c r="H1426" s="14" t="s">
        <v>2379</v>
      </c>
      <c r="I1426" s="15">
        <v>66.599999999999994</v>
      </c>
      <c r="J1426" s="77">
        <v>3</v>
      </c>
      <c r="K1426" s="92"/>
    </row>
    <row r="1427" spans="1:11" ht="72" x14ac:dyDescent="0.15">
      <c r="A1427" s="14" t="s">
        <v>3528</v>
      </c>
      <c r="B1427" s="14" t="s">
        <v>4544</v>
      </c>
      <c r="C1427" s="14" t="s">
        <v>4543</v>
      </c>
      <c r="D1427" s="16">
        <v>45855</v>
      </c>
      <c r="E1427" s="16"/>
      <c r="F1427" s="14" t="s">
        <v>4542</v>
      </c>
      <c r="G1427" s="14"/>
      <c r="H1427" s="14" t="s">
        <v>2330</v>
      </c>
      <c r="I1427" s="15">
        <v>66.599999999999994</v>
      </c>
      <c r="J1427" s="77">
        <v>3</v>
      </c>
      <c r="K1427" s="92"/>
    </row>
    <row r="1428" spans="1:11" ht="72" x14ac:dyDescent="0.15">
      <c r="A1428" s="14" t="s">
        <v>3528</v>
      </c>
      <c r="B1428" s="14" t="s">
        <v>4541</v>
      </c>
      <c r="C1428" s="14" t="s">
        <v>4540</v>
      </c>
      <c r="D1428" s="16">
        <v>45855</v>
      </c>
      <c r="E1428" s="16"/>
      <c r="F1428" s="14" t="s">
        <v>4539</v>
      </c>
      <c r="G1428" s="14"/>
      <c r="H1428" s="14" t="s">
        <v>2372</v>
      </c>
      <c r="I1428" s="15">
        <v>66.599999999999994</v>
      </c>
      <c r="J1428" s="77">
        <v>3</v>
      </c>
      <c r="K1428" s="92"/>
    </row>
    <row r="1429" spans="1:11" ht="72" x14ac:dyDescent="0.15">
      <c r="A1429" s="14" t="s">
        <v>3528</v>
      </c>
      <c r="B1429" s="14" t="s">
        <v>4538</v>
      </c>
      <c r="C1429" s="14" t="s">
        <v>4537</v>
      </c>
      <c r="D1429" s="16">
        <v>45855</v>
      </c>
      <c r="E1429" s="16"/>
      <c r="F1429" s="14" t="s">
        <v>4536</v>
      </c>
      <c r="G1429" s="14"/>
      <c r="H1429" s="14" t="s">
        <v>2342</v>
      </c>
      <c r="I1429" s="15">
        <v>66.599999999999994</v>
      </c>
      <c r="J1429" s="77">
        <v>3</v>
      </c>
      <c r="K1429" s="92"/>
    </row>
    <row r="1430" spans="1:11" ht="72" x14ac:dyDescent="0.15">
      <c r="A1430" s="14" t="s">
        <v>3528</v>
      </c>
      <c r="B1430" s="14" t="s">
        <v>4535</v>
      </c>
      <c r="C1430" s="14" t="s">
        <v>4534</v>
      </c>
      <c r="D1430" s="16">
        <v>45855</v>
      </c>
      <c r="E1430" s="16"/>
      <c r="F1430" s="14" t="s">
        <v>4533</v>
      </c>
      <c r="G1430" s="14"/>
      <c r="H1430" s="14" t="s">
        <v>2383</v>
      </c>
      <c r="I1430" s="15">
        <v>66.599999999999994</v>
      </c>
      <c r="J1430" s="77">
        <v>3</v>
      </c>
      <c r="K1430" s="92"/>
    </row>
    <row r="1431" spans="1:11" ht="72" x14ac:dyDescent="0.15">
      <c r="A1431" s="14" t="s">
        <v>3528</v>
      </c>
      <c r="B1431" s="14" t="s">
        <v>4532</v>
      </c>
      <c r="C1431" s="14" t="s">
        <v>4531</v>
      </c>
      <c r="D1431" s="16">
        <v>45855</v>
      </c>
      <c r="E1431" s="16"/>
      <c r="F1431" s="14" t="s">
        <v>4530</v>
      </c>
      <c r="G1431" s="14"/>
      <c r="H1431" s="14" t="s">
        <v>2346</v>
      </c>
      <c r="I1431" s="15">
        <v>66.599999999999994</v>
      </c>
      <c r="J1431" s="77">
        <v>3</v>
      </c>
      <c r="K1431" s="92"/>
    </row>
    <row r="1432" spans="1:11" ht="72" x14ac:dyDescent="0.15">
      <c r="A1432" s="14" t="s">
        <v>3528</v>
      </c>
      <c r="B1432" s="14" t="s">
        <v>4529</v>
      </c>
      <c r="C1432" s="14" t="s">
        <v>4528</v>
      </c>
      <c r="D1432" s="16">
        <v>45855</v>
      </c>
      <c r="E1432" s="16"/>
      <c r="F1432" s="14" t="s">
        <v>4527</v>
      </c>
      <c r="G1432" s="14"/>
      <c r="H1432" s="14" t="s">
        <v>1747</v>
      </c>
      <c r="I1432" s="15">
        <v>66.599999999999994</v>
      </c>
      <c r="J1432" s="77">
        <v>3</v>
      </c>
      <c r="K1432" s="92"/>
    </row>
    <row r="1433" spans="1:11" ht="72" x14ac:dyDescent="0.15">
      <c r="A1433" s="14" t="s">
        <v>3528</v>
      </c>
      <c r="B1433" s="14" t="s">
        <v>4526</v>
      </c>
      <c r="C1433" s="14" t="s">
        <v>4525</v>
      </c>
      <c r="D1433" s="16">
        <v>45855</v>
      </c>
      <c r="E1433" s="16"/>
      <c r="F1433" s="14" t="s">
        <v>4524</v>
      </c>
      <c r="G1433" s="14"/>
      <c r="H1433" s="14" t="s">
        <v>2346</v>
      </c>
      <c r="I1433" s="15">
        <v>60</v>
      </c>
      <c r="J1433" s="77">
        <v>3</v>
      </c>
      <c r="K1433" s="92"/>
    </row>
    <row r="1434" spans="1:11" ht="72" x14ac:dyDescent="0.15">
      <c r="A1434" s="14" t="s">
        <v>3528</v>
      </c>
      <c r="B1434" s="14" t="s">
        <v>4523</v>
      </c>
      <c r="C1434" s="14" t="s">
        <v>4522</v>
      </c>
      <c r="D1434" s="16">
        <v>45855</v>
      </c>
      <c r="E1434" s="16"/>
      <c r="F1434" s="14" t="s">
        <v>4521</v>
      </c>
      <c r="G1434" s="14"/>
      <c r="H1434" s="14" t="s">
        <v>2043</v>
      </c>
      <c r="I1434" s="15">
        <v>32.46</v>
      </c>
      <c r="J1434" s="77">
        <v>3</v>
      </c>
      <c r="K1434" s="92"/>
    </row>
    <row r="1435" spans="1:11" ht="72" x14ac:dyDescent="0.15">
      <c r="A1435" s="14" t="s">
        <v>3528</v>
      </c>
      <c r="B1435" s="14" t="s">
        <v>5061</v>
      </c>
      <c r="C1435" s="14" t="s">
        <v>5060</v>
      </c>
      <c r="D1435" s="16">
        <v>45855</v>
      </c>
      <c r="E1435" s="16"/>
      <c r="F1435" s="14" t="s">
        <v>5059</v>
      </c>
      <c r="G1435" s="14"/>
      <c r="H1435" s="14" t="s">
        <v>4557</v>
      </c>
      <c r="I1435" s="15">
        <v>32.46</v>
      </c>
      <c r="J1435" s="77">
        <v>3</v>
      </c>
      <c r="K1435" s="92"/>
    </row>
    <row r="1436" spans="1:11" ht="72" x14ac:dyDescent="0.15">
      <c r="A1436" s="14" t="s">
        <v>3528</v>
      </c>
      <c r="B1436" s="14" t="s">
        <v>5058</v>
      </c>
      <c r="C1436" s="14" t="s">
        <v>5057</v>
      </c>
      <c r="D1436" s="16">
        <v>45855</v>
      </c>
      <c r="E1436" s="16"/>
      <c r="F1436" s="14" t="s">
        <v>5056</v>
      </c>
      <c r="G1436" s="14"/>
      <c r="H1436" s="14" t="s">
        <v>2322</v>
      </c>
      <c r="I1436" s="15">
        <v>32.46</v>
      </c>
      <c r="J1436" s="77">
        <v>3</v>
      </c>
      <c r="K1436" s="92"/>
    </row>
    <row r="1437" spans="1:11" ht="72" x14ac:dyDescent="0.15">
      <c r="A1437" s="14" t="s">
        <v>3528</v>
      </c>
      <c r="B1437" s="14" t="s">
        <v>5055</v>
      </c>
      <c r="C1437" s="14" t="s">
        <v>5054</v>
      </c>
      <c r="D1437" s="16">
        <v>45855</v>
      </c>
      <c r="E1437" s="16"/>
      <c r="F1437" s="14" t="s">
        <v>5053</v>
      </c>
      <c r="G1437" s="14"/>
      <c r="H1437" s="14" t="s">
        <v>2078</v>
      </c>
      <c r="I1437" s="15">
        <v>32.46</v>
      </c>
      <c r="J1437" s="77">
        <v>3</v>
      </c>
      <c r="K1437" s="92"/>
    </row>
    <row r="1438" spans="1:11" ht="72" x14ac:dyDescent="0.15">
      <c r="A1438" s="14" t="s">
        <v>3528</v>
      </c>
      <c r="B1438" s="14" t="s">
        <v>5052</v>
      </c>
      <c r="C1438" s="14" t="s">
        <v>5051</v>
      </c>
      <c r="D1438" s="16">
        <v>45855</v>
      </c>
      <c r="E1438" s="16"/>
      <c r="F1438" s="14" t="s">
        <v>5050</v>
      </c>
      <c r="G1438" s="14"/>
      <c r="H1438" s="14" t="s">
        <v>2379</v>
      </c>
      <c r="I1438" s="15">
        <v>32.46</v>
      </c>
      <c r="J1438" s="77">
        <v>3</v>
      </c>
      <c r="K1438" s="92"/>
    </row>
    <row r="1439" spans="1:11" ht="72" x14ac:dyDescent="0.15">
      <c r="A1439" s="14" t="s">
        <v>3528</v>
      </c>
      <c r="B1439" s="14" t="s">
        <v>5049</v>
      </c>
      <c r="C1439" s="14" t="s">
        <v>5048</v>
      </c>
      <c r="D1439" s="16">
        <v>45855</v>
      </c>
      <c r="E1439" s="16"/>
      <c r="F1439" s="14" t="s">
        <v>5047</v>
      </c>
      <c r="G1439" s="14"/>
      <c r="H1439" s="14" t="s">
        <v>3061</v>
      </c>
      <c r="I1439" s="15">
        <v>32.46</v>
      </c>
      <c r="J1439" s="77">
        <v>3</v>
      </c>
      <c r="K1439" s="92"/>
    </row>
    <row r="1440" spans="1:11" ht="72" x14ac:dyDescent="0.15">
      <c r="A1440" s="14" t="s">
        <v>3528</v>
      </c>
      <c r="B1440" s="14" t="s">
        <v>5046</v>
      </c>
      <c r="C1440" s="14" t="s">
        <v>5045</v>
      </c>
      <c r="D1440" s="16">
        <v>45855</v>
      </c>
      <c r="E1440" s="16"/>
      <c r="F1440" s="14" t="s">
        <v>5044</v>
      </c>
      <c r="G1440" s="14"/>
      <c r="H1440" s="14" t="s">
        <v>3168</v>
      </c>
      <c r="I1440" s="15">
        <v>32.46</v>
      </c>
      <c r="J1440" s="77">
        <v>3</v>
      </c>
      <c r="K1440" s="92"/>
    </row>
    <row r="1441" spans="1:11" ht="72" x14ac:dyDescent="0.15">
      <c r="A1441" s="14" t="s">
        <v>3528</v>
      </c>
      <c r="B1441" s="14" t="s">
        <v>5043</v>
      </c>
      <c r="C1441" s="14" t="s">
        <v>5042</v>
      </c>
      <c r="D1441" s="16">
        <v>45855</v>
      </c>
      <c r="E1441" s="16"/>
      <c r="F1441" s="14" t="s">
        <v>5041</v>
      </c>
      <c r="G1441" s="14"/>
      <c r="H1441" s="14" t="s">
        <v>2330</v>
      </c>
      <c r="I1441" s="15">
        <v>32.46</v>
      </c>
      <c r="J1441" s="77">
        <v>3</v>
      </c>
      <c r="K1441" s="92"/>
    </row>
    <row r="1442" spans="1:11" ht="72" x14ac:dyDescent="0.15">
      <c r="A1442" s="14" t="s">
        <v>3528</v>
      </c>
      <c r="B1442" s="14" t="s">
        <v>5040</v>
      </c>
      <c r="C1442" s="14" t="s">
        <v>5039</v>
      </c>
      <c r="D1442" s="16">
        <v>45855</v>
      </c>
      <c r="E1442" s="16"/>
      <c r="F1442" s="14" t="s">
        <v>5038</v>
      </c>
      <c r="G1442" s="14"/>
      <c r="H1442" s="14" t="s">
        <v>3033</v>
      </c>
      <c r="I1442" s="15">
        <v>32.46</v>
      </c>
      <c r="J1442" s="77">
        <v>3</v>
      </c>
      <c r="K1442" s="92"/>
    </row>
    <row r="1443" spans="1:11" ht="72" x14ac:dyDescent="0.15">
      <c r="A1443" s="14" t="s">
        <v>3528</v>
      </c>
      <c r="B1443" s="14" t="s">
        <v>5037</v>
      </c>
      <c r="C1443" s="14" t="s">
        <v>5036</v>
      </c>
      <c r="D1443" s="16">
        <v>45855</v>
      </c>
      <c r="E1443" s="16"/>
      <c r="F1443" s="14" t="s">
        <v>5035</v>
      </c>
      <c r="G1443" s="14"/>
      <c r="H1443" s="14" t="s">
        <v>3188</v>
      </c>
      <c r="I1443" s="15">
        <v>32.46</v>
      </c>
      <c r="J1443" s="77">
        <v>3</v>
      </c>
      <c r="K1443" s="92"/>
    </row>
    <row r="1444" spans="1:11" ht="72" x14ac:dyDescent="0.15">
      <c r="A1444" s="14" t="s">
        <v>3528</v>
      </c>
      <c r="B1444" s="14" t="s">
        <v>5034</v>
      </c>
      <c r="C1444" s="14" t="s">
        <v>5033</v>
      </c>
      <c r="D1444" s="16">
        <v>45855</v>
      </c>
      <c r="E1444" s="16"/>
      <c r="F1444" s="14" t="s">
        <v>5032</v>
      </c>
      <c r="G1444" s="14"/>
      <c r="H1444" s="14" t="s">
        <v>2372</v>
      </c>
      <c r="I1444" s="15">
        <v>32.46</v>
      </c>
      <c r="J1444" s="77">
        <v>3</v>
      </c>
      <c r="K1444" s="92"/>
    </row>
    <row r="1445" spans="1:11" ht="72" x14ac:dyDescent="0.15">
      <c r="A1445" s="14" t="s">
        <v>3528</v>
      </c>
      <c r="B1445" s="14" t="s">
        <v>5031</v>
      </c>
      <c r="C1445" s="14" t="s">
        <v>5030</v>
      </c>
      <c r="D1445" s="16">
        <v>45855</v>
      </c>
      <c r="E1445" s="16"/>
      <c r="F1445" s="14" t="s">
        <v>5029</v>
      </c>
      <c r="G1445" s="14"/>
      <c r="H1445" s="14" t="s">
        <v>2342</v>
      </c>
      <c r="I1445" s="15">
        <v>32.46</v>
      </c>
      <c r="J1445" s="77">
        <v>3</v>
      </c>
      <c r="K1445" s="92"/>
    </row>
    <row r="1446" spans="1:11" ht="72" x14ac:dyDescent="0.15">
      <c r="A1446" s="14" t="s">
        <v>3528</v>
      </c>
      <c r="B1446" s="14" t="s">
        <v>5028</v>
      </c>
      <c r="C1446" s="14" t="s">
        <v>5027</v>
      </c>
      <c r="D1446" s="16">
        <v>45855</v>
      </c>
      <c r="E1446" s="16"/>
      <c r="F1446" s="14" t="s">
        <v>5026</v>
      </c>
      <c r="G1446" s="14"/>
      <c r="H1446" s="14" t="s">
        <v>1747</v>
      </c>
      <c r="I1446" s="15">
        <v>32.46</v>
      </c>
      <c r="J1446" s="77">
        <v>3</v>
      </c>
      <c r="K1446" s="92"/>
    </row>
    <row r="1447" spans="1:11" ht="72" x14ac:dyDescent="0.15">
      <c r="A1447" s="14" t="s">
        <v>3528</v>
      </c>
      <c r="B1447" s="14" t="s">
        <v>5025</v>
      </c>
      <c r="C1447" s="14" t="s">
        <v>5024</v>
      </c>
      <c r="D1447" s="16">
        <v>45855</v>
      </c>
      <c r="E1447" s="16"/>
      <c r="F1447" s="14" t="s">
        <v>5023</v>
      </c>
      <c r="G1447" s="14"/>
      <c r="H1447" s="14" t="s">
        <v>2078</v>
      </c>
      <c r="I1447" s="15">
        <v>77</v>
      </c>
      <c r="J1447" s="77">
        <v>3</v>
      </c>
      <c r="K1447" s="92"/>
    </row>
    <row r="1448" spans="1:11" ht="72" x14ac:dyDescent="0.15">
      <c r="A1448" s="14" t="s">
        <v>3528</v>
      </c>
      <c r="B1448" s="14" t="s">
        <v>5022</v>
      </c>
      <c r="C1448" s="14" t="s">
        <v>5021</v>
      </c>
      <c r="D1448" s="16">
        <v>45855</v>
      </c>
      <c r="E1448" s="16"/>
      <c r="F1448" s="14" t="s">
        <v>5020</v>
      </c>
      <c r="G1448" s="14"/>
      <c r="H1448" s="14" t="s">
        <v>2346</v>
      </c>
      <c r="I1448" s="15">
        <v>77</v>
      </c>
      <c r="J1448" s="77">
        <v>3</v>
      </c>
      <c r="K1448" s="92"/>
    </row>
    <row r="1449" spans="1:11" ht="72" x14ac:dyDescent="0.15">
      <c r="A1449" s="14" t="s">
        <v>3528</v>
      </c>
      <c r="B1449" s="14" t="s">
        <v>5019</v>
      </c>
      <c r="C1449" s="14" t="s">
        <v>5018</v>
      </c>
      <c r="D1449" s="16">
        <v>45855</v>
      </c>
      <c r="E1449" s="16"/>
      <c r="F1449" s="14" t="s">
        <v>5017</v>
      </c>
      <c r="G1449" s="14"/>
      <c r="H1449" s="14" t="s">
        <v>3033</v>
      </c>
      <c r="I1449" s="15">
        <v>20.2</v>
      </c>
      <c r="J1449" s="77">
        <v>3</v>
      </c>
      <c r="K1449" s="92"/>
    </row>
    <row r="1450" spans="1:11" ht="48" x14ac:dyDescent="0.15">
      <c r="A1450" s="14" t="s">
        <v>3528</v>
      </c>
      <c r="B1450" s="14" t="s">
        <v>5016</v>
      </c>
      <c r="C1450" s="14" t="s">
        <v>5015</v>
      </c>
      <c r="D1450" s="16">
        <v>45855</v>
      </c>
      <c r="E1450" s="16"/>
      <c r="F1450" s="14" t="s">
        <v>5014</v>
      </c>
      <c r="G1450" s="14"/>
      <c r="H1450" s="14" t="s">
        <v>2767</v>
      </c>
      <c r="I1450" s="15">
        <v>129</v>
      </c>
      <c r="J1450" s="77">
        <v>3</v>
      </c>
      <c r="K1450" s="92"/>
    </row>
    <row r="1451" spans="1:11" ht="48" x14ac:dyDescent="0.15">
      <c r="A1451" s="14" t="s">
        <v>3528</v>
      </c>
      <c r="B1451" s="14" t="s">
        <v>5013</v>
      </c>
      <c r="C1451" s="14" t="s">
        <v>5012</v>
      </c>
      <c r="D1451" s="16">
        <v>45855</v>
      </c>
      <c r="E1451" s="16"/>
      <c r="F1451" s="14" t="s">
        <v>5011</v>
      </c>
      <c r="G1451" s="14"/>
      <c r="H1451" s="14" t="s">
        <v>2322</v>
      </c>
      <c r="I1451" s="15">
        <v>115</v>
      </c>
      <c r="J1451" s="77">
        <v>3</v>
      </c>
      <c r="K1451" s="92"/>
    </row>
    <row r="1452" spans="1:11" ht="48" x14ac:dyDescent="0.15">
      <c r="A1452" s="14" t="s">
        <v>3528</v>
      </c>
      <c r="B1452" s="14" t="s">
        <v>5010</v>
      </c>
      <c r="C1452" s="14" t="s">
        <v>5009</v>
      </c>
      <c r="D1452" s="16">
        <v>45855</v>
      </c>
      <c r="E1452" s="16"/>
      <c r="F1452" s="14" t="s">
        <v>5008</v>
      </c>
      <c r="G1452" s="14"/>
      <c r="H1452" s="14" t="s">
        <v>2078</v>
      </c>
      <c r="I1452" s="15">
        <v>129</v>
      </c>
      <c r="J1452" s="77">
        <v>3</v>
      </c>
      <c r="K1452" s="92"/>
    </row>
    <row r="1453" spans="1:11" ht="48" x14ac:dyDescent="0.15">
      <c r="A1453" s="14" t="s">
        <v>3528</v>
      </c>
      <c r="B1453" s="14" t="s">
        <v>5007</v>
      </c>
      <c r="C1453" s="14" t="s">
        <v>5006</v>
      </c>
      <c r="D1453" s="16">
        <v>45855</v>
      </c>
      <c r="E1453" s="16"/>
      <c r="F1453" s="14" t="s">
        <v>5005</v>
      </c>
      <c r="G1453" s="14"/>
      <c r="H1453" s="14" t="s">
        <v>5004</v>
      </c>
      <c r="I1453" s="15">
        <v>129</v>
      </c>
      <c r="J1453" s="77">
        <v>3</v>
      </c>
      <c r="K1453" s="92"/>
    </row>
    <row r="1454" spans="1:11" ht="48" x14ac:dyDescent="0.15">
      <c r="A1454" s="14" t="s">
        <v>3528</v>
      </c>
      <c r="B1454" s="14" t="s">
        <v>5003</v>
      </c>
      <c r="C1454" s="14" t="s">
        <v>5002</v>
      </c>
      <c r="D1454" s="16">
        <v>45855</v>
      </c>
      <c r="E1454" s="16"/>
      <c r="F1454" s="14" t="s">
        <v>5001</v>
      </c>
      <c r="G1454" s="14"/>
      <c r="H1454" s="14" t="s">
        <v>2379</v>
      </c>
      <c r="I1454" s="15">
        <v>29</v>
      </c>
      <c r="J1454" s="77">
        <v>3</v>
      </c>
      <c r="K1454" s="92"/>
    </row>
    <row r="1455" spans="1:11" ht="48" x14ac:dyDescent="0.15">
      <c r="A1455" s="14" t="s">
        <v>3528</v>
      </c>
      <c r="B1455" s="14" t="s">
        <v>5000</v>
      </c>
      <c r="C1455" s="14" t="s">
        <v>4999</v>
      </c>
      <c r="D1455" s="16">
        <v>45855</v>
      </c>
      <c r="E1455" s="16"/>
      <c r="F1455" s="14" t="s">
        <v>4998</v>
      </c>
      <c r="G1455" s="14"/>
      <c r="H1455" s="14" t="s">
        <v>2361</v>
      </c>
      <c r="I1455" s="15">
        <v>86</v>
      </c>
      <c r="J1455" s="77">
        <v>3</v>
      </c>
      <c r="K1455" s="92"/>
    </row>
    <row r="1456" spans="1:11" ht="48" x14ac:dyDescent="0.15">
      <c r="A1456" s="14" t="s">
        <v>3528</v>
      </c>
      <c r="B1456" s="14" t="s">
        <v>4997</v>
      </c>
      <c r="C1456" s="14" t="s">
        <v>4996</v>
      </c>
      <c r="D1456" s="16">
        <v>45855</v>
      </c>
      <c r="E1456" s="16"/>
      <c r="F1456" s="14" t="s">
        <v>4995</v>
      </c>
      <c r="G1456" s="14"/>
      <c r="H1456" s="14" t="s">
        <v>2372</v>
      </c>
      <c r="I1456" s="15">
        <v>129</v>
      </c>
      <c r="J1456" s="77">
        <v>3</v>
      </c>
      <c r="K1456" s="92"/>
    </row>
    <row r="1457" spans="1:11" ht="48" x14ac:dyDescent="0.15">
      <c r="A1457" s="14" t="s">
        <v>3528</v>
      </c>
      <c r="B1457" s="14" t="s">
        <v>4994</v>
      </c>
      <c r="C1457" s="14" t="s">
        <v>4993</v>
      </c>
      <c r="D1457" s="16">
        <v>45855</v>
      </c>
      <c r="E1457" s="16"/>
      <c r="F1457" s="14" t="s">
        <v>4992</v>
      </c>
      <c r="G1457" s="14"/>
      <c r="H1457" s="14" t="s">
        <v>2032</v>
      </c>
      <c r="I1457" s="15">
        <v>129</v>
      </c>
      <c r="J1457" s="77">
        <v>3</v>
      </c>
      <c r="K1457" s="92"/>
    </row>
    <row r="1458" spans="1:11" ht="48" x14ac:dyDescent="0.15">
      <c r="A1458" s="14" t="s">
        <v>3528</v>
      </c>
      <c r="B1458" s="14" t="s">
        <v>4991</v>
      </c>
      <c r="C1458" s="14" t="s">
        <v>4990</v>
      </c>
      <c r="D1458" s="16">
        <v>45855</v>
      </c>
      <c r="E1458" s="16"/>
      <c r="F1458" s="14" t="s">
        <v>4989</v>
      </c>
      <c r="G1458" s="14"/>
      <c r="H1458" s="14" t="s">
        <v>2342</v>
      </c>
      <c r="I1458" s="15">
        <v>43</v>
      </c>
      <c r="J1458" s="77">
        <v>3</v>
      </c>
      <c r="K1458" s="92"/>
    </row>
    <row r="1459" spans="1:11" ht="60" x14ac:dyDescent="0.15">
      <c r="A1459" s="14" t="s">
        <v>3528</v>
      </c>
      <c r="B1459" s="14" t="s">
        <v>4988</v>
      </c>
      <c r="C1459" s="14" t="s">
        <v>4987</v>
      </c>
      <c r="D1459" s="16">
        <v>45855</v>
      </c>
      <c r="E1459" s="16"/>
      <c r="F1459" s="14" t="s">
        <v>4986</v>
      </c>
      <c r="G1459" s="14"/>
      <c r="H1459" s="14" t="s">
        <v>1850</v>
      </c>
      <c r="I1459" s="15">
        <v>303.97000000000003</v>
      </c>
      <c r="J1459" s="77">
        <v>3</v>
      </c>
      <c r="K1459" s="92"/>
    </row>
    <row r="1460" spans="1:11" ht="60" x14ac:dyDescent="0.15">
      <c r="A1460" s="14" t="s">
        <v>3528</v>
      </c>
      <c r="B1460" s="14" t="s">
        <v>4985</v>
      </c>
      <c r="C1460" s="14" t="s">
        <v>4984</v>
      </c>
      <c r="D1460" s="16">
        <v>45855</v>
      </c>
      <c r="E1460" s="16"/>
      <c r="F1460" s="14" t="s">
        <v>4983</v>
      </c>
      <c r="G1460" s="14"/>
      <c r="H1460" s="14" t="s">
        <v>1542</v>
      </c>
      <c r="I1460" s="15">
        <v>463.86</v>
      </c>
      <c r="J1460" s="77">
        <v>3</v>
      </c>
      <c r="K1460" s="92"/>
    </row>
    <row r="1461" spans="1:11" ht="60" x14ac:dyDescent="0.15">
      <c r="A1461" s="14" t="s">
        <v>3528</v>
      </c>
      <c r="B1461" s="14" t="s">
        <v>4982</v>
      </c>
      <c r="C1461" s="14" t="s">
        <v>4981</v>
      </c>
      <c r="D1461" s="16">
        <v>45855</v>
      </c>
      <c r="E1461" s="16"/>
      <c r="F1461" s="14" t="s">
        <v>4980</v>
      </c>
      <c r="G1461" s="14"/>
      <c r="H1461" s="14" t="s">
        <v>1850</v>
      </c>
      <c r="I1461" s="15">
        <v>357.56</v>
      </c>
      <c r="J1461" s="77">
        <v>3</v>
      </c>
      <c r="K1461" s="92"/>
    </row>
    <row r="1462" spans="1:11" ht="60" x14ac:dyDescent="0.15">
      <c r="A1462" s="14" t="s">
        <v>3528</v>
      </c>
      <c r="B1462" s="14" t="s">
        <v>4979</v>
      </c>
      <c r="C1462" s="14" t="s">
        <v>4978</v>
      </c>
      <c r="D1462" s="16">
        <v>45855</v>
      </c>
      <c r="E1462" s="16"/>
      <c r="F1462" s="14" t="s">
        <v>4977</v>
      </c>
      <c r="G1462" s="14"/>
      <c r="H1462" s="14" t="s">
        <v>3470</v>
      </c>
      <c r="I1462" s="15">
        <v>334.31</v>
      </c>
      <c r="J1462" s="77">
        <v>3</v>
      </c>
      <c r="K1462" s="92"/>
    </row>
    <row r="1463" spans="1:11" ht="60" x14ac:dyDescent="0.15">
      <c r="A1463" s="14" t="s">
        <v>3528</v>
      </c>
      <c r="B1463" s="14" t="s">
        <v>4976</v>
      </c>
      <c r="C1463" s="14" t="s">
        <v>4975</v>
      </c>
      <c r="D1463" s="16">
        <v>45855</v>
      </c>
      <c r="E1463" s="16"/>
      <c r="F1463" s="14" t="s">
        <v>4974</v>
      </c>
      <c r="G1463" s="14"/>
      <c r="H1463" s="14" t="s">
        <v>4973</v>
      </c>
      <c r="I1463" s="15">
        <v>56</v>
      </c>
      <c r="J1463" s="77">
        <v>3</v>
      </c>
      <c r="K1463" s="92"/>
    </row>
    <row r="1464" spans="1:11" ht="60" x14ac:dyDescent="0.15">
      <c r="A1464" s="14" t="s">
        <v>3528</v>
      </c>
      <c r="B1464" s="14" t="s">
        <v>4972</v>
      </c>
      <c r="C1464" s="14" t="s">
        <v>4971</v>
      </c>
      <c r="D1464" s="16">
        <v>45855</v>
      </c>
      <c r="E1464" s="16"/>
      <c r="F1464" s="14" t="s">
        <v>4970</v>
      </c>
      <c r="G1464" s="14"/>
      <c r="H1464" s="14" t="s">
        <v>4969</v>
      </c>
      <c r="I1464" s="15">
        <v>40</v>
      </c>
      <c r="J1464" s="77">
        <v>3</v>
      </c>
      <c r="K1464" s="92"/>
    </row>
    <row r="1465" spans="1:11" ht="60" x14ac:dyDescent="0.15">
      <c r="A1465" s="14" t="s">
        <v>3528</v>
      </c>
      <c r="B1465" s="14" t="s">
        <v>4968</v>
      </c>
      <c r="C1465" s="14" t="s">
        <v>4967</v>
      </c>
      <c r="D1465" s="16">
        <v>45855</v>
      </c>
      <c r="E1465" s="16"/>
      <c r="F1465" s="14" t="s">
        <v>4966</v>
      </c>
      <c r="G1465" s="14"/>
      <c r="H1465" s="14" t="s">
        <v>2793</v>
      </c>
      <c r="I1465" s="15">
        <v>50</v>
      </c>
      <c r="J1465" s="77">
        <v>3</v>
      </c>
      <c r="K1465" s="92"/>
    </row>
    <row r="1466" spans="1:11" ht="60" x14ac:dyDescent="0.15">
      <c r="A1466" s="14" t="s">
        <v>3528</v>
      </c>
      <c r="B1466" s="14" t="s">
        <v>4965</v>
      </c>
      <c r="C1466" s="14" t="s">
        <v>4964</v>
      </c>
      <c r="D1466" s="16">
        <v>45855</v>
      </c>
      <c r="E1466" s="16"/>
      <c r="F1466" s="14" t="s">
        <v>4963</v>
      </c>
      <c r="G1466" s="14"/>
      <c r="H1466" s="14" t="s">
        <v>4962</v>
      </c>
      <c r="I1466" s="15">
        <v>56</v>
      </c>
      <c r="J1466" s="77">
        <v>3</v>
      </c>
      <c r="K1466" s="92"/>
    </row>
    <row r="1467" spans="1:11" ht="60" x14ac:dyDescent="0.15">
      <c r="A1467" s="14" t="s">
        <v>3528</v>
      </c>
      <c r="B1467" s="14" t="s">
        <v>4961</v>
      </c>
      <c r="C1467" s="14" t="s">
        <v>4960</v>
      </c>
      <c r="D1467" s="16">
        <v>45855</v>
      </c>
      <c r="E1467" s="16"/>
      <c r="F1467" s="14" t="s">
        <v>4959</v>
      </c>
      <c r="G1467" s="14"/>
      <c r="H1467" s="14" t="s">
        <v>4958</v>
      </c>
      <c r="I1467" s="15">
        <v>232</v>
      </c>
      <c r="J1467" s="77">
        <v>3</v>
      </c>
      <c r="K1467" s="92"/>
    </row>
    <row r="1468" spans="1:11" ht="60" x14ac:dyDescent="0.15">
      <c r="A1468" s="14" t="s">
        <v>3528</v>
      </c>
      <c r="B1468" s="14" t="s">
        <v>4957</v>
      </c>
      <c r="C1468" s="14" t="s">
        <v>4956</v>
      </c>
      <c r="D1468" s="16">
        <v>45855</v>
      </c>
      <c r="E1468" s="16"/>
      <c r="F1468" s="14" t="s">
        <v>4955</v>
      </c>
      <c r="G1468" s="14"/>
      <c r="H1468" s="14" t="s">
        <v>4954</v>
      </c>
      <c r="I1468" s="15">
        <v>88</v>
      </c>
      <c r="J1468" s="77">
        <v>3</v>
      </c>
      <c r="K1468" s="92"/>
    </row>
    <row r="1469" spans="1:11" ht="60" x14ac:dyDescent="0.15">
      <c r="A1469" s="14" t="s">
        <v>3528</v>
      </c>
      <c r="B1469" s="14" t="s">
        <v>4953</v>
      </c>
      <c r="C1469" s="14" t="s">
        <v>4952</v>
      </c>
      <c r="D1469" s="16">
        <v>45855</v>
      </c>
      <c r="E1469" s="16"/>
      <c r="F1469" s="14" t="s">
        <v>4951</v>
      </c>
      <c r="G1469" s="14"/>
      <c r="H1469" s="14" t="s">
        <v>4950</v>
      </c>
      <c r="I1469" s="15">
        <v>152</v>
      </c>
      <c r="J1469" s="77">
        <v>3</v>
      </c>
      <c r="K1469" s="92"/>
    </row>
    <row r="1470" spans="1:11" ht="72" x14ac:dyDescent="0.15">
      <c r="A1470" s="14" t="s">
        <v>3528</v>
      </c>
      <c r="B1470" s="14" t="s">
        <v>4949</v>
      </c>
      <c r="C1470" s="14" t="s">
        <v>4948</v>
      </c>
      <c r="D1470" s="16">
        <v>45855</v>
      </c>
      <c r="E1470" s="16"/>
      <c r="F1470" s="14" t="s">
        <v>4947</v>
      </c>
      <c r="G1470" s="14"/>
      <c r="H1470" s="14" t="s">
        <v>2263</v>
      </c>
      <c r="I1470" s="15">
        <v>661.02</v>
      </c>
      <c r="J1470" s="77">
        <v>3</v>
      </c>
      <c r="K1470" s="92"/>
    </row>
    <row r="1471" spans="1:11" ht="36" x14ac:dyDescent="0.15">
      <c r="A1471" s="14" t="s">
        <v>3528</v>
      </c>
      <c r="B1471" s="14" t="s">
        <v>4946</v>
      </c>
      <c r="C1471" s="14" t="s">
        <v>4945</v>
      </c>
      <c r="D1471" s="16">
        <v>45855</v>
      </c>
      <c r="E1471" s="16"/>
      <c r="F1471" s="14" t="s">
        <v>4944</v>
      </c>
      <c r="G1471" s="14"/>
      <c r="H1471" s="14" t="s">
        <v>2043</v>
      </c>
      <c r="I1471" s="15">
        <v>234.35</v>
      </c>
      <c r="J1471" s="77">
        <v>3</v>
      </c>
      <c r="K1471" s="92"/>
    </row>
    <row r="1472" spans="1:11" ht="36" x14ac:dyDescent="0.15">
      <c r="A1472" s="14" t="s">
        <v>3528</v>
      </c>
      <c r="B1472" s="14" t="s">
        <v>4943</v>
      </c>
      <c r="C1472" s="14" t="s">
        <v>4942</v>
      </c>
      <c r="D1472" s="16">
        <v>45855</v>
      </c>
      <c r="E1472" s="16"/>
      <c r="F1472" s="14" t="s">
        <v>4941</v>
      </c>
      <c r="G1472" s="14"/>
      <c r="H1472" s="14" t="s">
        <v>2039</v>
      </c>
      <c r="I1472" s="15">
        <v>124.76</v>
      </c>
      <c r="J1472" s="77">
        <v>3</v>
      </c>
      <c r="K1472" s="92"/>
    </row>
    <row r="1473" spans="1:11" ht="60" x14ac:dyDescent="0.15">
      <c r="A1473" s="14" t="s">
        <v>3528</v>
      </c>
      <c r="B1473" s="14" t="s">
        <v>4940</v>
      </c>
      <c r="C1473" s="14" t="s">
        <v>4939</v>
      </c>
      <c r="D1473" s="16">
        <v>45855</v>
      </c>
      <c r="E1473" s="16"/>
      <c r="F1473" s="14" t="s">
        <v>4938</v>
      </c>
      <c r="G1473" s="14"/>
      <c r="H1473" s="14" t="s">
        <v>4718</v>
      </c>
      <c r="I1473" s="15">
        <v>30</v>
      </c>
      <c r="J1473" s="77">
        <v>3</v>
      </c>
      <c r="K1473" s="92"/>
    </row>
    <row r="1474" spans="1:11" ht="60" x14ac:dyDescent="0.15">
      <c r="A1474" s="14" t="s">
        <v>3528</v>
      </c>
      <c r="B1474" s="14" t="s">
        <v>4937</v>
      </c>
      <c r="C1474" s="14" t="s">
        <v>4936</v>
      </c>
      <c r="D1474" s="16">
        <v>45855</v>
      </c>
      <c r="E1474" s="16"/>
      <c r="F1474" s="14" t="s">
        <v>4935</v>
      </c>
      <c r="G1474" s="14"/>
      <c r="H1474" s="14" t="s">
        <v>2771</v>
      </c>
      <c r="I1474" s="15">
        <v>40</v>
      </c>
      <c r="J1474" s="77">
        <v>3</v>
      </c>
      <c r="K1474" s="92"/>
    </row>
    <row r="1475" spans="1:11" ht="60" x14ac:dyDescent="0.15">
      <c r="A1475" s="14" t="s">
        <v>3528</v>
      </c>
      <c r="B1475" s="14" t="s">
        <v>4934</v>
      </c>
      <c r="C1475" s="14" t="s">
        <v>4933</v>
      </c>
      <c r="D1475" s="16">
        <v>45855</v>
      </c>
      <c r="E1475" s="16"/>
      <c r="F1475" s="14" t="s">
        <v>4932</v>
      </c>
      <c r="G1475" s="14"/>
      <c r="H1475" s="14" t="s">
        <v>2624</v>
      </c>
      <c r="I1475" s="15">
        <v>70</v>
      </c>
      <c r="J1475" s="77">
        <v>3</v>
      </c>
      <c r="K1475" s="92"/>
    </row>
    <row r="1476" spans="1:11" ht="60" x14ac:dyDescent="0.15">
      <c r="A1476" s="14" t="s">
        <v>3528</v>
      </c>
      <c r="B1476" s="14" t="s">
        <v>4931</v>
      </c>
      <c r="C1476" s="14" t="s">
        <v>4930</v>
      </c>
      <c r="D1476" s="16">
        <v>45855</v>
      </c>
      <c r="E1476" s="16"/>
      <c r="F1476" s="14" t="s">
        <v>4929</v>
      </c>
      <c r="G1476" s="14"/>
      <c r="H1476" s="14" t="s">
        <v>2775</v>
      </c>
      <c r="I1476" s="15">
        <v>40</v>
      </c>
      <c r="J1476" s="77">
        <v>3</v>
      </c>
      <c r="K1476" s="92"/>
    </row>
    <row r="1477" spans="1:11" ht="60" x14ac:dyDescent="0.15">
      <c r="A1477" s="14" t="s">
        <v>3528</v>
      </c>
      <c r="B1477" s="14" t="s">
        <v>4928</v>
      </c>
      <c r="C1477" s="14" t="s">
        <v>4927</v>
      </c>
      <c r="D1477" s="16">
        <v>45855</v>
      </c>
      <c r="E1477" s="16"/>
      <c r="F1477" s="14" t="s">
        <v>4926</v>
      </c>
      <c r="G1477" s="14"/>
      <c r="H1477" s="14" t="s">
        <v>2050</v>
      </c>
      <c r="I1477" s="15">
        <v>30</v>
      </c>
      <c r="J1477" s="77">
        <v>3</v>
      </c>
      <c r="K1477" s="92"/>
    </row>
    <row r="1478" spans="1:11" ht="60" x14ac:dyDescent="0.15">
      <c r="A1478" s="14" t="s">
        <v>3528</v>
      </c>
      <c r="B1478" s="14" t="s">
        <v>4925</v>
      </c>
      <c r="C1478" s="14" t="s">
        <v>4924</v>
      </c>
      <c r="D1478" s="16">
        <v>45855</v>
      </c>
      <c r="E1478" s="16"/>
      <c r="F1478" s="14" t="s">
        <v>4923</v>
      </c>
      <c r="G1478" s="14"/>
      <c r="H1478" s="14" t="s">
        <v>4913</v>
      </c>
      <c r="I1478" s="15">
        <v>30</v>
      </c>
      <c r="J1478" s="77">
        <v>3</v>
      </c>
      <c r="K1478" s="92"/>
    </row>
    <row r="1479" spans="1:11" ht="60" x14ac:dyDescent="0.15">
      <c r="A1479" s="14" t="s">
        <v>3528</v>
      </c>
      <c r="B1479" s="14" t="s">
        <v>4922</v>
      </c>
      <c r="C1479" s="14" t="s">
        <v>4921</v>
      </c>
      <c r="D1479" s="16">
        <v>45855</v>
      </c>
      <c r="E1479" s="16"/>
      <c r="F1479" s="14" t="s">
        <v>4920</v>
      </c>
      <c r="G1479" s="14"/>
      <c r="H1479" s="14" t="s">
        <v>2639</v>
      </c>
      <c r="I1479" s="15">
        <v>30</v>
      </c>
      <c r="J1479" s="77">
        <v>3</v>
      </c>
      <c r="K1479" s="92"/>
    </row>
    <row r="1480" spans="1:11" ht="60" x14ac:dyDescent="0.15">
      <c r="A1480" s="14" t="s">
        <v>3528</v>
      </c>
      <c r="B1480" s="14" t="s">
        <v>4919</v>
      </c>
      <c r="C1480" s="14" t="s">
        <v>4918</v>
      </c>
      <c r="D1480" s="16">
        <v>45855</v>
      </c>
      <c r="E1480" s="16"/>
      <c r="F1480" s="14" t="s">
        <v>4917</v>
      </c>
      <c r="G1480" s="14"/>
      <c r="H1480" s="14" t="s">
        <v>2642</v>
      </c>
      <c r="I1480" s="15">
        <v>30</v>
      </c>
      <c r="J1480" s="77">
        <v>3</v>
      </c>
      <c r="K1480" s="92"/>
    </row>
    <row r="1481" spans="1:11" ht="60" x14ac:dyDescent="0.15">
      <c r="A1481" s="14" t="s">
        <v>3528</v>
      </c>
      <c r="B1481" s="14" t="s">
        <v>4916</v>
      </c>
      <c r="C1481" s="14" t="s">
        <v>4915</v>
      </c>
      <c r="D1481" s="16">
        <v>45855</v>
      </c>
      <c r="E1481" s="16"/>
      <c r="F1481" s="14" t="s">
        <v>4914</v>
      </c>
      <c r="G1481" s="14"/>
      <c r="H1481" s="14" t="s">
        <v>4913</v>
      </c>
      <c r="I1481" s="15">
        <v>23.5</v>
      </c>
      <c r="J1481" s="77">
        <v>3</v>
      </c>
      <c r="K1481" s="92"/>
    </row>
    <row r="1482" spans="1:11" ht="84" x14ac:dyDescent="0.15">
      <c r="A1482" s="14" t="s">
        <v>3528</v>
      </c>
      <c r="B1482" s="14" t="s">
        <v>4912</v>
      </c>
      <c r="C1482" s="14" t="s">
        <v>4911</v>
      </c>
      <c r="D1482" s="16">
        <v>45855</v>
      </c>
      <c r="E1482" s="16"/>
      <c r="F1482" s="14" t="s">
        <v>4910</v>
      </c>
      <c r="G1482" s="14" t="s">
        <v>3410</v>
      </c>
      <c r="H1482" s="14" t="s">
        <v>3411</v>
      </c>
      <c r="I1482" s="15">
        <v>135</v>
      </c>
      <c r="J1482" s="77">
        <v>3</v>
      </c>
      <c r="K1482" s="92"/>
    </row>
    <row r="1483" spans="1:11" ht="72" x14ac:dyDescent="0.15">
      <c r="A1483" s="14" t="s">
        <v>3528</v>
      </c>
      <c r="B1483" s="14" t="s">
        <v>4909</v>
      </c>
      <c r="C1483" s="14" t="s">
        <v>4908</v>
      </c>
      <c r="D1483" s="16">
        <v>45855</v>
      </c>
      <c r="E1483" s="16"/>
      <c r="F1483" s="14" t="s">
        <v>4907</v>
      </c>
      <c r="G1483" s="14"/>
      <c r="H1483" s="14" t="s">
        <v>4906</v>
      </c>
      <c r="I1483" s="15">
        <v>13.11</v>
      </c>
      <c r="J1483" s="77">
        <v>3</v>
      </c>
      <c r="K1483" s="92"/>
    </row>
    <row r="1484" spans="1:11" ht="72" x14ac:dyDescent="0.15">
      <c r="A1484" s="14" t="s">
        <v>3528</v>
      </c>
      <c r="B1484" s="14" t="s">
        <v>4905</v>
      </c>
      <c r="C1484" s="14" t="s">
        <v>4904</v>
      </c>
      <c r="D1484" s="16">
        <v>45855</v>
      </c>
      <c r="E1484" s="16"/>
      <c r="F1484" s="14" t="s">
        <v>4903</v>
      </c>
      <c r="G1484" s="14"/>
      <c r="H1484" s="14" t="s">
        <v>1554</v>
      </c>
      <c r="I1484" s="15">
        <v>13.11</v>
      </c>
      <c r="J1484" s="77">
        <v>3</v>
      </c>
      <c r="K1484" s="92"/>
    </row>
    <row r="1485" spans="1:11" ht="72" x14ac:dyDescent="0.15">
      <c r="A1485" s="14" t="s">
        <v>3528</v>
      </c>
      <c r="B1485" s="14" t="s">
        <v>4902</v>
      </c>
      <c r="C1485" s="14" t="s">
        <v>4901</v>
      </c>
      <c r="D1485" s="16">
        <v>45855</v>
      </c>
      <c r="E1485" s="16"/>
      <c r="F1485" s="14" t="s">
        <v>4900</v>
      </c>
      <c r="G1485" s="14"/>
      <c r="H1485" s="14" t="s">
        <v>2477</v>
      </c>
      <c r="I1485" s="15">
        <v>83.4</v>
      </c>
      <c r="J1485" s="77">
        <v>3</v>
      </c>
      <c r="K1485" s="92"/>
    </row>
    <row r="1486" spans="1:11" ht="72" x14ac:dyDescent="0.15">
      <c r="A1486" s="14" t="s">
        <v>3528</v>
      </c>
      <c r="B1486" s="14" t="s">
        <v>4899</v>
      </c>
      <c r="C1486" s="14" t="s">
        <v>4898</v>
      </c>
      <c r="D1486" s="16">
        <v>45855</v>
      </c>
      <c r="E1486" s="16"/>
      <c r="F1486" s="14" t="s">
        <v>4897</v>
      </c>
      <c r="G1486" s="14"/>
      <c r="H1486" s="14" t="s">
        <v>2805</v>
      </c>
      <c r="I1486" s="15">
        <v>57.4</v>
      </c>
      <c r="J1486" s="77">
        <v>3</v>
      </c>
      <c r="K1486" s="92"/>
    </row>
    <row r="1487" spans="1:11" ht="60" x14ac:dyDescent="0.15">
      <c r="A1487" s="14" t="s">
        <v>3528</v>
      </c>
      <c r="B1487" s="14" t="s">
        <v>4896</v>
      </c>
      <c r="C1487" s="14" t="s">
        <v>4895</v>
      </c>
      <c r="D1487" s="16">
        <v>45855</v>
      </c>
      <c r="E1487" s="16"/>
      <c r="F1487" s="14" t="s">
        <v>4894</v>
      </c>
      <c r="G1487" s="14"/>
      <c r="H1487" s="14" t="s">
        <v>2898</v>
      </c>
      <c r="I1487" s="15">
        <v>36</v>
      </c>
      <c r="J1487" s="77">
        <v>3</v>
      </c>
      <c r="K1487" s="92"/>
    </row>
    <row r="1488" spans="1:11" ht="60" x14ac:dyDescent="0.15">
      <c r="A1488" s="14" t="s">
        <v>3528</v>
      </c>
      <c r="B1488" s="14" t="s">
        <v>4893</v>
      </c>
      <c r="C1488" s="14" t="s">
        <v>4892</v>
      </c>
      <c r="D1488" s="16">
        <v>45855</v>
      </c>
      <c r="E1488" s="16"/>
      <c r="F1488" s="14" t="s">
        <v>4891</v>
      </c>
      <c r="G1488" s="14"/>
      <c r="H1488" s="14" t="s">
        <v>2835</v>
      </c>
      <c r="I1488" s="15">
        <v>132</v>
      </c>
      <c r="J1488" s="77">
        <v>3</v>
      </c>
      <c r="K1488" s="92"/>
    </row>
    <row r="1489" spans="1:11" ht="60" x14ac:dyDescent="0.15">
      <c r="A1489" s="14" t="s">
        <v>3528</v>
      </c>
      <c r="B1489" s="14" t="s">
        <v>4890</v>
      </c>
      <c r="C1489" s="14" t="s">
        <v>4889</v>
      </c>
      <c r="D1489" s="16">
        <v>45855</v>
      </c>
      <c r="E1489" s="16"/>
      <c r="F1489" s="14" t="s">
        <v>4888</v>
      </c>
      <c r="G1489" s="14"/>
      <c r="H1489" s="14" t="s">
        <v>2797</v>
      </c>
      <c r="I1489" s="15">
        <v>72</v>
      </c>
      <c r="J1489" s="77">
        <v>3</v>
      </c>
      <c r="K1489" s="92"/>
    </row>
    <row r="1490" spans="1:11" ht="60" x14ac:dyDescent="0.15">
      <c r="A1490" s="14" t="s">
        <v>3528</v>
      </c>
      <c r="B1490" s="14" t="s">
        <v>4887</v>
      </c>
      <c r="C1490" s="14" t="s">
        <v>4886</v>
      </c>
      <c r="D1490" s="16">
        <v>45855</v>
      </c>
      <c r="E1490" s="16"/>
      <c r="F1490" s="14" t="s">
        <v>4885</v>
      </c>
      <c r="G1490" s="14"/>
      <c r="H1490" s="14" t="s">
        <v>2801</v>
      </c>
      <c r="I1490" s="15">
        <v>99</v>
      </c>
      <c r="J1490" s="77">
        <v>3</v>
      </c>
      <c r="K1490" s="92"/>
    </row>
    <row r="1491" spans="1:11" ht="60" x14ac:dyDescent="0.15">
      <c r="A1491" s="14" t="s">
        <v>3528</v>
      </c>
      <c r="B1491" s="14" t="s">
        <v>4884</v>
      </c>
      <c r="C1491" s="14" t="s">
        <v>4883</v>
      </c>
      <c r="D1491" s="16">
        <v>45855</v>
      </c>
      <c r="E1491" s="16"/>
      <c r="F1491" s="14" t="s">
        <v>4882</v>
      </c>
      <c r="G1491" s="14"/>
      <c r="H1491" s="14" t="s">
        <v>2839</v>
      </c>
      <c r="I1491" s="15">
        <v>132</v>
      </c>
      <c r="J1491" s="77">
        <v>3</v>
      </c>
      <c r="K1491" s="92"/>
    </row>
    <row r="1492" spans="1:11" ht="60" x14ac:dyDescent="0.15">
      <c r="A1492" s="14" t="s">
        <v>3528</v>
      </c>
      <c r="B1492" s="14" t="s">
        <v>4881</v>
      </c>
      <c r="C1492" s="14" t="s">
        <v>4880</v>
      </c>
      <c r="D1492" s="16">
        <v>45855</v>
      </c>
      <c r="E1492" s="16"/>
      <c r="F1492" s="14" t="s">
        <v>4879</v>
      </c>
      <c r="G1492" s="14"/>
      <c r="H1492" s="14" t="s">
        <v>4878</v>
      </c>
      <c r="I1492" s="15">
        <v>48</v>
      </c>
      <c r="J1492" s="77">
        <v>3</v>
      </c>
      <c r="K1492" s="92"/>
    </row>
    <row r="1493" spans="1:11" ht="60" x14ac:dyDescent="0.15">
      <c r="A1493" s="14" t="s">
        <v>3528</v>
      </c>
      <c r="B1493" s="14" t="s">
        <v>4877</v>
      </c>
      <c r="C1493" s="14" t="s">
        <v>4876</v>
      </c>
      <c r="D1493" s="16">
        <v>45855</v>
      </c>
      <c r="E1493" s="16"/>
      <c r="F1493" s="14" t="s">
        <v>4875</v>
      </c>
      <c r="G1493" s="14"/>
      <c r="H1493" s="14" t="s">
        <v>2542</v>
      </c>
      <c r="I1493" s="15">
        <v>115.5</v>
      </c>
      <c r="J1493" s="77">
        <v>3</v>
      </c>
      <c r="K1493" s="92"/>
    </row>
    <row r="1494" spans="1:11" ht="60" x14ac:dyDescent="0.15">
      <c r="A1494" s="14" t="s">
        <v>3528</v>
      </c>
      <c r="B1494" s="14" t="s">
        <v>4874</v>
      </c>
      <c r="C1494" s="14" t="s">
        <v>4873</v>
      </c>
      <c r="D1494" s="16">
        <v>45855</v>
      </c>
      <c r="E1494" s="16"/>
      <c r="F1494" s="14" t="s">
        <v>4872</v>
      </c>
      <c r="G1494" s="14"/>
      <c r="H1494" s="14" t="s">
        <v>2477</v>
      </c>
      <c r="I1494" s="15">
        <v>132</v>
      </c>
      <c r="J1494" s="77">
        <v>3</v>
      </c>
      <c r="K1494" s="92"/>
    </row>
    <row r="1495" spans="1:11" ht="60" x14ac:dyDescent="0.15">
      <c r="A1495" s="14" t="s">
        <v>3528</v>
      </c>
      <c r="B1495" s="14" t="s">
        <v>4871</v>
      </c>
      <c r="C1495" s="14" t="s">
        <v>4870</v>
      </c>
      <c r="D1495" s="16">
        <v>45855</v>
      </c>
      <c r="E1495" s="16"/>
      <c r="F1495" s="14" t="s">
        <v>4869</v>
      </c>
      <c r="G1495" s="14"/>
      <c r="H1495" s="14" t="s">
        <v>2614</v>
      </c>
      <c r="I1495" s="15">
        <v>115.5</v>
      </c>
      <c r="J1495" s="77">
        <v>3</v>
      </c>
      <c r="K1495" s="92"/>
    </row>
    <row r="1496" spans="1:11" ht="60" x14ac:dyDescent="0.15">
      <c r="A1496" s="14" t="s">
        <v>3528</v>
      </c>
      <c r="B1496" s="14" t="s">
        <v>4868</v>
      </c>
      <c r="C1496" s="14" t="s">
        <v>4867</v>
      </c>
      <c r="D1496" s="16">
        <v>45855</v>
      </c>
      <c r="E1496" s="16"/>
      <c r="F1496" s="14" t="s">
        <v>4866</v>
      </c>
      <c r="G1496" s="14"/>
      <c r="H1496" s="14" t="s">
        <v>2849</v>
      </c>
      <c r="I1496" s="15">
        <v>108</v>
      </c>
      <c r="J1496" s="77">
        <v>3</v>
      </c>
      <c r="K1496" s="92"/>
    </row>
    <row r="1497" spans="1:11" ht="60" x14ac:dyDescent="0.15">
      <c r="A1497" s="14" t="s">
        <v>3528</v>
      </c>
      <c r="B1497" s="14" t="s">
        <v>4865</v>
      </c>
      <c r="C1497" s="14" t="s">
        <v>4864</v>
      </c>
      <c r="D1497" s="16">
        <v>45855</v>
      </c>
      <c r="E1497" s="16"/>
      <c r="F1497" s="14" t="s">
        <v>4863</v>
      </c>
      <c r="G1497" s="14"/>
      <c r="H1497" s="14" t="s">
        <v>2664</v>
      </c>
      <c r="I1497" s="15">
        <v>84</v>
      </c>
      <c r="J1497" s="77">
        <v>3</v>
      </c>
      <c r="K1497" s="92"/>
    </row>
    <row r="1498" spans="1:11" ht="60" x14ac:dyDescent="0.15">
      <c r="A1498" s="14" t="s">
        <v>3528</v>
      </c>
      <c r="B1498" s="14" t="s">
        <v>4862</v>
      </c>
      <c r="C1498" s="14" t="s">
        <v>4861</v>
      </c>
      <c r="D1498" s="16">
        <v>45855</v>
      </c>
      <c r="E1498" s="16"/>
      <c r="F1498" s="14" t="s">
        <v>4860</v>
      </c>
      <c r="G1498" s="14"/>
      <c r="H1498" s="14" t="s">
        <v>2805</v>
      </c>
      <c r="I1498" s="15">
        <v>84</v>
      </c>
      <c r="J1498" s="77">
        <v>3</v>
      </c>
      <c r="K1498" s="92"/>
    </row>
    <row r="1499" spans="1:11" ht="60" x14ac:dyDescent="0.15">
      <c r="A1499" s="14" t="s">
        <v>3528</v>
      </c>
      <c r="B1499" s="14" t="s">
        <v>4859</v>
      </c>
      <c r="C1499" s="14" t="s">
        <v>4858</v>
      </c>
      <c r="D1499" s="16">
        <v>45855</v>
      </c>
      <c r="E1499" s="16"/>
      <c r="F1499" s="14" t="s">
        <v>4857</v>
      </c>
      <c r="G1499" s="14"/>
      <c r="H1499" s="14" t="s">
        <v>2628</v>
      </c>
      <c r="I1499" s="15">
        <v>111</v>
      </c>
      <c r="J1499" s="77">
        <v>3</v>
      </c>
      <c r="K1499" s="92"/>
    </row>
    <row r="1500" spans="1:11" ht="60" x14ac:dyDescent="0.15">
      <c r="A1500" s="14" t="s">
        <v>3528</v>
      </c>
      <c r="B1500" s="14" t="s">
        <v>4856</v>
      </c>
      <c r="C1500" s="14" t="s">
        <v>4855</v>
      </c>
      <c r="D1500" s="16">
        <v>45855</v>
      </c>
      <c r="E1500" s="16"/>
      <c r="F1500" s="14" t="s">
        <v>4854</v>
      </c>
      <c r="G1500" s="14"/>
      <c r="H1500" s="14" t="s">
        <v>2812</v>
      </c>
      <c r="I1500" s="15">
        <v>132</v>
      </c>
      <c r="J1500" s="77">
        <v>3</v>
      </c>
      <c r="K1500" s="92"/>
    </row>
    <row r="1501" spans="1:11" ht="60" x14ac:dyDescent="0.15">
      <c r="A1501" s="14" t="s">
        <v>3528</v>
      </c>
      <c r="B1501" s="14" t="s">
        <v>4853</v>
      </c>
      <c r="C1501" s="14" t="s">
        <v>4852</v>
      </c>
      <c r="D1501" s="16">
        <v>45855</v>
      </c>
      <c r="E1501" s="16"/>
      <c r="F1501" s="14" t="s">
        <v>4851</v>
      </c>
      <c r="G1501" s="14"/>
      <c r="H1501" s="14" t="s">
        <v>2668</v>
      </c>
      <c r="I1501" s="15">
        <v>132</v>
      </c>
      <c r="J1501" s="77">
        <v>3</v>
      </c>
      <c r="K1501" s="92"/>
    </row>
    <row r="1502" spans="1:11" ht="60" x14ac:dyDescent="0.15">
      <c r="A1502" s="14" t="s">
        <v>3528</v>
      </c>
      <c r="B1502" s="14" t="s">
        <v>4850</v>
      </c>
      <c r="C1502" s="14" t="s">
        <v>4849</v>
      </c>
      <c r="D1502" s="16">
        <v>45855</v>
      </c>
      <c r="E1502" s="16"/>
      <c r="F1502" s="14" t="s">
        <v>4848</v>
      </c>
      <c r="G1502" s="14"/>
      <c r="H1502" s="14" t="s">
        <v>2715</v>
      </c>
      <c r="I1502" s="15">
        <v>132</v>
      </c>
      <c r="J1502" s="77">
        <v>3</v>
      </c>
      <c r="K1502" s="92"/>
    </row>
    <row r="1503" spans="1:11" ht="60" x14ac:dyDescent="0.15">
      <c r="A1503" s="14" t="s">
        <v>3528</v>
      </c>
      <c r="B1503" s="14" t="s">
        <v>4847</v>
      </c>
      <c r="C1503" s="14" t="s">
        <v>4846</v>
      </c>
      <c r="D1503" s="16">
        <v>45855</v>
      </c>
      <c r="E1503" s="16"/>
      <c r="F1503" s="14" t="s">
        <v>4845</v>
      </c>
      <c r="G1503" s="14"/>
      <c r="H1503" s="14" t="s">
        <v>2675</v>
      </c>
      <c r="I1503" s="15">
        <v>132</v>
      </c>
      <c r="J1503" s="77">
        <v>3</v>
      </c>
      <c r="K1503" s="92"/>
    </row>
    <row r="1504" spans="1:11" ht="60" x14ac:dyDescent="0.15">
      <c r="A1504" s="14" t="s">
        <v>3528</v>
      </c>
      <c r="B1504" s="14" t="s">
        <v>4844</v>
      </c>
      <c r="C1504" s="14" t="s">
        <v>4843</v>
      </c>
      <c r="D1504" s="16">
        <v>45855</v>
      </c>
      <c r="E1504" s="16"/>
      <c r="F1504" s="14" t="s">
        <v>4842</v>
      </c>
      <c r="G1504" s="14"/>
      <c r="H1504" s="14" t="s">
        <v>2880</v>
      </c>
      <c r="I1504" s="15">
        <v>111</v>
      </c>
      <c r="J1504" s="77">
        <v>3</v>
      </c>
      <c r="K1504" s="92"/>
    </row>
    <row r="1505" spans="1:11" ht="60" x14ac:dyDescent="0.15">
      <c r="A1505" s="14" t="s">
        <v>3528</v>
      </c>
      <c r="B1505" s="14" t="s">
        <v>5070</v>
      </c>
      <c r="C1505" s="14" t="s">
        <v>5069</v>
      </c>
      <c r="D1505" s="16">
        <v>45855</v>
      </c>
      <c r="E1505" s="16"/>
      <c r="F1505" s="14" t="s">
        <v>5068</v>
      </c>
      <c r="G1505" s="14"/>
      <c r="H1505" s="14" t="s">
        <v>2884</v>
      </c>
      <c r="I1505" s="15">
        <v>63</v>
      </c>
      <c r="J1505" s="77">
        <v>3</v>
      </c>
      <c r="K1505" s="92"/>
    </row>
    <row r="1506" spans="1:11" ht="60" x14ac:dyDescent="0.15">
      <c r="A1506" s="14" t="s">
        <v>3528</v>
      </c>
      <c r="B1506" s="14" t="s">
        <v>5067</v>
      </c>
      <c r="C1506" s="14" t="s">
        <v>5066</v>
      </c>
      <c r="D1506" s="16">
        <v>45855</v>
      </c>
      <c r="E1506" s="16"/>
      <c r="F1506" s="14" t="s">
        <v>5065</v>
      </c>
      <c r="G1506" s="14"/>
      <c r="H1506" s="14" t="s">
        <v>2831</v>
      </c>
      <c r="I1506" s="15">
        <v>63</v>
      </c>
      <c r="J1506" s="77">
        <v>3</v>
      </c>
      <c r="K1506" s="92"/>
    </row>
    <row r="1507" spans="1:11" ht="72" x14ac:dyDescent="0.15">
      <c r="A1507" s="14" t="s">
        <v>3528</v>
      </c>
      <c r="B1507" s="14" t="s">
        <v>5064</v>
      </c>
      <c r="C1507" s="14" t="s">
        <v>5063</v>
      </c>
      <c r="D1507" s="16">
        <v>45855</v>
      </c>
      <c r="E1507" s="16"/>
      <c r="F1507" s="14" t="s">
        <v>5062</v>
      </c>
      <c r="G1507" s="14"/>
      <c r="H1507" s="14" t="s">
        <v>2542</v>
      </c>
      <c r="I1507" s="15">
        <v>112.72</v>
      </c>
      <c r="J1507" s="77">
        <v>3</v>
      </c>
      <c r="K1507" s="92"/>
    </row>
    <row r="1508" spans="1:11" ht="72" x14ac:dyDescent="0.15">
      <c r="A1508" s="14" t="s">
        <v>3528</v>
      </c>
      <c r="B1508" s="14" t="s">
        <v>5073</v>
      </c>
      <c r="C1508" s="14" t="s">
        <v>5072</v>
      </c>
      <c r="D1508" s="16">
        <v>45855</v>
      </c>
      <c r="E1508" s="16"/>
      <c r="F1508" s="14" t="s">
        <v>5071</v>
      </c>
      <c r="G1508" s="14"/>
      <c r="H1508" s="14" t="s">
        <v>1948</v>
      </c>
      <c r="I1508" s="15">
        <v>13.11</v>
      </c>
      <c r="J1508" s="77">
        <v>3</v>
      </c>
      <c r="K1508" s="92"/>
    </row>
    <row r="1509" spans="1:11" ht="36" x14ac:dyDescent="0.15">
      <c r="A1509" s="14" t="s">
        <v>3528</v>
      </c>
      <c r="B1509" s="14" t="s">
        <v>5076</v>
      </c>
      <c r="C1509" s="14" t="s">
        <v>5075</v>
      </c>
      <c r="D1509" s="16">
        <v>45876</v>
      </c>
      <c r="E1509" s="16"/>
      <c r="F1509" s="14" t="s">
        <v>5074</v>
      </c>
      <c r="G1509" s="14"/>
      <c r="H1509" s="14" t="s">
        <v>1578</v>
      </c>
      <c r="I1509" s="15">
        <v>4.1100000000000003</v>
      </c>
      <c r="J1509" s="77">
        <v>3</v>
      </c>
      <c r="K1509" s="92"/>
    </row>
    <row r="1510" spans="1:11" ht="24" x14ac:dyDescent="0.15">
      <c r="A1510" s="14" t="s">
        <v>3528</v>
      </c>
      <c r="B1510" s="14" t="s">
        <v>5078</v>
      </c>
      <c r="C1510" s="14" t="s">
        <v>579</v>
      </c>
      <c r="D1510" s="16">
        <v>45876</v>
      </c>
      <c r="E1510" s="16"/>
      <c r="F1510" s="14" t="s">
        <v>5077</v>
      </c>
      <c r="G1510" s="14" t="s">
        <v>1569</v>
      </c>
      <c r="H1510" s="14" t="s">
        <v>1570</v>
      </c>
      <c r="I1510" s="15">
        <v>4.5</v>
      </c>
      <c r="J1510" s="77">
        <v>3</v>
      </c>
      <c r="K1510" s="92"/>
    </row>
    <row r="1511" spans="1:11" ht="48" x14ac:dyDescent="0.15">
      <c r="A1511" s="14" t="s">
        <v>3528</v>
      </c>
      <c r="B1511" s="14" t="s">
        <v>5079</v>
      </c>
      <c r="C1511" s="14" t="s">
        <v>5080</v>
      </c>
      <c r="D1511" s="16">
        <v>45934</v>
      </c>
      <c r="E1511" s="16"/>
      <c r="F1511" s="14" t="s">
        <v>5081</v>
      </c>
      <c r="G1511" s="14" t="s">
        <v>5082</v>
      </c>
      <c r="H1511" s="14" t="s">
        <v>5083</v>
      </c>
      <c r="I1511" s="15">
        <v>0.01</v>
      </c>
      <c r="J1511" s="77">
        <v>4</v>
      </c>
      <c r="K1511" s="92"/>
    </row>
    <row r="1512" spans="1:11" ht="24" x14ac:dyDescent="0.15">
      <c r="A1512" s="14" t="s">
        <v>3528</v>
      </c>
      <c r="B1512" s="14" t="s">
        <v>5085</v>
      </c>
      <c r="C1512" s="14" t="s">
        <v>4250</v>
      </c>
      <c r="D1512" s="16">
        <v>45963</v>
      </c>
      <c r="E1512" s="16"/>
      <c r="F1512" s="14" t="s">
        <v>5084</v>
      </c>
      <c r="G1512" s="14" t="s">
        <v>4228</v>
      </c>
      <c r="H1512" s="14" t="s">
        <v>3670</v>
      </c>
      <c r="I1512" s="15">
        <v>0.25</v>
      </c>
      <c r="J1512" s="77">
        <v>4</v>
      </c>
      <c r="K1512" s="92"/>
    </row>
    <row r="1513" spans="1:11" ht="24" x14ac:dyDescent="0.15">
      <c r="A1513" s="14" t="s">
        <v>3528</v>
      </c>
      <c r="B1513" s="14" t="s">
        <v>5086</v>
      </c>
      <c r="C1513" s="14" t="s">
        <v>4250</v>
      </c>
      <c r="D1513" s="16">
        <v>45963</v>
      </c>
      <c r="E1513" s="16"/>
      <c r="F1513" s="14" t="s">
        <v>5084</v>
      </c>
      <c r="G1513" s="14" t="s">
        <v>4228</v>
      </c>
      <c r="H1513" s="14" t="s">
        <v>3670</v>
      </c>
      <c r="I1513" s="15">
        <v>0.25</v>
      </c>
      <c r="J1513" s="77">
        <v>4</v>
      </c>
      <c r="K1513" s="92"/>
    </row>
    <row r="1514" spans="1:11" ht="13" x14ac:dyDescent="0.15">
      <c r="A1514" s="14" t="s">
        <v>3528</v>
      </c>
      <c r="B1514" s="14" t="s">
        <v>5087</v>
      </c>
      <c r="C1514" s="14" t="s">
        <v>4250</v>
      </c>
      <c r="D1514" s="16">
        <v>45888</v>
      </c>
      <c r="E1514" s="16"/>
      <c r="F1514" s="14" t="s">
        <v>3669</v>
      </c>
      <c r="G1514" s="14" t="s">
        <v>4228</v>
      </c>
      <c r="H1514" s="14" t="s">
        <v>3670</v>
      </c>
      <c r="I1514" s="15">
        <v>0.25</v>
      </c>
      <c r="J1514" s="77">
        <v>4</v>
      </c>
      <c r="K1514" s="92"/>
    </row>
    <row r="1515" spans="1:11" ht="13" x14ac:dyDescent="0.15">
      <c r="A1515" s="14" t="s">
        <v>3528</v>
      </c>
      <c r="B1515" s="14" t="s">
        <v>5088</v>
      </c>
      <c r="C1515" s="14" t="s">
        <v>4250</v>
      </c>
      <c r="D1515" s="16">
        <v>45869</v>
      </c>
      <c r="E1515" s="16"/>
      <c r="F1515" s="14" t="s">
        <v>3669</v>
      </c>
      <c r="G1515" s="14" t="s">
        <v>4228</v>
      </c>
      <c r="H1515" s="14" t="s">
        <v>3670</v>
      </c>
      <c r="I1515" s="15">
        <v>4.59</v>
      </c>
      <c r="J1515" s="77">
        <v>4</v>
      </c>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96" priority="65" stopIfTrue="1">
      <formula>$A1055&lt;&gt;""</formula>
    </cfRule>
  </conditionalFormatting>
  <conditionalFormatting sqref="A1112:H1113">
    <cfRule type="expression" dxfId="95" priority="76" stopIfTrue="1">
      <formula>$A1112&lt;&gt;""</formula>
    </cfRule>
  </conditionalFormatting>
  <conditionalFormatting sqref="A107:J1297 A1513:J1513 A1515:J5000">
    <cfRule type="expression" dxfId="94" priority="36" stopIfTrue="1">
      <formula>$A107&lt;&gt;""</formula>
    </cfRule>
  </conditionalFormatting>
  <conditionalFormatting sqref="B472:E477">
    <cfRule type="expression" dxfId="93" priority="167" stopIfTrue="1">
      <formula>$A472&lt;&gt;""</formula>
    </cfRule>
  </conditionalFormatting>
  <conditionalFormatting sqref="B484:E488">
    <cfRule type="expression" dxfId="92" priority="202" stopIfTrue="1">
      <formula>$A484&lt;&gt;""</formula>
    </cfRule>
  </conditionalFormatting>
  <conditionalFormatting sqref="B689:E689">
    <cfRule type="expression" dxfId="91" priority="94" stopIfTrue="1">
      <formula>$A689&lt;&gt;""</formula>
    </cfRule>
  </conditionalFormatting>
  <conditionalFormatting sqref="B691:E691 H691:I691 B692:I693 B694:E699 H694:I699">
    <cfRule type="expression" dxfId="90" priority="54" stopIfTrue="1">
      <formula>$A691&lt;&gt;""</formula>
    </cfRule>
  </conditionalFormatting>
  <conditionalFormatting sqref="B701:E701 H701:I701">
    <cfRule type="expression" dxfId="89" priority="45" stopIfTrue="1">
      <formula>$A701&lt;&gt;""</formula>
    </cfRule>
  </conditionalFormatting>
  <conditionalFormatting sqref="B819:E819">
    <cfRule type="expression" dxfId="88" priority="117" stopIfTrue="1">
      <formula>$A819&lt;&gt;""</formula>
    </cfRule>
  </conditionalFormatting>
  <conditionalFormatting sqref="B1110:E1110">
    <cfRule type="expression" dxfId="87" priority="163" stopIfTrue="1">
      <formula>$A1110&lt;&gt;""</formula>
    </cfRule>
  </conditionalFormatting>
  <conditionalFormatting sqref="B1114:E1114">
    <cfRule type="expression" dxfId="86" priority="219" stopIfTrue="1">
      <formula>$A1114&lt;&gt;""</formula>
    </cfRule>
  </conditionalFormatting>
  <conditionalFormatting sqref="B1131:E1136">
    <cfRule type="expression" dxfId="85" priority="209" stopIfTrue="1">
      <formula>$A1131&lt;&gt;""</formula>
    </cfRule>
  </conditionalFormatting>
  <conditionalFormatting sqref="B1138:E1148">
    <cfRule type="expression" dxfId="84" priority="77" stopIfTrue="1">
      <formula>$A1138&lt;&gt;""</formula>
    </cfRule>
  </conditionalFormatting>
  <conditionalFormatting sqref="B1152:E1152">
    <cfRule type="expression" dxfId="83" priority="103" stopIfTrue="1">
      <formula>$A1152&lt;&gt;""</formula>
    </cfRule>
  </conditionalFormatting>
  <conditionalFormatting sqref="B1253:E1260 I1253:J1270">
    <cfRule type="expression" dxfId="82" priority="153" stopIfTrue="1">
      <formula>$A1253&lt;&gt;""</formula>
    </cfRule>
  </conditionalFormatting>
  <conditionalFormatting sqref="B1293:E1297">
    <cfRule type="expression" dxfId="81" priority="188" stopIfTrue="1">
      <formula>$A1293&lt;&gt;""</formula>
    </cfRule>
  </conditionalFormatting>
  <conditionalFormatting sqref="B489:G489">
    <cfRule type="expression" dxfId="80" priority="203" stopIfTrue="1">
      <formula>$A489&lt;&gt;""</formula>
    </cfRule>
  </conditionalFormatting>
  <conditionalFormatting sqref="B478:H483">
    <cfRule type="expression" dxfId="79" priority="223" stopIfTrue="1">
      <formula>$A478&lt;&gt;""</formula>
    </cfRule>
  </conditionalFormatting>
  <conditionalFormatting sqref="B490:H496">
    <cfRule type="expression" dxfId="78" priority="179" stopIfTrue="1">
      <formula>$A490&lt;&gt;""</formula>
    </cfRule>
  </conditionalFormatting>
  <conditionalFormatting sqref="B1067:H1082">
    <cfRule type="expression" dxfId="77" priority="249" stopIfTrue="1">
      <formula>$A1067&lt;&gt;""</formula>
    </cfRule>
  </conditionalFormatting>
  <conditionalFormatting sqref="B1272:H1274 B1275:E1288 H1275:H1288">
    <cfRule type="expression" dxfId="76" priority="178" stopIfTrue="1">
      <formula>$A1272&lt;&gt;""</formula>
    </cfRule>
  </conditionalFormatting>
  <conditionalFormatting sqref="B1290:H1292">
    <cfRule type="expression" dxfId="75" priority="73" stopIfTrue="1">
      <formula>$A1290&lt;&gt;""</formula>
    </cfRule>
  </conditionalFormatting>
  <conditionalFormatting sqref="B175:I189 I190:I227 B190:E241">
    <cfRule type="expression" dxfId="74" priority="276" stopIfTrue="1">
      <formula>$A175&lt;&gt;""</formula>
    </cfRule>
  </conditionalFormatting>
  <conditionalFormatting sqref="B242:I242 B243:E275">
    <cfRule type="expression" dxfId="73" priority="290" stopIfTrue="1">
      <formula>$A242&lt;&gt;""</formula>
    </cfRule>
  </conditionalFormatting>
  <conditionalFormatting sqref="B276:I320">
    <cfRule type="expression" dxfId="72" priority="123" stopIfTrue="1">
      <formula>$A276&lt;&gt;""</formula>
    </cfRule>
  </conditionalFormatting>
  <conditionalFormatting sqref="B497:I499">
    <cfRule type="expression" dxfId="71" priority="125" stopIfTrue="1">
      <formula>$A497&lt;&gt;""</formula>
    </cfRule>
  </conditionalFormatting>
  <conditionalFormatting sqref="B645:I688">
    <cfRule type="expression" dxfId="70" priority="286" stopIfTrue="1">
      <formula>$A645&lt;&gt;""</formula>
    </cfRule>
  </conditionalFormatting>
  <conditionalFormatting sqref="B690:I690">
    <cfRule type="expression" dxfId="69" priority="52" stopIfTrue="1">
      <formula>$A690&lt;&gt;""</formula>
    </cfRule>
  </conditionalFormatting>
  <conditionalFormatting sqref="B1137:I1137">
    <cfRule type="expression" dxfId="68" priority="177" stopIfTrue="1">
      <formula>$A1137&lt;&gt;""</formula>
    </cfRule>
  </conditionalFormatting>
  <conditionalFormatting sqref="B1149:I1151">
    <cfRule type="expression" dxfId="67" priority="46" stopIfTrue="1">
      <formula>$A1149&lt;&gt;""</formula>
    </cfRule>
  </conditionalFormatting>
  <conditionalFormatting sqref="B1153:I1157">
    <cfRule type="expression" dxfId="66" priority="48" stopIfTrue="1">
      <formula>$A1153&lt;&gt;""</formula>
    </cfRule>
  </conditionalFormatting>
  <conditionalFormatting sqref="B1271:I1271 I1272:I1288">
    <cfRule type="expression" dxfId="65" priority="181" stopIfTrue="1">
      <formula>$A1271&lt;&gt;""</formula>
    </cfRule>
  </conditionalFormatting>
  <conditionalFormatting sqref="B135:J163">
    <cfRule type="expression" dxfId="64" priority="99" stopIfTrue="1">
      <formula>$A135&lt;&gt;""</formula>
    </cfRule>
  </conditionalFormatting>
  <conditionalFormatting sqref="B360:J420">
    <cfRule type="expression" dxfId="63" priority="291" stopIfTrue="1">
      <formula>$A360&lt;&gt;""</formula>
    </cfRule>
  </conditionalFormatting>
  <conditionalFormatting sqref="B457:J458">
    <cfRule type="expression" dxfId="62" priority="252" stopIfTrue="1">
      <formula>$A457&lt;&gt;""</formula>
    </cfRule>
  </conditionalFormatting>
  <conditionalFormatting sqref="B599:J625">
    <cfRule type="expression" dxfId="61" priority="32" stopIfTrue="1">
      <formula>$A599&lt;&gt;""</formula>
    </cfRule>
  </conditionalFormatting>
  <conditionalFormatting sqref="B1053:J1054">
    <cfRule type="expression" dxfId="60" priority="247" stopIfTrue="1">
      <formula>$A1053&lt;&gt;""</formula>
    </cfRule>
  </conditionalFormatting>
  <conditionalFormatting sqref="B1127:J1130">
    <cfRule type="expression" dxfId="59" priority="37" stopIfTrue="1">
      <formula>$A1127&lt;&gt;""</formula>
    </cfRule>
  </conditionalFormatting>
  <conditionalFormatting sqref="B1158:J1252">
    <cfRule type="expression" dxfId="58" priority="63" stopIfTrue="1">
      <formula>$A1158&lt;&gt;""</formula>
    </cfRule>
  </conditionalFormatting>
  <conditionalFormatting sqref="B1513:J1513 B1515:J4374">
    <cfRule type="expression" dxfId="57" priority="72" stopIfTrue="1">
      <formula>$A1513&lt;&gt;""</formula>
    </cfRule>
  </conditionalFormatting>
  <conditionalFormatting sqref="F191:H195">
    <cfRule type="expression" dxfId="56" priority="154" stopIfTrue="1">
      <formula>$A191&lt;&gt;""</formula>
    </cfRule>
  </conditionalFormatting>
  <conditionalFormatting sqref="F198:H199">
    <cfRule type="expression" dxfId="55" priority="148" stopIfTrue="1">
      <formula>$A198&lt;&gt;""</formula>
    </cfRule>
  </conditionalFormatting>
  <conditionalFormatting sqref="F472:H473">
    <cfRule type="expression" dxfId="54" priority="169" stopIfTrue="1">
      <formula>$A472&lt;&gt;""</formula>
    </cfRule>
  </conditionalFormatting>
  <conditionalFormatting sqref="F476:H477">
    <cfRule type="expression" dxfId="53" priority="259" stopIfTrue="1">
      <formula>$A476&lt;&gt;""</formula>
    </cfRule>
  </conditionalFormatting>
  <conditionalFormatting sqref="F484:H486 H487:H489">
    <cfRule type="expression" dxfId="52" priority="201" stopIfTrue="1">
      <formula>$A484&lt;&gt;""</formula>
    </cfRule>
  </conditionalFormatting>
  <conditionalFormatting sqref="F1131:H1131">
    <cfRule type="expression" dxfId="51" priority="310" stopIfTrue="1">
      <formula>$A1131&lt;&gt;""</formula>
    </cfRule>
  </conditionalFormatting>
  <conditionalFormatting sqref="F1255:H1260">
    <cfRule type="expression" dxfId="50" priority="152" stopIfTrue="1">
      <formula>$A1255&lt;&gt;""</formula>
    </cfRule>
  </conditionalFormatting>
  <conditionalFormatting sqref="F170:I172">
    <cfRule type="expression" dxfId="49" priority="280" stopIfTrue="1">
      <formula>$A170&lt;&gt;""</formula>
    </cfRule>
  </conditionalFormatting>
  <conditionalFormatting sqref="F247:I247">
    <cfRule type="expression" dxfId="48" priority="18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cfRule type="expression" dxfId="47" priority="320" stopIfTrue="1">
      <formula>$A164&lt;&gt;""</formula>
    </cfRule>
  </conditionalFormatting>
  <conditionalFormatting sqref="H190">
    <cfRule type="expression" dxfId="46" priority="160" stopIfTrue="1">
      <formula>$A190&lt;&gt;""</formula>
    </cfRule>
  </conditionalFormatting>
  <conditionalFormatting sqref="H196:H197">
    <cfRule type="expression" dxfId="45" priority="149" stopIfTrue="1">
      <formula>$A196&lt;&gt;""</formula>
    </cfRule>
  </conditionalFormatting>
  <conditionalFormatting sqref="H200:H228">
    <cfRule type="expression" dxfId="44" priority="39" stopIfTrue="1">
      <formula>$A200&lt;&gt;""</formula>
    </cfRule>
  </conditionalFormatting>
  <conditionalFormatting sqref="H474:H475">
    <cfRule type="expression" dxfId="43" priority="173" stopIfTrue="1">
      <formula>$A474&lt;&gt;""</formula>
    </cfRule>
  </conditionalFormatting>
  <conditionalFormatting sqref="H1132:H1136">
    <cfRule type="expression" dxfId="42" priority="211" stopIfTrue="1">
      <formula>$A1132&lt;&gt;""</formula>
    </cfRule>
  </conditionalFormatting>
  <conditionalFormatting sqref="H1254">
    <cfRule type="expression" dxfId="41" priority="222" stopIfTrue="1">
      <formula>$A1254&lt;&gt;""</formula>
    </cfRule>
  </conditionalFormatting>
  <conditionalFormatting sqref="H1293:H1297">
    <cfRule type="expression" dxfId="40" priority="190" stopIfTrue="1">
      <formula>$A1293&lt;&gt;""</formula>
    </cfRule>
  </conditionalFormatting>
  <conditionalFormatting sqref="H173:I174">
    <cfRule type="expression" dxfId="39" priority="277" stopIfTrue="1">
      <formula>$A173&lt;&gt;""</formula>
    </cfRule>
  </conditionalFormatting>
  <conditionalFormatting sqref="H243:I246">
    <cfRule type="expression" dxfId="38" priority="279" stopIfTrue="1">
      <formula>$A243&lt;&gt;""</formula>
    </cfRule>
  </conditionalFormatting>
  <conditionalFormatting sqref="H248:I248">
    <cfRule type="expression" dxfId="37" priority="155" stopIfTrue="1">
      <formula>$A248&lt;&gt;""</formula>
    </cfRule>
  </conditionalFormatting>
  <conditionalFormatting sqref="H689:I689">
    <cfRule type="expression" dxfId="36" priority="96" stopIfTrue="1">
      <formula>$A689&lt;&gt;""</formula>
    </cfRule>
  </conditionalFormatting>
  <conditionalFormatting sqref="H1138:I1148">
    <cfRule type="expression" dxfId="35" priority="80" stopIfTrue="1">
      <formula>$A1138&lt;&gt;""</formula>
    </cfRule>
  </conditionalFormatting>
  <conditionalFormatting sqref="H1152:I1152">
    <cfRule type="expression" dxfId="34" priority="106" stopIfTrue="1">
      <formula>$A1152&lt;&gt;""</formula>
    </cfRule>
  </conditionalFormatting>
  <conditionalFormatting sqref="H1110:J1110">
    <cfRule type="expression" dxfId="33" priority="162" stopIfTrue="1">
      <formula>$A1110&lt;&gt;""</formula>
    </cfRule>
  </conditionalFormatting>
  <conditionalFormatting sqref="I472:I496">
    <cfRule type="expression" dxfId="32" priority="170" stopIfTrue="1">
      <formula>$A472&lt;&gt;""</formula>
    </cfRule>
  </conditionalFormatting>
  <conditionalFormatting sqref="I1290:J1297">
    <cfRule type="expression" dxfId="31" priority="192" stopIfTrue="1">
      <formula>$A1290&lt;&gt;""</formula>
    </cfRule>
  </conditionalFormatting>
  <conditionalFormatting sqref="J1137:J1157">
    <cfRule type="expression" dxfId="30" priority="312" stopIfTrue="1">
      <formula>$A1137&lt;&gt;""</formula>
    </cfRule>
  </conditionalFormatting>
  <conditionalFormatting sqref="A1298:J1325">
    <cfRule type="expression" dxfId="29" priority="30" stopIfTrue="1">
      <formula>$A1298&lt;&gt;""</formula>
    </cfRule>
  </conditionalFormatting>
  <conditionalFormatting sqref="A1326:J1434">
    <cfRule type="expression" dxfId="28" priority="17" stopIfTrue="1">
      <formula>$A1326&lt;&gt;""</formula>
    </cfRule>
  </conditionalFormatting>
  <conditionalFormatting sqref="B1366:I1380 I1381:I1418 B1381:E1432">
    <cfRule type="expression" dxfId="27" priority="24" stopIfTrue="1">
      <formula>$A1366&lt;&gt;""</formula>
    </cfRule>
  </conditionalFormatting>
  <conditionalFormatting sqref="B1433:I1433 B1434:E1434">
    <cfRule type="expression" dxfId="26" priority="28" stopIfTrue="1">
      <formula>$A1433&lt;&gt;""</formula>
    </cfRule>
  </conditionalFormatting>
  <conditionalFormatting sqref="B1326:J1354">
    <cfRule type="expression" dxfId="25" priority="19" stopIfTrue="1">
      <formula>$A1326&lt;&gt;""</formula>
    </cfRule>
  </conditionalFormatting>
  <conditionalFormatting sqref="F1382:H1386">
    <cfRule type="expression" dxfId="24" priority="22" stopIfTrue="1">
      <formula>$A1382&lt;&gt;""</formula>
    </cfRule>
  </conditionalFormatting>
  <conditionalFormatting sqref="F1389:H1390">
    <cfRule type="expression" dxfId="23" priority="20" stopIfTrue="1">
      <formula>$A1389&lt;&gt;""</formula>
    </cfRule>
  </conditionalFormatting>
  <conditionalFormatting sqref="F1361:I1363">
    <cfRule type="expression" dxfId="22" priority="27" stopIfTrue="1">
      <formula>$A1361&lt;&gt;""</formula>
    </cfRule>
  </conditionalFormatting>
  <conditionalFormatting sqref="F1355:J1360 B1355:E1365 J1361:J1418 I1419:J1419 F1420:J1432 J1433:J1434">
    <cfRule type="expression" dxfId="21" priority="29" stopIfTrue="1">
      <formula>$A1355&lt;&gt;""</formula>
    </cfRule>
  </conditionalFormatting>
  <conditionalFormatting sqref="H1381">
    <cfRule type="expression" dxfId="20" priority="23" stopIfTrue="1">
      <formula>$A1381&lt;&gt;""</formula>
    </cfRule>
  </conditionalFormatting>
  <conditionalFormatting sqref="H1387:H1388">
    <cfRule type="expression" dxfId="19" priority="21" stopIfTrue="1">
      <formula>$A1387&lt;&gt;""</formula>
    </cfRule>
  </conditionalFormatting>
  <conditionalFormatting sqref="H1391:H1419">
    <cfRule type="expression" dxfId="18" priority="18" stopIfTrue="1">
      <formula>$A1391&lt;&gt;""</formula>
    </cfRule>
  </conditionalFormatting>
  <conditionalFormatting sqref="H1364:I1365">
    <cfRule type="expression" dxfId="17" priority="25" stopIfTrue="1">
      <formula>$A1364&lt;&gt;""</formula>
    </cfRule>
  </conditionalFormatting>
  <conditionalFormatting sqref="H1434:I1434">
    <cfRule type="expression" dxfId="16" priority="26" stopIfTrue="1">
      <formula>$A1434&lt;&gt;""</formula>
    </cfRule>
  </conditionalFormatting>
  <conditionalFormatting sqref="A1435:J1504">
    <cfRule type="expression" dxfId="15" priority="10" stopIfTrue="1">
      <formula>$A1435&lt;&gt;""</formula>
    </cfRule>
  </conditionalFormatting>
  <conditionalFormatting sqref="B1435:E1466">
    <cfRule type="expression" dxfId="14" priority="15" stopIfTrue="1">
      <formula>$A1435&lt;&gt;""</formula>
    </cfRule>
  </conditionalFormatting>
  <conditionalFormatting sqref="B1467:I1504">
    <cfRule type="expression" dxfId="13" priority="11" stopIfTrue="1">
      <formula>$A1467&lt;&gt;""</formula>
    </cfRule>
  </conditionalFormatting>
  <conditionalFormatting sqref="F1438:I1438">
    <cfRule type="expression" dxfId="12" priority="13" stopIfTrue="1">
      <formula>$A1438&lt;&gt;""</formula>
    </cfRule>
  </conditionalFormatting>
  <conditionalFormatting sqref="J1435:J1504 F1440:I1466">
    <cfRule type="expression" dxfId="11" priority="16" stopIfTrue="1">
      <formula>$A1435&lt;&gt;""</formula>
    </cfRule>
  </conditionalFormatting>
  <conditionalFormatting sqref="H1435:I1437">
    <cfRule type="expression" dxfId="10" priority="14" stopIfTrue="1">
      <formula>$A1435&lt;&gt;""</formula>
    </cfRule>
  </conditionalFormatting>
  <conditionalFormatting sqref="H1439:I1439">
    <cfRule type="expression" dxfId="9" priority="12" stopIfTrue="1">
      <formula>$A1439&lt;&gt;""</formula>
    </cfRule>
  </conditionalFormatting>
  <conditionalFormatting sqref="A1505:J1507">
    <cfRule type="expression" dxfId="8" priority="7" stopIfTrue="1">
      <formula>$A1505&lt;&gt;""</formula>
    </cfRule>
  </conditionalFormatting>
  <conditionalFormatting sqref="B1505:I1507">
    <cfRule type="expression" dxfId="7" priority="8" stopIfTrue="1">
      <formula>$A1505&lt;&gt;""</formula>
    </cfRule>
  </conditionalFormatting>
  <conditionalFormatting sqref="J1505:J1507">
    <cfRule type="expression" dxfId="6" priority="9" stopIfTrue="1">
      <formula>$A1505&lt;&gt;""</formula>
    </cfRule>
  </conditionalFormatting>
  <conditionalFormatting sqref="A1508:J1508">
    <cfRule type="expression" dxfId="5" priority="6" stopIfTrue="1">
      <formula>$A1508&lt;&gt;""</formula>
    </cfRule>
  </conditionalFormatting>
  <conditionalFormatting sqref="A1509:J1509">
    <cfRule type="expression" dxfId="4" priority="5" stopIfTrue="1">
      <formula>$A1509&lt;&gt;""</formula>
    </cfRule>
  </conditionalFormatting>
  <conditionalFormatting sqref="A1510:J1510">
    <cfRule type="expression" dxfId="3" priority="4" stopIfTrue="1">
      <formula>$A1510&lt;&gt;""</formula>
    </cfRule>
  </conditionalFormatting>
  <conditionalFormatting sqref="A1511:J1511">
    <cfRule type="expression" dxfId="2" priority="3" stopIfTrue="1">
      <formula>$A1511&lt;&gt;""</formula>
    </cfRule>
  </conditionalFormatting>
  <conditionalFormatting sqref="A1512:J1512">
    <cfRule type="expression" dxfId="1" priority="2" stopIfTrue="1">
      <formula>$A1512&lt;&gt;""</formula>
    </cfRule>
  </conditionalFormatting>
  <conditionalFormatting sqref="A1514:J1514">
    <cfRule type="expression" dxfId="0" priority="1" stopIfTrue="1">
      <formula>$A1514&lt;&gt;""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1508 F1510:F5000" xr:uid="{255B499D-B3E6-47A9-A857-DBFE56F071D9}">
      <formula1>$F$96:$F$99</formula1>
    </dataValidation>
    <dataValidation type="list" allowBlank="1" showInputMessage="1" showErrorMessage="1" sqref="A107:A1508 A1510:A5000" xr:uid="{540C0DA9-E9CD-4805-B659-E67C1C32B21C}">
      <formula1>OFFSET($A$1,0,0,$B$3,1)</formula1>
    </dataValidation>
    <dataValidation allowBlank="1" sqref="G107:G1508 G1510:G5000" xr:uid="{B36265DD-F5DD-4F0A-AD93-4A0388363C0B}"/>
    <dataValidation type="list" allowBlank="1" showInputMessage="1" showErrorMessage="1" errorTitle="Chyba !" error="zadajte (vyberte zo zoznamu) platný analytický kód podľa nápovedy k bunke I104" sqref="J107:J1508 J1510: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ht="12" x14ac:dyDescent="0.1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12" x14ac:dyDescent="0.1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ht="12" x14ac:dyDescent="0.1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ht="12" x14ac:dyDescent="0.1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ht="12" x14ac:dyDescent="0.1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ht="12" x14ac:dyDescent="0.1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12" x14ac:dyDescent="0.1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ht="12" x14ac:dyDescent="0.1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ht="12" x14ac:dyDescent="0.1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ht="12" x14ac:dyDescent="0.1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12" x14ac:dyDescent="0.1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ht="12" x14ac:dyDescent="0.1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ht="12" x14ac:dyDescent="0.1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ht="12" x14ac:dyDescent="0.1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ht="12" x14ac:dyDescent="0.1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ht="12" x14ac:dyDescent="0.1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ht="12" x14ac:dyDescent="0.1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ht="12" x14ac:dyDescent="0.1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ht="12" x14ac:dyDescent="0.1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ht="12" x14ac:dyDescent="0.1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12" x14ac:dyDescent="0.1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ht="12" x14ac:dyDescent="0.1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ht="12" x14ac:dyDescent="0.1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ht="12" x14ac:dyDescent="0.1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ht="12" x14ac:dyDescent="0.1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ht="12" x14ac:dyDescent="0.1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ht="12" x14ac:dyDescent="0.1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ht="12" x14ac:dyDescent="0.1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ht="12" x14ac:dyDescent="0.1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ht="12" x14ac:dyDescent="0.1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ht="12" x14ac:dyDescent="0.1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ht="12" x14ac:dyDescent="0.1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ht="12" x14ac:dyDescent="0.1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ht="12" x14ac:dyDescent="0.1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ht="12" x14ac:dyDescent="0.1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ht="12" x14ac:dyDescent="0.1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ht="12" x14ac:dyDescent="0.1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ht="12" x14ac:dyDescent="0.1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ht="12" x14ac:dyDescent="0.1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ht="12" x14ac:dyDescent="0.1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ht="12" x14ac:dyDescent="0.1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ht="12" x14ac:dyDescent="0.1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ht="12" x14ac:dyDescent="0.1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ht="12" x14ac:dyDescent="0.1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12" x14ac:dyDescent="0.1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ht="12" x14ac:dyDescent="0.1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ht="12" x14ac:dyDescent="0.1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ht="12" x14ac:dyDescent="0.1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ht="12" x14ac:dyDescent="0.1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ht="12" x14ac:dyDescent="0.1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ht="12" x14ac:dyDescent="0.1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ht="12" x14ac:dyDescent="0.1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ht="12" x14ac:dyDescent="0.1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ht="12" x14ac:dyDescent="0.1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ht="12" x14ac:dyDescent="0.1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ht="12" x14ac:dyDescent="0.1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ht="12" x14ac:dyDescent="0.1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ht="12" x14ac:dyDescent="0.1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ht="12" x14ac:dyDescent="0.1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ht="12" x14ac:dyDescent="0.1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ht="12" x14ac:dyDescent="0.1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ht="12" x14ac:dyDescent="0.1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ht="12" x14ac:dyDescent="0.1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ht="12" x14ac:dyDescent="0.1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ht="12" x14ac:dyDescent="0.1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ht="12" x14ac:dyDescent="0.1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ht="12" x14ac:dyDescent="0.1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1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1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1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1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1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1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1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1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1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1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1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1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1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1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1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1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1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1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1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15">
      <c r="A88" s="203"/>
      <c r="B88" s="287"/>
      <c r="C88" s="287"/>
      <c r="D88" s="287"/>
      <c r="E88" s="287"/>
      <c r="F88" s="287"/>
      <c r="G88" s="287"/>
      <c r="H88" s="287"/>
      <c r="I88" s="287"/>
      <c r="J88" s="287"/>
      <c r="K88" s="287"/>
      <c r="L88" s="288"/>
      <c r="M88" s="287"/>
      <c r="N88" s="287"/>
      <c r="O88" s="287"/>
      <c r="P88" s="287"/>
      <c r="R88" s="276">
        <f t="shared" si="2"/>
        <v>0</v>
      </c>
    </row>
    <row r="89" spans="1:18" x14ac:dyDescent="0.15">
      <c r="A89" s="203"/>
      <c r="B89" s="287"/>
      <c r="C89" s="287"/>
      <c r="D89" s="287"/>
      <c r="E89" s="287"/>
      <c r="F89" s="287"/>
      <c r="G89" s="287"/>
      <c r="H89" s="287"/>
      <c r="I89" s="287"/>
      <c r="J89" s="287"/>
      <c r="K89" s="287"/>
      <c r="L89" s="288"/>
      <c r="M89" s="287"/>
      <c r="N89" s="287"/>
      <c r="O89" s="287"/>
      <c r="P89" s="287"/>
      <c r="R89" s="276">
        <f t="shared" si="2"/>
        <v>0</v>
      </c>
    </row>
    <row r="90" spans="1:18" x14ac:dyDescent="0.1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17" activePane="bottomLeft" state="frozen"/>
      <selection activeCell="I2" sqref="I2:L73"/>
      <selection pane="bottomLeft" activeCell="D58" sqref="D58"/>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1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1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1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1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ht="12" x14ac:dyDescent="0.1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ht="12" x14ac:dyDescent="0.1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ht="12" x14ac:dyDescent="0.1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15">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15">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1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ht="12" x14ac:dyDescent="0.1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1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ht="12" x14ac:dyDescent="0.1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ht="12" x14ac:dyDescent="0.1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1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1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15">
      <c r="A22" s="198" t="s">
        <v>579</v>
      </c>
      <c r="B22" s="204" t="str">
        <f>VLOOKUP(A22,Adr!A:B,2,FALSE)</f>
        <v>Slovenská gymnastická federácia</v>
      </c>
      <c r="C22" s="185" t="s">
        <v>1491</v>
      </c>
      <c r="D22" s="289">
        <v>44000</v>
      </c>
      <c r="E22" s="173">
        <v>0</v>
      </c>
      <c r="F22" s="166" t="s">
        <v>338</v>
      </c>
      <c r="G22" s="169" t="s">
        <v>319</v>
      </c>
      <c r="H22" s="169" t="s">
        <v>1490</v>
      </c>
      <c r="I22" s="192" t="str">
        <f t="shared" ref="I22:I86" si="5">A22&amp;F22</f>
        <v>00688321a</v>
      </c>
      <c r="J22" s="167" t="str">
        <f t="shared" ref="J22:J86" si="6">A22&amp;G22</f>
        <v>00688321026 02</v>
      </c>
      <c r="K22" s="5" t="s">
        <v>1096</v>
      </c>
      <c r="L22" s="167" t="str">
        <f t="shared" ref="L22:L86" si="7">A22&amp;G22&amp;H22</f>
        <v>00688321026 02K</v>
      </c>
      <c r="M22" s="5" t="str">
        <f t="shared" ref="M22:M86" si="8">B22&amp;F22&amp;H22&amp;C22</f>
        <v>Slovenská gymnastická federáciaaKgymnastika - kapitálové transfery</v>
      </c>
      <c r="N22" s="3" t="str">
        <f t="shared" ref="N22:N86" si="9">+I22&amp;H22</f>
        <v>00688321aK</v>
      </c>
    </row>
    <row r="23" spans="1:14" x14ac:dyDescent="0.1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ht="12" x14ac:dyDescent="0.1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1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1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1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1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1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1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ht="12" x14ac:dyDescent="0.1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1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1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1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1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1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15">
      <c r="A37" s="198" t="s">
        <v>681</v>
      </c>
      <c r="B37" s="204" t="str">
        <f>VLOOKUP(A37,Adr!A:B,2,FALSE)</f>
        <v>Slovenský atletický zväz</v>
      </c>
      <c r="C37" s="169" t="s">
        <v>1123</v>
      </c>
      <c r="D37" s="290">
        <v>1662560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15">
      <c r="A38" s="198" t="s">
        <v>681</v>
      </c>
      <c r="B38" s="204" t="str">
        <f>VLOOKUP(A38,Adr!A:B,2,FALSE)</f>
        <v>Slovenský atletický zväz</v>
      </c>
      <c r="C38" s="169" t="s">
        <v>1504</v>
      </c>
      <c r="D38" s="290">
        <v>80000</v>
      </c>
      <c r="E38" s="230">
        <v>0</v>
      </c>
      <c r="F38" s="166" t="s">
        <v>338</v>
      </c>
      <c r="G38" s="169" t="s">
        <v>319</v>
      </c>
      <c r="H38" s="169" t="s">
        <v>1490</v>
      </c>
      <c r="I38" s="192" t="str">
        <f t="shared" si="5"/>
        <v>36063835a</v>
      </c>
      <c r="J38" s="167" t="str">
        <f t="shared" si="6"/>
        <v>36063835026 02</v>
      </c>
      <c r="K38" s="5" t="s">
        <v>1124</v>
      </c>
      <c r="L38" s="167" t="str">
        <f t="shared" si="7"/>
        <v>36063835026 02K</v>
      </c>
      <c r="M38" s="5" t="str">
        <f t="shared" si="8"/>
        <v>Slovenský atletický zväzaKatletika - kapitálové transfery</v>
      </c>
      <c r="N38" s="3" t="str">
        <f t="shared" si="9"/>
        <v>36063835aK</v>
      </c>
    </row>
    <row r="39" spans="1:14" x14ac:dyDescent="0.15">
      <c r="A39" s="182" t="s">
        <v>689</v>
      </c>
      <c r="B39" s="204" t="str">
        <f>VLOOKUP(A39,Adr!A:B,2,FALSE)</f>
        <v>Slovenský biliardový zväz</v>
      </c>
      <c r="C39" s="185" t="s">
        <v>1125</v>
      </c>
      <c r="D39" s="289">
        <v>25534</v>
      </c>
      <c r="E39" s="173">
        <v>0</v>
      </c>
      <c r="F39" s="166" t="s">
        <v>338</v>
      </c>
      <c r="G39" s="169" t="s">
        <v>319</v>
      </c>
      <c r="H39" s="169" t="s">
        <v>1058</v>
      </c>
      <c r="I39" s="192" t="str">
        <f t="shared" si="5"/>
        <v>31753825a</v>
      </c>
      <c r="J39" s="167" t="str">
        <f t="shared" si="6"/>
        <v>31753825026 02</v>
      </c>
      <c r="K39" s="5" t="s">
        <v>1126</v>
      </c>
      <c r="L39" s="167" t="str">
        <f t="shared" si="7"/>
        <v>31753825026 02B</v>
      </c>
      <c r="M39" s="5" t="str">
        <f t="shared" si="8"/>
        <v>Slovenský biliardový zväzaBbiliard - bežné transfery</v>
      </c>
      <c r="N39" s="3" t="str">
        <f t="shared" si="9"/>
        <v>31753825aB</v>
      </c>
    </row>
    <row r="40" spans="1:14" x14ac:dyDescent="0.15">
      <c r="A40" s="166" t="s">
        <v>692</v>
      </c>
      <c r="B40" s="204" t="str">
        <f>VLOOKUP(A40,Adr!A:B,2,FALSE)</f>
        <v>Slovenský bowlingový zväz</v>
      </c>
      <c r="C40" s="185" t="s">
        <v>1127</v>
      </c>
      <c r="D40" s="289">
        <v>30910</v>
      </c>
      <c r="E40" s="230">
        <v>0</v>
      </c>
      <c r="F40" s="166" t="s">
        <v>338</v>
      </c>
      <c r="G40" s="169" t="s">
        <v>319</v>
      </c>
      <c r="H40" s="169" t="s">
        <v>1058</v>
      </c>
      <c r="I40" s="192" t="str">
        <f t="shared" si="5"/>
        <v>36128147a</v>
      </c>
      <c r="J40" s="167" t="str">
        <f t="shared" si="6"/>
        <v>36128147026 02</v>
      </c>
      <c r="K40" s="5" t="s">
        <v>1128</v>
      </c>
      <c r="L40" s="167" t="str">
        <f t="shared" si="7"/>
        <v>36128147026 02B</v>
      </c>
      <c r="M40" s="5" t="str">
        <f t="shared" si="8"/>
        <v>Slovenský bowlingový zväzaBbowling - bežné transfery</v>
      </c>
      <c r="N40" s="3" t="str">
        <f t="shared" si="9"/>
        <v>36128147aB</v>
      </c>
    </row>
    <row r="41" spans="1:14" x14ac:dyDescent="0.15">
      <c r="A41" s="202" t="s">
        <v>700</v>
      </c>
      <c r="B41" s="204" t="str">
        <f>VLOOKUP(A41,Adr!A:B,2,FALSE)</f>
        <v>Slovenský bridžový zväz</v>
      </c>
      <c r="C41" s="185" t="s">
        <v>1129</v>
      </c>
      <c r="D41" s="289">
        <v>15790</v>
      </c>
      <c r="E41" s="173">
        <v>0</v>
      </c>
      <c r="F41" s="166" t="s">
        <v>338</v>
      </c>
      <c r="G41" s="169" t="s">
        <v>319</v>
      </c>
      <c r="H41" s="169" t="s">
        <v>1058</v>
      </c>
      <c r="I41" s="192" t="str">
        <f t="shared" si="5"/>
        <v>31770908a</v>
      </c>
      <c r="J41" s="167" t="str">
        <f t="shared" si="6"/>
        <v>31770908026 02</v>
      </c>
      <c r="K41" s="5" t="s">
        <v>1130</v>
      </c>
      <c r="L41" s="167" t="str">
        <f t="shared" si="7"/>
        <v>31770908026 02B</v>
      </c>
      <c r="M41" s="5" t="str">
        <f t="shared" si="8"/>
        <v>Slovenský bridžový zväzaBbridž - bežné transfery</v>
      </c>
      <c r="N41" s="3" t="str">
        <f t="shared" si="9"/>
        <v>31770908aB</v>
      </c>
    </row>
    <row r="42" spans="1:14" x14ac:dyDescent="0.15">
      <c r="A42" s="198" t="s">
        <v>707</v>
      </c>
      <c r="B42" s="204" t="str">
        <f>VLOOKUP(A42,Adr!A:B,2,FALSE)</f>
        <v>Slovenský curlingový zväz</v>
      </c>
      <c r="C42" s="169" t="s">
        <v>1131</v>
      </c>
      <c r="D42" s="290">
        <v>20196</v>
      </c>
      <c r="E42" s="230">
        <v>0</v>
      </c>
      <c r="F42" s="166" t="s">
        <v>338</v>
      </c>
      <c r="G42" s="169" t="s">
        <v>319</v>
      </c>
      <c r="H42" s="169" t="s">
        <v>1058</v>
      </c>
      <c r="I42" s="192" t="str">
        <f t="shared" si="5"/>
        <v>37841866a</v>
      </c>
      <c r="J42" s="167" t="str">
        <f t="shared" si="6"/>
        <v>37841866026 02</v>
      </c>
      <c r="K42" s="5" t="s">
        <v>1132</v>
      </c>
      <c r="L42" s="167" t="str">
        <f t="shared" si="7"/>
        <v>37841866026 02B</v>
      </c>
      <c r="M42" s="5" t="str">
        <f t="shared" si="8"/>
        <v>Slovenský curlingový zväzaBcurling - bežné transfery</v>
      </c>
      <c r="N42" s="3" t="str">
        <f t="shared" si="9"/>
        <v>37841866aB</v>
      </c>
    </row>
    <row r="43" spans="1:14" x14ac:dyDescent="0.15">
      <c r="A43" s="202" t="s">
        <v>716</v>
      </c>
      <c r="B43" s="204" t="str">
        <f>VLOOKUP(A43,Adr!A:B,2,FALSE)</f>
        <v>Slovenský futbalový zväz</v>
      </c>
      <c r="C43" s="169" t="s">
        <v>1133</v>
      </c>
      <c r="D43" s="290">
        <v>6410956</v>
      </c>
      <c r="E43" s="173">
        <v>0</v>
      </c>
      <c r="F43" s="166" t="s">
        <v>338</v>
      </c>
      <c r="G43" s="169" t="s">
        <v>319</v>
      </c>
      <c r="H43" s="169" t="s">
        <v>1058</v>
      </c>
      <c r="I43" s="192" t="str">
        <f t="shared" si="5"/>
        <v>00687308a</v>
      </c>
      <c r="J43" s="167" t="str">
        <f t="shared" si="6"/>
        <v>00687308026 02</v>
      </c>
      <c r="K43" s="5" t="s">
        <v>1134</v>
      </c>
      <c r="L43" s="167" t="str">
        <f t="shared" si="7"/>
        <v>00687308026 02B</v>
      </c>
      <c r="M43" s="5" t="str">
        <f t="shared" si="8"/>
        <v>Slovenský futbalový zväzaBfutbal - bežné transfery</v>
      </c>
      <c r="N43" s="3" t="str">
        <f t="shared" si="9"/>
        <v>00687308aB</v>
      </c>
    </row>
    <row r="44" spans="1:14" x14ac:dyDescent="0.15">
      <c r="A44" s="202" t="s">
        <v>716</v>
      </c>
      <c r="B44" s="204" t="str">
        <f>VLOOKUP(A44,Adr!A:B,2,FALSE)</f>
        <v>Slovenský futbalový zväz</v>
      </c>
      <c r="C44" s="169" t="s">
        <v>1493</v>
      </c>
      <c r="D44" s="290">
        <v>300000</v>
      </c>
      <c r="E44" s="230">
        <v>0</v>
      </c>
      <c r="F44" s="166" t="s">
        <v>338</v>
      </c>
      <c r="G44" s="169" t="s">
        <v>319</v>
      </c>
      <c r="H44" s="169" t="s">
        <v>1490</v>
      </c>
      <c r="I44" s="192" t="str">
        <f t="shared" si="5"/>
        <v>00687308a</v>
      </c>
      <c r="J44" s="167" t="str">
        <f t="shared" si="6"/>
        <v>00687308026 02</v>
      </c>
      <c r="K44" s="5" t="s">
        <v>1134</v>
      </c>
      <c r="L44" s="167" t="str">
        <f t="shared" si="7"/>
        <v>00687308026 02K</v>
      </c>
      <c r="M44" s="5" t="str">
        <f t="shared" si="8"/>
        <v>Slovenský futbalový zväzaKfutbal - kapitálové transfery</v>
      </c>
      <c r="N44" s="3" t="str">
        <f t="shared" si="9"/>
        <v>00687308aK</v>
      </c>
    </row>
    <row r="45" spans="1:14" x14ac:dyDescent="0.15">
      <c r="A45" s="198" t="s">
        <v>724</v>
      </c>
      <c r="B45" s="204" t="str">
        <f>VLOOKUP(A45,Adr!A:B,2,FALSE)</f>
        <v>Slovenský horolezecký spolok JAMES</v>
      </c>
      <c r="C45" s="169" t="s">
        <v>1135</v>
      </c>
      <c r="D45" s="290">
        <v>63426</v>
      </c>
      <c r="E45" s="173">
        <v>0</v>
      </c>
      <c r="F45" s="166" t="s">
        <v>338</v>
      </c>
      <c r="G45" s="169" t="s">
        <v>319</v>
      </c>
      <c r="H45" s="169" t="s">
        <v>1058</v>
      </c>
      <c r="I45" s="192" t="str">
        <f t="shared" si="5"/>
        <v>00586455a</v>
      </c>
      <c r="J45" s="167" t="str">
        <f t="shared" si="6"/>
        <v>00586455026 02</v>
      </c>
      <c r="K45" s="5" t="s">
        <v>1136</v>
      </c>
      <c r="L45" s="167" t="str">
        <f t="shared" si="7"/>
        <v>00586455026 02B</v>
      </c>
      <c r="M45" s="5" t="str">
        <f t="shared" si="8"/>
        <v>Slovenský horolezecký spolok JAMESaBhorolezectvo - bežné transfery</v>
      </c>
      <c r="N45" s="3" t="str">
        <f t="shared" si="9"/>
        <v>00586455aB</v>
      </c>
    </row>
    <row r="46" spans="1:14" x14ac:dyDescent="0.15">
      <c r="A46" s="166" t="s">
        <v>724</v>
      </c>
      <c r="B46" s="204" t="str">
        <f>VLOOKUP(A46,Adr!A:B,2,FALSE)</f>
        <v>Slovenský horolezecký spolok JAMES</v>
      </c>
      <c r="C46" s="169" t="s">
        <v>1137</v>
      </c>
      <c r="D46" s="290">
        <v>27754</v>
      </c>
      <c r="E46" s="230">
        <v>0</v>
      </c>
      <c r="F46" s="166" t="s">
        <v>338</v>
      </c>
      <c r="G46" s="169" t="s">
        <v>319</v>
      </c>
      <c r="H46" s="169" t="s">
        <v>1058</v>
      </c>
      <c r="I46" s="192" t="str">
        <f t="shared" si="5"/>
        <v>00586455a</v>
      </c>
      <c r="J46" s="167" t="str">
        <f t="shared" si="6"/>
        <v>00586455026 02</v>
      </c>
      <c r="K46" s="5" t="s">
        <v>1138</v>
      </c>
      <c r="L46" s="167" t="str">
        <f t="shared" si="7"/>
        <v>00586455026 02B</v>
      </c>
      <c r="M46" s="5" t="str">
        <f t="shared" si="8"/>
        <v>Slovenský horolezecký spolok JAMESaBšportové lezenie - bežné transfery</v>
      </c>
      <c r="N46" s="3" t="str">
        <f t="shared" si="9"/>
        <v>00586455aB</v>
      </c>
    </row>
    <row r="47" spans="1:14" x14ac:dyDescent="0.15">
      <c r="A47" s="198" t="s">
        <v>730</v>
      </c>
      <c r="B47" s="204" t="str">
        <f>VLOOKUP(A47,Adr!A:B,2,FALSE)</f>
        <v>Slovenský krasokorčuliarsky zväz</v>
      </c>
      <c r="C47" s="169" t="s">
        <v>1139</v>
      </c>
      <c r="D47" s="290">
        <v>155148</v>
      </c>
      <c r="E47" s="173">
        <v>0</v>
      </c>
      <c r="F47" s="166" t="s">
        <v>338</v>
      </c>
      <c r="G47" s="169" t="s">
        <v>319</v>
      </c>
      <c r="H47" s="169" t="s">
        <v>1058</v>
      </c>
      <c r="I47" s="192" t="str">
        <f t="shared" si="5"/>
        <v>31805540a</v>
      </c>
      <c r="J47" s="167" t="str">
        <f t="shared" si="6"/>
        <v>31805540026 02</v>
      </c>
      <c r="K47" s="5" t="s">
        <v>1140</v>
      </c>
      <c r="L47" s="167" t="str">
        <f t="shared" si="7"/>
        <v>31805540026 02B</v>
      </c>
      <c r="M47" s="5" t="str">
        <f t="shared" si="8"/>
        <v>Slovenský krasokorčuliarsky zväzaBkrasokorčuľovanie - bežné transfery</v>
      </c>
      <c r="N47" s="3" t="str">
        <f t="shared" si="9"/>
        <v>31805540aB</v>
      </c>
    </row>
    <row r="48" spans="1:14" ht="12" x14ac:dyDescent="0.15">
      <c r="A48" s="202" t="s">
        <v>738</v>
      </c>
      <c r="B48" s="204" t="str">
        <f>VLOOKUP(A48,Adr!A:B,2,FALSE)</f>
        <v>Slovenský lukostrelecký zväz</v>
      </c>
      <c r="C48" s="196" t="s">
        <v>1141</v>
      </c>
      <c r="D48" s="291">
        <v>120544</v>
      </c>
      <c r="E48" s="230">
        <v>0</v>
      </c>
      <c r="F48" s="166" t="s">
        <v>338</v>
      </c>
      <c r="G48" s="169" t="s">
        <v>319</v>
      </c>
      <c r="H48" s="169" t="s">
        <v>1058</v>
      </c>
      <c r="I48" s="192" t="str">
        <f t="shared" si="5"/>
        <v>30793009a</v>
      </c>
      <c r="J48" s="167" t="str">
        <f t="shared" si="6"/>
        <v>30793009026 02</v>
      </c>
      <c r="K48" s="5" t="s">
        <v>1142</v>
      </c>
      <c r="L48" s="167" t="str">
        <f t="shared" si="7"/>
        <v>30793009026 02B</v>
      </c>
      <c r="M48" s="5" t="str">
        <f t="shared" si="8"/>
        <v>Slovenský lukostrelecký zväzaBlukostreľba - bežné transfery</v>
      </c>
      <c r="N48" s="3" t="str">
        <f t="shared" si="9"/>
        <v>30793009aB</v>
      </c>
    </row>
    <row r="49" spans="1:14" x14ac:dyDescent="0.15">
      <c r="A49" s="198" t="s">
        <v>744</v>
      </c>
      <c r="B49" s="204" t="str">
        <f>VLOOKUP(A49,Adr!A:B,2,FALSE)</f>
        <v>Slovenský národný aeroklub generála Milana Rastislava Štefánika</v>
      </c>
      <c r="C49" s="169" t="s">
        <v>1143</v>
      </c>
      <c r="D49" s="290">
        <v>73878</v>
      </c>
      <c r="E49" s="173">
        <v>0</v>
      </c>
      <c r="F49" s="166" t="s">
        <v>338</v>
      </c>
      <c r="G49" s="169" t="s">
        <v>319</v>
      </c>
      <c r="H49" s="169" t="s">
        <v>1058</v>
      </c>
      <c r="I49" s="192" t="str">
        <f t="shared" si="5"/>
        <v>00677604a</v>
      </c>
      <c r="J49" s="167" t="str">
        <f t="shared" si="6"/>
        <v>00677604026 02</v>
      </c>
      <c r="K49" s="5" t="s">
        <v>1144</v>
      </c>
      <c r="L49" s="167" t="str">
        <f t="shared" si="7"/>
        <v>00677604026 02B</v>
      </c>
      <c r="M49" s="5" t="str">
        <f t="shared" si="8"/>
        <v>Slovenský národný aeroklub generála Milana Rastislava ŠtefánikaaBletecké športy - bežné transfery</v>
      </c>
      <c r="N49" s="3" t="str">
        <f t="shared" si="9"/>
        <v>00677604aB</v>
      </c>
    </row>
    <row r="50" spans="1:14" ht="12" x14ac:dyDescent="0.15">
      <c r="A50" s="166" t="s">
        <v>761</v>
      </c>
      <c r="B50" s="204" t="str">
        <f>VLOOKUP(A50,Adr!A:B,2,FALSE)</f>
        <v>Slovenský rýchlokorčuliarsky zväz</v>
      </c>
      <c r="C50" s="196" t="s">
        <v>1145</v>
      </c>
      <c r="D50" s="291">
        <v>34600</v>
      </c>
      <c r="E50" s="230">
        <v>0</v>
      </c>
      <c r="F50" s="166" t="s">
        <v>338</v>
      </c>
      <c r="G50" s="169" t="s">
        <v>319</v>
      </c>
      <c r="H50" s="169" t="s">
        <v>1058</v>
      </c>
      <c r="I50" s="192" t="str">
        <f t="shared" si="5"/>
        <v>30688060a</v>
      </c>
      <c r="J50" s="167" t="str">
        <f t="shared" si="6"/>
        <v>30688060026 02</v>
      </c>
      <c r="K50" s="5" t="s">
        <v>1146</v>
      </c>
      <c r="L50" s="167" t="str">
        <f t="shared" si="7"/>
        <v>30688060026 02B</v>
      </c>
      <c r="M50" s="5" t="str">
        <f t="shared" si="8"/>
        <v>Slovenský rýchlokorčuliarsky zväzaBrýchlokorčuľovanie - bežné transfery</v>
      </c>
      <c r="N50" s="3" t="str">
        <f t="shared" si="9"/>
        <v>30688060aB</v>
      </c>
    </row>
    <row r="51" spans="1:14" x14ac:dyDescent="0.15">
      <c r="A51" s="202" t="s">
        <v>768</v>
      </c>
      <c r="B51" s="204" t="str">
        <f>VLOOKUP(A51,Adr!A:B,2,FALSE)</f>
        <v>Slovenský stolnotenisový zväz</v>
      </c>
      <c r="C51" s="169" t="s">
        <v>1147</v>
      </c>
      <c r="D51" s="290">
        <v>730890</v>
      </c>
      <c r="E51" s="173">
        <v>0</v>
      </c>
      <c r="F51" s="166" t="s">
        <v>338</v>
      </c>
      <c r="G51" s="169" t="s">
        <v>319</v>
      </c>
      <c r="H51" s="169" t="s">
        <v>1058</v>
      </c>
      <c r="I51" s="192" t="str">
        <f t="shared" si="5"/>
        <v>30806836a</v>
      </c>
      <c r="J51" s="167" t="str">
        <f t="shared" si="6"/>
        <v>30806836026 02</v>
      </c>
      <c r="K51" s="5" t="s">
        <v>1148</v>
      </c>
      <c r="L51" s="167" t="str">
        <f t="shared" si="7"/>
        <v>30806836026 02B</v>
      </c>
      <c r="M51" s="5" t="str">
        <f t="shared" si="8"/>
        <v>Slovenský stolnotenisový zväzaBstolný tenis - bežné transfery</v>
      </c>
      <c r="N51" s="3" t="str">
        <f t="shared" si="9"/>
        <v>30806836aB</v>
      </c>
    </row>
    <row r="52" spans="1:14" ht="12" x14ac:dyDescent="0.15">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ht="12" x14ac:dyDescent="0.15">
      <c r="A53" s="198" t="s">
        <v>777</v>
      </c>
      <c r="B53" s="204" t="str">
        <f>VLOOKUP(A53,Adr!A:B,2,FALSE)</f>
        <v>SLOVENSKÝ STRELECKÝ ZVÄZ</v>
      </c>
      <c r="C53" s="196" t="s">
        <v>1494</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15">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ht="12" x14ac:dyDescent="0.15">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15">
      <c r="A56" s="202" t="s">
        <v>804</v>
      </c>
      <c r="B56" s="204" t="str">
        <f>VLOOKUP(A56,Adr!A:B,2,FALSE)</f>
        <v>Slovenský tenisový zväz</v>
      </c>
      <c r="C56" s="185" t="s">
        <v>1155</v>
      </c>
      <c r="D56" s="289">
        <v>2306098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15">
      <c r="A57" s="202" t="s">
        <v>804</v>
      </c>
      <c r="B57" s="204" t="str">
        <f>VLOOKUP(A57,Adr!A:B,2,FALSE)</f>
        <v>Slovenský tenisový zväz</v>
      </c>
      <c r="C57" s="185" t="s">
        <v>1505</v>
      </c>
      <c r="D57" s="289">
        <v>60000</v>
      </c>
      <c r="E57" s="173">
        <v>0</v>
      </c>
      <c r="F57" s="166" t="s">
        <v>338</v>
      </c>
      <c r="G57" s="169" t="s">
        <v>319</v>
      </c>
      <c r="H57" s="169" t="s">
        <v>1490</v>
      </c>
      <c r="I57" s="192" t="str">
        <f t="shared" si="5"/>
        <v>30811384a</v>
      </c>
      <c r="J57" s="167" t="str">
        <f t="shared" si="6"/>
        <v>30811384026 02</v>
      </c>
      <c r="K57" s="5" t="s">
        <v>1156</v>
      </c>
      <c r="L57" s="167" t="str">
        <f t="shared" si="7"/>
        <v>30811384026 02K</v>
      </c>
      <c r="M57" s="5" t="str">
        <f t="shared" si="8"/>
        <v>Slovenský tenisový zväzaKtenis - kapitálové transfery</v>
      </c>
      <c r="N57" s="3" t="str">
        <f t="shared" si="9"/>
        <v>30811384aK</v>
      </c>
    </row>
    <row r="58" spans="1:14" x14ac:dyDescent="0.15">
      <c r="A58" s="178" t="s">
        <v>812</v>
      </c>
      <c r="B58" s="204" t="str">
        <f>VLOOKUP(A58,Adr!A:B,2,FALSE)</f>
        <v>Slovenský veslársky zväz</v>
      </c>
      <c r="C58" s="185" t="s">
        <v>1157</v>
      </c>
      <c r="D58" s="289">
        <v>35552</v>
      </c>
      <c r="E58" s="230">
        <v>0</v>
      </c>
      <c r="F58" s="166" t="s">
        <v>338</v>
      </c>
      <c r="G58" s="169" t="s">
        <v>319</v>
      </c>
      <c r="H58" s="169" t="s">
        <v>1058</v>
      </c>
      <c r="I58" s="192" t="str">
        <f t="shared" si="5"/>
        <v>00688304a</v>
      </c>
      <c r="J58" s="167" t="str">
        <f t="shared" si="6"/>
        <v>00688304026 02</v>
      </c>
      <c r="K58" s="5" t="s">
        <v>1158</v>
      </c>
      <c r="L58" s="167" t="str">
        <f t="shared" si="7"/>
        <v>00688304026 02B</v>
      </c>
      <c r="M58" s="5" t="str">
        <f t="shared" si="8"/>
        <v>Slovenský veslársky zväzaBveslovanie - bežné transfery</v>
      </c>
      <c r="N58" s="3" t="str">
        <f t="shared" si="9"/>
        <v>00688304aB</v>
      </c>
    </row>
    <row r="59" spans="1:14" x14ac:dyDescent="0.15">
      <c r="A59" s="198" t="s">
        <v>821</v>
      </c>
      <c r="B59" s="204" t="str">
        <f>VLOOKUP(A59,Adr!A:B,2,FALSE)</f>
        <v>SLOVENSKÝ ZÁPASNÍCKY ZVÄZ</v>
      </c>
      <c r="C59" s="169" t="s">
        <v>1159</v>
      </c>
      <c r="D59" s="291">
        <v>173268</v>
      </c>
      <c r="E59" s="173">
        <v>0</v>
      </c>
      <c r="F59" s="166" t="s">
        <v>338</v>
      </c>
      <c r="G59" s="169" t="s">
        <v>319</v>
      </c>
      <c r="H59" s="169" t="s">
        <v>1058</v>
      </c>
      <c r="I59" s="192" t="str">
        <f t="shared" si="5"/>
        <v>31791981a</v>
      </c>
      <c r="J59" s="167" t="str">
        <f t="shared" si="6"/>
        <v>31791981026 02</v>
      </c>
      <c r="K59" s="5" t="s">
        <v>1160</v>
      </c>
      <c r="L59" s="167" t="str">
        <f t="shared" si="7"/>
        <v>31791981026 02B</v>
      </c>
      <c r="M59" s="5" t="str">
        <f t="shared" si="8"/>
        <v>SLOVENSKÝ ZÁPASNÍCKY ZVÄZaBzápasenie - bežné transfery</v>
      </c>
      <c r="N59" s="3" t="str">
        <f t="shared" si="9"/>
        <v>31791981aB</v>
      </c>
    </row>
    <row r="60" spans="1:14" x14ac:dyDescent="0.15">
      <c r="A60" s="198" t="s">
        <v>828</v>
      </c>
      <c r="B60" s="204" t="str">
        <f>VLOOKUP(A60,Adr!A:B,2,FALSE)</f>
        <v>Slovenský zväz bedmintonu</v>
      </c>
      <c r="C60" s="185" t="s">
        <v>1161</v>
      </c>
      <c r="D60" s="290">
        <v>239696</v>
      </c>
      <c r="E60" s="230">
        <v>0</v>
      </c>
      <c r="F60" s="166" t="s">
        <v>338</v>
      </c>
      <c r="G60" s="169" t="s">
        <v>319</v>
      </c>
      <c r="H60" s="169" t="s">
        <v>1058</v>
      </c>
      <c r="I60" s="192" t="str">
        <f t="shared" si="5"/>
        <v>30811546a</v>
      </c>
      <c r="J60" s="167" t="str">
        <f t="shared" si="6"/>
        <v>30811546026 02</v>
      </c>
      <c r="K60" s="5" t="s">
        <v>1162</v>
      </c>
      <c r="L60" s="167" t="str">
        <f t="shared" si="7"/>
        <v>30811546026 02B</v>
      </c>
      <c r="M60" s="5" t="str">
        <f t="shared" si="8"/>
        <v>Slovenský zväz bedmintonuaBbedminton - bežné transfery</v>
      </c>
      <c r="N60" s="3" t="str">
        <f t="shared" si="9"/>
        <v>30811546aB</v>
      </c>
    </row>
    <row r="61" spans="1:14" x14ac:dyDescent="0.15">
      <c r="A61" s="182" t="s">
        <v>837</v>
      </c>
      <c r="B61" s="204" t="str">
        <f>VLOOKUP(A61,Adr!A:B,2,FALSE)</f>
        <v>Slovenský zväz biatlonu</v>
      </c>
      <c r="C61" s="185" t="s">
        <v>1163</v>
      </c>
      <c r="D61" s="289">
        <v>246030</v>
      </c>
      <c r="E61" s="173">
        <v>0</v>
      </c>
      <c r="F61" s="166" t="s">
        <v>338</v>
      </c>
      <c r="G61" s="169" t="s">
        <v>319</v>
      </c>
      <c r="H61" s="169" t="s">
        <v>1058</v>
      </c>
      <c r="I61" s="192" t="str">
        <f t="shared" si="5"/>
        <v>35656743a</v>
      </c>
      <c r="J61" s="167" t="str">
        <f t="shared" si="6"/>
        <v>35656743026 02</v>
      </c>
      <c r="K61" s="5" t="s">
        <v>1164</v>
      </c>
      <c r="L61" s="167" t="str">
        <f t="shared" si="7"/>
        <v>35656743026 02B</v>
      </c>
      <c r="M61" s="5" t="str">
        <f t="shared" si="8"/>
        <v>Slovenský zväz biatlonuaBbiatlon - bežné transfery</v>
      </c>
      <c r="N61" s="3" t="str">
        <f t="shared" si="9"/>
        <v>35656743aB</v>
      </c>
    </row>
    <row r="62" spans="1:14" x14ac:dyDescent="0.15">
      <c r="A62" s="182" t="s">
        <v>837</v>
      </c>
      <c r="B62" s="204" t="str">
        <f>VLOOKUP(A62,Adr!A:B,2,FALSE)</f>
        <v>Slovenský zväz biatlonu</v>
      </c>
      <c r="C62" s="185" t="s">
        <v>1495</v>
      </c>
      <c r="D62" s="289">
        <v>76600</v>
      </c>
      <c r="E62" s="230">
        <v>0</v>
      </c>
      <c r="F62" s="166" t="s">
        <v>338</v>
      </c>
      <c r="G62" s="169" t="s">
        <v>319</v>
      </c>
      <c r="H62" s="169" t="s">
        <v>1490</v>
      </c>
      <c r="I62" s="192" t="str">
        <f t="shared" si="5"/>
        <v>35656743a</v>
      </c>
      <c r="J62" s="167" t="str">
        <f t="shared" si="6"/>
        <v>35656743026 02</v>
      </c>
      <c r="K62" s="5" t="s">
        <v>1164</v>
      </c>
      <c r="L62" s="167" t="str">
        <f t="shared" si="7"/>
        <v>35656743026 02K</v>
      </c>
      <c r="M62" s="5" t="str">
        <f t="shared" si="8"/>
        <v>Slovenský zväz biatlonuaKbiatlon - kapitálové transfery</v>
      </c>
      <c r="N62" s="3" t="str">
        <f t="shared" si="9"/>
        <v>35656743aK</v>
      </c>
    </row>
    <row r="63" spans="1:14" ht="12" x14ac:dyDescent="0.15">
      <c r="A63" s="166" t="s">
        <v>846</v>
      </c>
      <c r="B63" s="204" t="str">
        <f>VLOOKUP(A63,Adr!A:B,2,FALSE)</f>
        <v>Slovenský zväz bobistov</v>
      </c>
      <c r="C63" s="196" t="s">
        <v>1165</v>
      </c>
      <c r="D63" s="289">
        <v>36270</v>
      </c>
      <c r="E63" s="173">
        <v>0</v>
      </c>
      <c r="F63" s="166" t="s">
        <v>338</v>
      </c>
      <c r="G63" s="169" t="s">
        <v>319</v>
      </c>
      <c r="H63" s="169" t="s">
        <v>1058</v>
      </c>
      <c r="I63" s="192" t="str">
        <f t="shared" si="5"/>
        <v>36067580a</v>
      </c>
      <c r="J63" s="167" t="str">
        <f t="shared" si="6"/>
        <v>36067580026 02</v>
      </c>
      <c r="K63" s="5" t="s">
        <v>1166</v>
      </c>
      <c r="L63" s="167" t="str">
        <f t="shared" si="7"/>
        <v>36067580026 02B</v>
      </c>
      <c r="M63" s="5" t="str">
        <f t="shared" si="8"/>
        <v>Slovenský zväz bobistovaBboby a skeleton - bežné transfery</v>
      </c>
      <c r="N63" s="3" t="str">
        <f t="shared" si="9"/>
        <v>36067580aB</v>
      </c>
    </row>
    <row r="64" spans="1:14" x14ac:dyDescent="0.15">
      <c r="A64" s="202" t="s">
        <v>855</v>
      </c>
      <c r="B64" s="204" t="str">
        <f>VLOOKUP(A64,Adr!A:B,2,FALSE)</f>
        <v>Slovenský zväz cyklistiky</v>
      </c>
      <c r="C64" s="185" t="s">
        <v>1167</v>
      </c>
      <c r="D64" s="291">
        <v>1259216</v>
      </c>
      <c r="E64" s="230">
        <v>0</v>
      </c>
      <c r="F64" s="166" t="s">
        <v>338</v>
      </c>
      <c r="G64" s="169" t="s">
        <v>319</v>
      </c>
      <c r="H64" s="169" t="s">
        <v>1058</v>
      </c>
      <c r="I64" s="192" t="str">
        <f t="shared" si="5"/>
        <v>00684112a</v>
      </c>
      <c r="J64" s="167" t="str">
        <f t="shared" si="6"/>
        <v>00684112026 02</v>
      </c>
      <c r="K64" s="5" t="s">
        <v>1168</v>
      </c>
      <c r="L64" s="167" t="str">
        <f t="shared" si="7"/>
        <v>00684112026 02B</v>
      </c>
      <c r="M64" s="5" t="str">
        <f t="shared" si="8"/>
        <v>Slovenský zväz cyklistikyaBcyklistika - bežné transfery</v>
      </c>
      <c r="N64" s="3" t="str">
        <f t="shared" si="9"/>
        <v>00684112aB</v>
      </c>
    </row>
    <row r="65" spans="1:14" x14ac:dyDescent="0.15">
      <c r="A65" s="202" t="s">
        <v>864</v>
      </c>
      <c r="B65" s="204" t="str">
        <f>VLOOKUP(A65,Adr!A:B,2,FALSE)</f>
        <v>Slovenský zväz dráhového golfu</v>
      </c>
      <c r="C65" s="185" t="s">
        <v>1169</v>
      </c>
      <c r="D65" s="291">
        <v>17224</v>
      </c>
      <c r="E65" s="173">
        <v>0</v>
      </c>
      <c r="F65" s="166" t="s">
        <v>338</v>
      </c>
      <c r="G65" s="169" t="s">
        <v>319</v>
      </c>
      <c r="H65" s="169" t="s">
        <v>1058</v>
      </c>
      <c r="I65" s="192" t="str">
        <f t="shared" si="5"/>
        <v>31806431a</v>
      </c>
      <c r="J65" s="167" t="str">
        <f t="shared" si="6"/>
        <v>31806431026 02</v>
      </c>
      <c r="K65" s="5" t="s">
        <v>1170</v>
      </c>
      <c r="L65" s="167" t="str">
        <f t="shared" si="7"/>
        <v>31806431026 02B</v>
      </c>
      <c r="M65" s="5" t="str">
        <f t="shared" si="8"/>
        <v>Slovenský zväz dráhového golfuaBdráhový golf - bežné transfery</v>
      </c>
      <c r="N65" s="3" t="str">
        <f t="shared" si="9"/>
        <v>31806431aB</v>
      </c>
    </row>
    <row r="66" spans="1:14" x14ac:dyDescent="0.15">
      <c r="A66" s="198" t="s">
        <v>871</v>
      </c>
      <c r="B66" s="204" t="str">
        <f>VLOOKUP(A66,Adr!A:B,2,FALSE)</f>
        <v>Slovenský zväz florbalu</v>
      </c>
      <c r="C66" s="169" t="s">
        <v>1171</v>
      </c>
      <c r="D66" s="291">
        <v>463736</v>
      </c>
      <c r="E66" s="230">
        <v>0</v>
      </c>
      <c r="F66" s="166" t="s">
        <v>338</v>
      </c>
      <c r="G66" s="169" t="s">
        <v>319</v>
      </c>
      <c r="H66" s="169" t="s">
        <v>1058</v>
      </c>
      <c r="I66" s="192" t="str">
        <f t="shared" si="5"/>
        <v>31795421a</v>
      </c>
      <c r="J66" s="167" t="str">
        <f t="shared" si="6"/>
        <v>31795421026 02</v>
      </c>
      <c r="K66" s="5" t="s">
        <v>1172</v>
      </c>
      <c r="L66" s="167" t="str">
        <f t="shared" si="7"/>
        <v>31795421026 02B</v>
      </c>
      <c r="M66" s="5" t="str">
        <f t="shared" si="8"/>
        <v>Slovenský zväz florbaluaBflorbal - bežné transfery</v>
      </c>
      <c r="N66" s="3" t="str">
        <f t="shared" si="9"/>
        <v>31795421aB</v>
      </c>
    </row>
    <row r="67" spans="1:14" x14ac:dyDescent="0.15">
      <c r="A67" s="166" t="s">
        <v>878</v>
      </c>
      <c r="B67" s="204" t="str">
        <f>VLOOKUP(A67,Adr!A:B,2,FALSE)</f>
        <v>Slovenský zväz hádzanej</v>
      </c>
      <c r="C67" s="169" t="s">
        <v>1173</v>
      </c>
      <c r="D67" s="290">
        <v>1127740</v>
      </c>
      <c r="E67" s="173">
        <v>0</v>
      </c>
      <c r="F67" s="166" t="s">
        <v>338</v>
      </c>
      <c r="G67" s="169" t="s">
        <v>319</v>
      </c>
      <c r="H67" s="169" t="s">
        <v>1058</v>
      </c>
      <c r="I67" s="192" t="str">
        <f t="shared" si="5"/>
        <v>30774772a</v>
      </c>
      <c r="J67" s="167" t="str">
        <f t="shared" si="6"/>
        <v>30774772026 02</v>
      </c>
      <c r="K67" s="5" t="s">
        <v>1174</v>
      </c>
      <c r="L67" s="167" t="str">
        <f t="shared" si="7"/>
        <v>30774772026 02B</v>
      </c>
      <c r="M67" s="5" t="str">
        <f t="shared" si="8"/>
        <v>Slovenský zväz hádzanejaBhádzaná - bežné transfery</v>
      </c>
      <c r="N67" s="3" t="str">
        <f t="shared" si="9"/>
        <v>30774772aB</v>
      </c>
    </row>
    <row r="68" spans="1:14" x14ac:dyDescent="0.15">
      <c r="A68" s="166" t="s">
        <v>885</v>
      </c>
      <c r="B68" s="204" t="str">
        <f>VLOOKUP(A68,Adr!A:B,2,FALSE)</f>
        <v>Slovenský zväz jachtingu</v>
      </c>
      <c r="C68" s="185" t="s">
        <v>1175</v>
      </c>
      <c r="D68" s="291">
        <v>45922</v>
      </c>
      <c r="E68" s="230">
        <v>0</v>
      </c>
      <c r="F68" s="166" t="s">
        <v>338</v>
      </c>
      <c r="G68" s="169" t="s">
        <v>319</v>
      </c>
      <c r="H68" s="169" t="s">
        <v>1058</v>
      </c>
      <c r="I68" s="192" t="str">
        <f t="shared" si="5"/>
        <v>30793211a</v>
      </c>
      <c r="J68" s="167" t="str">
        <f t="shared" si="6"/>
        <v>30793211026 02</v>
      </c>
      <c r="K68" s="5" t="s">
        <v>1176</v>
      </c>
      <c r="L68" s="167" t="str">
        <f t="shared" si="7"/>
        <v>30793211026 02B</v>
      </c>
      <c r="M68" s="5" t="str">
        <f t="shared" si="8"/>
        <v>Slovenský zväz jachtinguaBjachting - bežné transfery</v>
      </c>
      <c r="N68" s="3" t="str">
        <f t="shared" si="9"/>
        <v>30793211aB</v>
      </c>
    </row>
    <row r="69" spans="1:14" ht="12" x14ac:dyDescent="0.15">
      <c r="A69" s="178" t="s">
        <v>892</v>
      </c>
      <c r="B69" s="204" t="str">
        <f>VLOOKUP(A69,Adr!A:B,2,FALSE)</f>
        <v>Slovenský zväz Judo</v>
      </c>
      <c r="C69" s="196" t="s">
        <v>1177</v>
      </c>
      <c r="D69" s="289">
        <v>129672</v>
      </c>
      <c r="E69" s="173">
        <v>0</v>
      </c>
      <c r="F69" s="166" t="s">
        <v>338</v>
      </c>
      <c r="G69" s="169" t="s">
        <v>319</v>
      </c>
      <c r="H69" s="169" t="s">
        <v>1058</v>
      </c>
      <c r="I69" s="192" t="str">
        <f t="shared" si="5"/>
        <v>17308518a</v>
      </c>
      <c r="J69" s="167" t="str">
        <f t="shared" si="6"/>
        <v>17308518026 02</v>
      </c>
      <c r="K69" s="5" t="s">
        <v>1178</v>
      </c>
      <c r="L69" s="167" t="str">
        <f t="shared" si="7"/>
        <v>17308518026 02B</v>
      </c>
      <c r="M69" s="5" t="str">
        <f t="shared" si="8"/>
        <v>Slovenský zväz JudoaBjudo - bežné transfery</v>
      </c>
      <c r="N69" s="3" t="str">
        <f t="shared" si="9"/>
        <v>17308518aB</v>
      </c>
    </row>
    <row r="70" spans="1:14" ht="12" x14ac:dyDescent="0.15">
      <c r="A70" s="202" t="s">
        <v>899</v>
      </c>
      <c r="B70" s="204" t="str">
        <f>VLOOKUP(A70,Adr!A:B,2,FALSE)</f>
        <v>Slovenský Zväz Karate</v>
      </c>
      <c r="C70" s="196" t="s">
        <v>1179</v>
      </c>
      <c r="D70" s="291">
        <v>480058</v>
      </c>
      <c r="E70" s="230">
        <v>0</v>
      </c>
      <c r="F70" s="166" t="s">
        <v>338</v>
      </c>
      <c r="G70" s="169" t="s">
        <v>319</v>
      </c>
      <c r="H70" s="169" t="s">
        <v>1058</v>
      </c>
      <c r="I70" s="192" t="str">
        <f t="shared" si="5"/>
        <v>30811571a</v>
      </c>
      <c r="J70" s="167" t="str">
        <f t="shared" si="6"/>
        <v>30811571026 02</v>
      </c>
      <c r="K70" s="5" t="s">
        <v>1180</v>
      </c>
      <c r="L70" s="167" t="str">
        <f t="shared" si="7"/>
        <v>30811571026 02B</v>
      </c>
      <c r="M70" s="5" t="str">
        <f t="shared" si="8"/>
        <v>Slovenský Zväz KarateaBkarate - bežné transfery</v>
      </c>
      <c r="N70" s="3" t="str">
        <f t="shared" si="9"/>
        <v>30811571aB</v>
      </c>
    </row>
    <row r="71" spans="1:14" ht="12" x14ac:dyDescent="0.15">
      <c r="A71" s="202" t="s">
        <v>899</v>
      </c>
      <c r="B71" s="204" t="str">
        <f>VLOOKUP(A71,Adr!A:B,2,FALSE)</f>
        <v>Slovenský Zväz Karate</v>
      </c>
      <c r="C71" s="196" t="s">
        <v>1496</v>
      </c>
      <c r="D71" s="291">
        <v>30000</v>
      </c>
      <c r="E71" s="173">
        <v>0</v>
      </c>
      <c r="F71" s="166" t="s">
        <v>338</v>
      </c>
      <c r="G71" s="169" t="s">
        <v>319</v>
      </c>
      <c r="H71" s="169" t="s">
        <v>1490</v>
      </c>
      <c r="I71" s="192" t="str">
        <f t="shared" si="5"/>
        <v>30811571a</v>
      </c>
      <c r="J71" s="167" t="str">
        <f t="shared" si="6"/>
        <v>30811571026 02</v>
      </c>
      <c r="K71" s="5" t="s">
        <v>1180</v>
      </c>
      <c r="L71" s="167" t="str">
        <f t="shared" si="7"/>
        <v>30811571026 02K</v>
      </c>
      <c r="M71" s="5" t="str">
        <f t="shared" si="8"/>
        <v>Slovenský Zväz KarateaKkarate - kapitálové transfery</v>
      </c>
      <c r="N71" s="3" t="str">
        <f t="shared" si="9"/>
        <v>30811571aK</v>
      </c>
    </row>
    <row r="72" spans="1:14" x14ac:dyDescent="0.15">
      <c r="A72" s="198" t="s">
        <v>906</v>
      </c>
      <c r="B72" s="204" t="str">
        <f>VLOOKUP(A72,Adr!A:B,2,FALSE)</f>
        <v>Slovenský zväz kickboxu</v>
      </c>
      <c r="C72" s="185" t="s">
        <v>1181</v>
      </c>
      <c r="D72" s="291">
        <v>77606</v>
      </c>
      <c r="E72" s="230">
        <v>0</v>
      </c>
      <c r="F72" s="166" t="s">
        <v>338</v>
      </c>
      <c r="G72" s="169" t="s">
        <v>319</v>
      </c>
      <c r="H72" s="169" t="s">
        <v>1058</v>
      </c>
      <c r="I72" s="192" t="str">
        <f t="shared" si="5"/>
        <v>31119247a</v>
      </c>
      <c r="J72" s="167" t="str">
        <f t="shared" si="6"/>
        <v>31119247026 02</v>
      </c>
      <c r="K72" s="5" t="s">
        <v>1182</v>
      </c>
      <c r="L72" s="167" t="str">
        <f t="shared" si="7"/>
        <v>31119247026 02B</v>
      </c>
      <c r="M72" s="5" t="str">
        <f t="shared" si="8"/>
        <v>Slovenský zväz kickboxuaBkickbox - bežné transfery</v>
      </c>
      <c r="N72" s="3" t="str">
        <f t="shared" si="9"/>
        <v>31119247aB</v>
      </c>
    </row>
    <row r="73" spans="1:14" ht="12" x14ac:dyDescent="0.15">
      <c r="A73" s="166" t="s">
        <v>911</v>
      </c>
      <c r="B73" s="204" t="str">
        <f>VLOOKUP(A73,Adr!A:B,2,FALSE)</f>
        <v>Slovenský zväz ľadového hokeja</v>
      </c>
      <c r="C73" s="196" t="s">
        <v>1183</v>
      </c>
      <c r="D73" s="289">
        <v>5031908</v>
      </c>
      <c r="E73" s="173">
        <v>0</v>
      </c>
      <c r="F73" s="166" t="s">
        <v>338</v>
      </c>
      <c r="G73" s="169" t="s">
        <v>319</v>
      </c>
      <c r="H73" s="169" t="s">
        <v>1058</v>
      </c>
      <c r="I73" s="192" t="str">
        <f t="shared" si="5"/>
        <v>30845386a</v>
      </c>
      <c r="J73" s="167" t="str">
        <f t="shared" si="6"/>
        <v>30845386026 02</v>
      </c>
      <c r="K73" s="5" t="s">
        <v>1184</v>
      </c>
      <c r="L73" s="167" t="str">
        <f t="shared" si="7"/>
        <v>30845386026 02B</v>
      </c>
      <c r="M73" s="5" t="str">
        <f t="shared" si="8"/>
        <v>Slovenský zväz ľadového hokejaaBľadový hokej - bežné transfery</v>
      </c>
      <c r="N73" s="3" t="str">
        <f t="shared" si="9"/>
        <v>30845386aB</v>
      </c>
    </row>
    <row r="74" spans="1:14" ht="12" x14ac:dyDescent="0.15">
      <c r="A74" s="166" t="s">
        <v>911</v>
      </c>
      <c r="B74" s="204" t="str">
        <f>VLOOKUP(A74,Adr!A:B,2,FALSE)</f>
        <v>Slovenský zväz ľadového hokeja</v>
      </c>
      <c r="C74" s="196" t="s">
        <v>1497</v>
      </c>
      <c r="D74" s="289">
        <v>100000</v>
      </c>
      <c r="E74" s="230">
        <v>0</v>
      </c>
      <c r="F74" s="166" t="s">
        <v>338</v>
      </c>
      <c r="G74" s="169" t="s">
        <v>319</v>
      </c>
      <c r="H74" s="169" t="s">
        <v>1490</v>
      </c>
      <c r="I74" s="192" t="str">
        <f t="shared" si="5"/>
        <v>30845386a</v>
      </c>
      <c r="J74" s="167" t="str">
        <f t="shared" si="6"/>
        <v>30845386026 02</v>
      </c>
      <c r="K74" s="5" t="s">
        <v>1184</v>
      </c>
      <c r="L74" s="167" t="str">
        <f t="shared" si="7"/>
        <v>30845386026 02K</v>
      </c>
      <c r="M74" s="5" t="str">
        <f t="shared" si="8"/>
        <v>Slovenský zväz ľadového hokejaaKľadový hokej - kapitálové transfery</v>
      </c>
      <c r="N74" s="3" t="str">
        <f t="shared" si="9"/>
        <v>30845386aK</v>
      </c>
    </row>
    <row r="75" spans="1:14" x14ac:dyDescent="0.15">
      <c r="A75" s="182" t="s">
        <v>919</v>
      </c>
      <c r="B75" s="204" t="str">
        <f>VLOOKUP(A75,Adr!A:B,2,FALSE)</f>
        <v>Slovenský zväz moderného päťboja</v>
      </c>
      <c r="C75" s="185" t="s">
        <v>1185</v>
      </c>
      <c r="D75" s="291">
        <v>55488</v>
      </c>
      <c r="E75" s="173">
        <v>0</v>
      </c>
      <c r="F75" s="166" t="s">
        <v>338</v>
      </c>
      <c r="G75" s="169" t="s">
        <v>319</v>
      </c>
      <c r="H75" s="169" t="s">
        <v>1058</v>
      </c>
      <c r="I75" s="192" t="str">
        <f t="shared" si="5"/>
        <v>30788714a</v>
      </c>
      <c r="J75" s="167" t="str">
        <f t="shared" si="6"/>
        <v>30788714026 02</v>
      </c>
      <c r="K75" s="5" t="s">
        <v>1186</v>
      </c>
      <c r="L75" s="167" t="str">
        <f t="shared" si="7"/>
        <v>30788714026 02B</v>
      </c>
      <c r="M75" s="5" t="str">
        <f t="shared" si="8"/>
        <v>Slovenský zväz moderného päťbojaaBmoderný päťboj - bežné transfery</v>
      </c>
      <c r="N75" s="3" t="str">
        <f t="shared" si="9"/>
        <v>30788714aB</v>
      </c>
    </row>
    <row r="76" spans="1:14" x14ac:dyDescent="0.15">
      <c r="A76" s="202" t="s">
        <v>926</v>
      </c>
      <c r="B76" s="204" t="str">
        <f>VLOOKUP(A76,Adr!A:B,2,FALSE)</f>
        <v>Slovenský zväz orientačných športov</v>
      </c>
      <c r="C76" s="185" t="s">
        <v>1187</v>
      </c>
      <c r="D76" s="289">
        <v>27202</v>
      </c>
      <c r="E76" s="230">
        <v>0</v>
      </c>
      <c r="F76" s="166" t="s">
        <v>338</v>
      </c>
      <c r="G76" s="169" t="s">
        <v>319</v>
      </c>
      <c r="H76" s="169" t="s">
        <v>1058</v>
      </c>
      <c r="I76" s="192" t="str">
        <f t="shared" si="5"/>
        <v>30806518a</v>
      </c>
      <c r="J76" s="167" t="str">
        <f t="shared" si="6"/>
        <v>30806518026 02</v>
      </c>
      <c r="K76" s="5" t="s">
        <v>1188</v>
      </c>
      <c r="L76" s="167" t="str">
        <f t="shared" si="7"/>
        <v>30806518026 02B</v>
      </c>
      <c r="M76" s="5" t="str">
        <f t="shared" si="8"/>
        <v>Slovenský zväz orientačných športovaBorientačné športy - bežné transfery</v>
      </c>
      <c r="N76" s="3" t="str">
        <f t="shared" si="9"/>
        <v>30806518aB</v>
      </c>
    </row>
    <row r="77" spans="1:14" x14ac:dyDescent="0.15">
      <c r="A77" s="182" t="s">
        <v>933</v>
      </c>
      <c r="B77" s="204" t="str">
        <f>VLOOKUP(A77,Adr!A:B,2,FALSE)</f>
        <v>Slovenský zväz pozemného hokeja</v>
      </c>
      <c r="C77" s="185" t="s">
        <v>1189</v>
      </c>
      <c r="D77" s="289">
        <v>66394</v>
      </c>
      <c r="E77" s="173">
        <v>0</v>
      </c>
      <c r="F77" s="166" t="s">
        <v>338</v>
      </c>
      <c r="G77" s="169" t="s">
        <v>319</v>
      </c>
      <c r="H77" s="169" t="s">
        <v>1058</v>
      </c>
      <c r="I77" s="192" t="str">
        <f t="shared" si="5"/>
        <v>31751075a</v>
      </c>
      <c r="J77" s="167" t="str">
        <f t="shared" si="6"/>
        <v>31751075026 02</v>
      </c>
      <c r="K77" s="5" t="s">
        <v>1190</v>
      </c>
      <c r="L77" s="167" t="str">
        <f t="shared" si="7"/>
        <v>31751075026 02B</v>
      </c>
      <c r="M77" s="5" t="str">
        <f t="shared" si="8"/>
        <v>Slovenský zväz pozemného hokejaaBpozemný hokej - bežné transfery</v>
      </c>
      <c r="N77" s="3" t="str">
        <f t="shared" si="9"/>
        <v>31751075aB</v>
      </c>
    </row>
    <row r="78" spans="1:14" x14ac:dyDescent="0.15">
      <c r="A78" s="182" t="s">
        <v>933</v>
      </c>
      <c r="B78" s="204" t="str">
        <f>VLOOKUP(A78,Adr!A:B,2,FALSE)</f>
        <v>Slovenský zväz pozemného hokeja</v>
      </c>
      <c r="C78" s="185" t="s">
        <v>1498</v>
      </c>
      <c r="D78" s="289">
        <v>10000</v>
      </c>
      <c r="E78" s="230">
        <v>0</v>
      </c>
      <c r="F78" s="166" t="s">
        <v>338</v>
      </c>
      <c r="G78" s="169" t="s">
        <v>319</v>
      </c>
      <c r="H78" s="169" t="s">
        <v>1490</v>
      </c>
      <c r="I78" s="192" t="str">
        <f t="shared" si="5"/>
        <v>31751075a</v>
      </c>
      <c r="J78" s="167" t="str">
        <f t="shared" si="6"/>
        <v>31751075026 02</v>
      </c>
      <c r="K78" s="5" t="s">
        <v>1190</v>
      </c>
      <c r="L78" s="167" t="str">
        <f t="shared" si="7"/>
        <v>31751075026 02K</v>
      </c>
      <c r="M78" s="5" t="str">
        <f t="shared" si="8"/>
        <v>Slovenský zväz pozemného hokejaaKpozemný hokej - kapitálové transfery</v>
      </c>
      <c r="N78" s="3" t="str">
        <f t="shared" si="9"/>
        <v>31751075aK</v>
      </c>
    </row>
    <row r="79" spans="1:14" x14ac:dyDescent="0.15">
      <c r="A79" s="202" t="s">
        <v>941</v>
      </c>
      <c r="B79" s="204" t="str">
        <f>VLOOKUP(A79,Adr!A:B,2,FALSE)</f>
        <v>Slovenský zväz psích záprahov</v>
      </c>
      <c r="C79" s="185" t="s">
        <v>1191</v>
      </c>
      <c r="D79" s="289">
        <v>19554</v>
      </c>
      <c r="E79" s="173">
        <v>0</v>
      </c>
      <c r="F79" s="166" t="s">
        <v>338</v>
      </c>
      <c r="G79" s="169" t="s">
        <v>319</v>
      </c>
      <c r="H79" s="169" t="s">
        <v>1058</v>
      </c>
      <c r="I79" s="192" t="str">
        <f t="shared" si="5"/>
        <v>37818058a</v>
      </c>
      <c r="J79" s="167" t="str">
        <f t="shared" si="6"/>
        <v>37818058026 02</v>
      </c>
      <c r="K79" s="5" t="s">
        <v>1192</v>
      </c>
      <c r="L79" s="167" t="str">
        <f t="shared" si="7"/>
        <v>37818058026 02B</v>
      </c>
      <c r="M79" s="5" t="str">
        <f t="shared" si="8"/>
        <v>Slovenský zväz psích záprahovaBpsie záprahy - bežné transfery</v>
      </c>
      <c r="N79" s="3" t="str">
        <f t="shared" si="9"/>
        <v>37818058aB</v>
      </c>
    </row>
    <row r="80" spans="1:14" x14ac:dyDescent="0.15">
      <c r="A80" s="202" t="s">
        <v>950</v>
      </c>
      <c r="B80" s="204" t="str">
        <f>VLOOKUP(A80,Adr!A:B,2,FALSE)</f>
        <v>Slovenský zväz rybolovnej techniky</v>
      </c>
      <c r="C80" s="185" t="s">
        <v>1193</v>
      </c>
      <c r="D80" s="289">
        <v>39020</v>
      </c>
      <c r="E80" s="230">
        <v>0</v>
      </c>
      <c r="F80" s="166" t="s">
        <v>338</v>
      </c>
      <c r="G80" s="169" t="s">
        <v>319</v>
      </c>
      <c r="H80" s="169" t="s">
        <v>1058</v>
      </c>
      <c r="I80" s="192" t="str">
        <f t="shared" si="5"/>
        <v>31871526a</v>
      </c>
      <c r="J80" s="167" t="str">
        <f t="shared" si="6"/>
        <v>31871526026 02</v>
      </c>
      <c r="K80" s="5" t="s">
        <v>1194</v>
      </c>
      <c r="L80" s="167" t="str">
        <f t="shared" si="7"/>
        <v>31871526026 02B</v>
      </c>
      <c r="M80" s="5" t="str">
        <f t="shared" si="8"/>
        <v>Slovenský zväz rybolovnej technikyaBrybolovná technika - bežné transfery</v>
      </c>
      <c r="N80" s="3" t="str">
        <f t="shared" si="9"/>
        <v>31871526aB</v>
      </c>
    </row>
    <row r="81" spans="1:14" x14ac:dyDescent="0.15">
      <c r="A81" s="166" t="s">
        <v>958</v>
      </c>
      <c r="B81" s="204" t="str">
        <f>VLOOKUP(A81,Adr!A:B,2,FALSE)</f>
        <v>Slovenský zväz sánkarov</v>
      </c>
      <c r="C81" s="185" t="s">
        <v>1195</v>
      </c>
      <c r="D81" s="289">
        <v>62812</v>
      </c>
      <c r="E81" s="173">
        <v>0</v>
      </c>
      <c r="F81" s="166" t="s">
        <v>338</v>
      </c>
      <c r="G81" s="169" t="s">
        <v>319</v>
      </c>
      <c r="H81" s="169" t="s">
        <v>1058</v>
      </c>
      <c r="I81" s="192" t="str">
        <f t="shared" si="5"/>
        <v>31989373a</v>
      </c>
      <c r="J81" s="167" t="str">
        <f t="shared" si="6"/>
        <v>31989373026 02</v>
      </c>
      <c r="K81" s="5" t="s">
        <v>1196</v>
      </c>
      <c r="L81" s="167" t="str">
        <f t="shared" si="7"/>
        <v>31989373026 02B</v>
      </c>
      <c r="M81" s="5" t="str">
        <f t="shared" si="8"/>
        <v>Slovenský zväz sánkarovaBsánkovanie - bežné transfery</v>
      </c>
      <c r="N81" s="3" t="str">
        <f t="shared" si="9"/>
        <v>31989373aB</v>
      </c>
    </row>
    <row r="82" spans="1:14" x14ac:dyDescent="0.15">
      <c r="A82" s="166" t="s">
        <v>958</v>
      </c>
      <c r="B82" s="204" t="str">
        <f>VLOOKUP(A82,Adr!A:B,2,FALSE)</f>
        <v>Slovenský zväz sánkarov</v>
      </c>
      <c r="C82" s="185" t="s">
        <v>1499</v>
      </c>
      <c r="D82" s="289">
        <v>3200</v>
      </c>
      <c r="E82" s="230">
        <v>0</v>
      </c>
      <c r="F82" s="166" t="s">
        <v>338</v>
      </c>
      <c r="G82" s="169" t="s">
        <v>319</v>
      </c>
      <c r="H82" s="169" t="s">
        <v>1490</v>
      </c>
      <c r="I82" s="192" t="str">
        <f t="shared" si="5"/>
        <v>31989373a</v>
      </c>
      <c r="J82" s="167" t="str">
        <f t="shared" si="6"/>
        <v>31989373026 02</v>
      </c>
      <c r="K82" s="5" t="s">
        <v>1196</v>
      </c>
      <c r="L82" s="167" t="str">
        <f t="shared" si="7"/>
        <v>31989373026 02K</v>
      </c>
      <c r="M82" s="5" t="str">
        <f t="shared" si="8"/>
        <v>Slovenský zväz sánkarovaKsánkovanie - kapitálové transfery</v>
      </c>
      <c r="N82" s="3" t="str">
        <f t="shared" si="9"/>
        <v>31989373aK</v>
      </c>
    </row>
    <row r="83" spans="1:14" x14ac:dyDescent="0.15">
      <c r="A83" s="166" t="s">
        <v>967</v>
      </c>
      <c r="B83" s="204" t="str">
        <f>VLOOKUP(A83,Adr!A:B,2,FALSE)</f>
        <v>Slovenský zväz športového ju-jitsu</v>
      </c>
      <c r="C83" s="185" t="s">
        <v>1197</v>
      </c>
      <c r="D83" s="289">
        <v>15790</v>
      </c>
      <c r="E83" s="173">
        <v>0</v>
      </c>
      <c r="F83" s="166" t="s">
        <v>338</v>
      </c>
      <c r="G83" s="169" t="s">
        <v>319</v>
      </c>
      <c r="H83" s="169" t="s">
        <v>1058</v>
      </c>
      <c r="I83" s="192" t="str">
        <f t="shared" si="5"/>
        <v>42219922a</v>
      </c>
      <c r="J83" s="167" t="str">
        <f t="shared" si="6"/>
        <v>42219922026 02</v>
      </c>
      <c r="K83" s="5" t="s">
        <v>1198</v>
      </c>
      <c r="L83" s="167" t="str">
        <f t="shared" si="7"/>
        <v>42219922026 02B</v>
      </c>
      <c r="M83" s="5" t="str">
        <f t="shared" si="8"/>
        <v>Slovenský zväz športového ju-jitsuaBju-jitsu - bežné transfery</v>
      </c>
      <c r="N83" s="3" t="str">
        <f t="shared" si="9"/>
        <v>42219922aB</v>
      </c>
    </row>
    <row r="84" spans="1:14" ht="12" x14ac:dyDescent="0.15">
      <c r="A84" s="166" t="s">
        <v>976</v>
      </c>
      <c r="B84" s="204" t="str">
        <f>VLOOKUP(A84,Adr!A:B,2,FALSE)</f>
        <v>Slovenský zväz športového rybolovu</v>
      </c>
      <c r="C84" s="196" t="s">
        <v>1199</v>
      </c>
      <c r="D84" s="289">
        <v>72718</v>
      </c>
      <c r="E84" s="230">
        <v>0</v>
      </c>
      <c r="F84" s="166" t="s">
        <v>338</v>
      </c>
      <c r="G84" s="169" t="s">
        <v>319</v>
      </c>
      <c r="H84" s="169" t="s">
        <v>1058</v>
      </c>
      <c r="I84" s="192" t="str">
        <f t="shared" si="5"/>
        <v>51118831a</v>
      </c>
      <c r="J84" s="167" t="str">
        <f t="shared" si="6"/>
        <v>51118831026 02</v>
      </c>
      <c r="K84" s="5" t="s">
        <v>1200</v>
      </c>
      <c r="L84" s="167" t="str">
        <f t="shared" si="7"/>
        <v>51118831026 02B</v>
      </c>
      <c r="M84" s="5" t="str">
        <f t="shared" si="8"/>
        <v>Slovenský zväz športového rybolovuaBšportové rybárstvo - bežné transfery</v>
      </c>
      <c r="N84" s="3" t="str">
        <f t="shared" si="9"/>
        <v>51118831aB</v>
      </c>
    </row>
    <row r="85" spans="1:14" ht="12" x14ac:dyDescent="0.15">
      <c r="A85" s="166" t="s">
        <v>984</v>
      </c>
      <c r="B85" s="204" t="str">
        <f>VLOOKUP(A85,Adr!A:B,2,FALSE)</f>
        <v>Slovenský zväz tanečných športov</v>
      </c>
      <c r="C85" s="196" t="s">
        <v>1201</v>
      </c>
      <c r="D85" s="289">
        <v>309566</v>
      </c>
      <c r="E85" s="173">
        <v>0</v>
      </c>
      <c r="F85" s="166" t="s">
        <v>338</v>
      </c>
      <c r="G85" s="169" t="s">
        <v>319</v>
      </c>
      <c r="H85" s="169" t="s">
        <v>1058</v>
      </c>
      <c r="I85" s="192" t="str">
        <f t="shared" si="5"/>
        <v>00684767a</v>
      </c>
      <c r="J85" s="167" t="str">
        <f t="shared" si="6"/>
        <v>00684767026 02</v>
      </c>
      <c r="K85" s="5" t="s">
        <v>1202</v>
      </c>
      <c r="L85" s="167" t="str">
        <f t="shared" si="7"/>
        <v>00684767026 02B</v>
      </c>
      <c r="M85" s="5" t="str">
        <f t="shared" si="8"/>
        <v>Slovenský zväz tanečných športovaBtanečný šport - bežné transfery</v>
      </c>
      <c r="N85" s="3" t="str">
        <f t="shared" si="9"/>
        <v>00684767aB</v>
      </c>
    </row>
    <row r="86" spans="1:14" ht="12" x14ac:dyDescent="0.15">
      <c r="A86" s="166" t="s">
        <v>990</v>
      </c>
      <c r="B86" s="204" t="str">
        <f>VLOOKUP(A86,Adr!A:B,2,FALSE)</f>
        <v>Slovenský zväz vodného lyžovania a wakeboardingu</v>
      </c>
      <c r="C86" s="190" t="s">
        <v>1203</v>
      </c>
      <c r="D86" s="291">
        <v>30430</v>
      </c>
      <c r="E86" s="230">
        <v>0</v>
      </c>
      <c r="F86" s="166" t="s">
        <v>338</v>
      </c>
      <c r="G86" s="169" t="s">
        <v>319</v>
      </c>
      <c r="H86" s="169" t="s">
        <v>1058</v>
      </c>
      <c r="I86" s="192" t="str">
        <f t="shared" si="5"/>
        <v>30793203a</v>
      </c>
      <c r="J86" s="167" t="str">
        <f t="shared" si="6"/>
        <v>30793203026 02</v>
      </c>
      <c r="K86" s="5" t="s">
        <v>1204</v>
      </c>
      <c r="L86" s="167" t="str">
        <f t="shared" si="7"/>
        <v>30793203026 02B</v>
      </c>
      <c r="M86" s="5" t="str">
        <f t="shared" si="8"/>
        <v>Slovenský zväz vodného lyžovania a wakeboardinguaBvodné lyžovanie - bežné transfery</v>
      </c>
      <c r="N86" s="3" t="str">
        <f t="shared" si="9"/>
        <v>30793203aB</v>
      </c>
    </row>
    <row r="87" spans="1:14" x14ac:dyDescent="0.15">
      <c r="A87" s="182" t="s">
        <v>997</v>
      </c>
      <c r="B87" s="204" t="str">
        <f>VLOOKUP(A87,Adr!A:B,2,FALSE)</f>
        <v>Slovenský zväz vodného motorizmu</v>
      </c>
      <c r="C87" s="169" t="s">
        <v>1205</v>
      </c>
      <c r="D87" s="291">
        <v>15790</v>
      </c>
      <c r="E87" s="173">
        <v>0</v>
      </c>
      <c r="F87" s="166" t="s">
        <v>338</v>
      </c>
      <c r="G87" s="169" t="s">
        <v>319</v>
      </c>
      <c r="H87" s="169" t="s">
        <v>1058</v>
      </c>
      <c r="I87" s="192" t="str">
        <f t="shared" ref="I87:I95" si="10">A87&amp;F87</f>
        <v>00681768a</v>
      </c>
      <c r="J87" s="167" t="str">
        <f t="shared" ref="J87:J95" si="11">A87&amp;G87</f>
        <v>00681768026 02</v>
      </c>
      <c r="K87" s="5" t="s">
        <v>1206</v>
      </c>
      <c r="L87" s="167" t="str">
        <f t="shared" ref="L87:L149" si="12">A87&amp;G87&amp;H87</f>
        <v>00681768026 02B</v>
      </c>
      <c r="M87" s="5" t="str">
        <f t="shared" ref="M87:M149" si="13">B87&amp;F87&amp;H87&amp;C87</f>
        <v>Slovenský zväz vodného motorizmuaBvodný motorizmus - bežné transfery</v>
      </c>
      <c r="N87" s="3" t="str">
        <f t="shared" ref="N87:N149" si="14">+I87&amp;H87</f>
        <v>00681768aB</v>
      </c>
    </row>
    <row r="88" spans="1:14" x14ac:dyDescent="0.15">
      <c r="A88" s="202" t="s">
        <v>1005</v>
      </c>
      <c r="B88" s="204" t="str">
        <f>VLOOKUP(A88,Adr!A:B,2,FALSE)</f>
        <v>Slovenský zväz vzpierania</v>
      </c>
      <c r="C88" s="169" t="s">
        <v>1207</v>
      </c>
      <c r="D88" s="291">
        <v>170038</v>
      </c>
      <c r="E88" s="230">
        <v>0</v>
      </c>
      <c r="F88" s="166" t="s">
        <v>338</v>
      </c>
      <c r="G88" s="169" t="s">
        <v>319</v>
      </c>
      <c r="H88" s="169" t="s">
        <v>1058</v>
      </c>
      <c r="I88" s="192" t="str">
        <f t="shared" si="10"/>
        <v>31796079a</v>
      </c>
      <c r="J88" s="167" t="str">
        <f t="shared" si="11"/>
        <v>31796079026 02</v>
      </c>
      <c r="K88" s="5" t="s">
        <v>1208</v>
      </c>
      <c r="L88" s="167" t="str">
        <f t="shared" si="12"/>
        <v>31796079026 02B</v>
      </c>
      <c r="M88" s="5" t="str">
        <f t="shared" si="13"/>
        <v>Slovenský zväz vzpieraniaaBvzpieranie - bežné transfery</v>
      </c>
      <c r="N88" s="3" t="str">
        <f t="shared" si="14"/>
        <v>31796079aB</v>
      </c>
    </row>
    <row r="89" spans="1:14" x14ac:dyDescent="0.15">
      <c r="A89" s="202" t="s">
        <v>1005</v>
      </c>
      <c r="B89" s="204" t="str">
        <f>VLOOKUP(A89,Adr!A:B,2,FALSE)</f>
        <v>Slovenský zväz vzpierania</v>
      </c>
      <c r="C89" s="169" t="s">
        <v>1500</v>
      </c>
      <c r="D89" s="291">
        <v>60000</v>
      </c>
      <c r="E89" s="173">
        <v>0</v>
      </c>
      <c r="F89" s="166" t="s">
        <v>338</v>
      </c>
      <c r="G89" s="169" t="s">
        <v>319</v>
      </c>
      <c r="H89" s="169" t="s">
        <v>1490</v>
      </c>
      <c r="I89" s="192" t="str">
        <f t="shared" si="10"/>
        <v>31796079a</v>
      </c>
      <c r="J89" s="167" t="str">
        <f t="shared" si="11"/>
        <v>31796079026 02</v>
      </c>
      <c r="K89" s="5" t="s">
        <v>1208</v>
      </c>
      <c r="L89" s="167" t="str">
        <f t="shared" si="12"/>
        <v>31796079026 02K</v>
      </c>
      <c r="M89" s="5" t="str">
        <f t="shared" si="13"/>
        <v>Slovenský zväz vzpieraniaaKvzpieranie - kapitálové transfery</v>
      </c>
      <c r="N89" s="3" t="str">
        <f t="shared" si="14"/>
        <v>31796079aK</v>
      </c>
    </row>
    <row r="90" spans="1:14" x14ac:dyDescent="0.15">
      <c r="A90" s="198" t="s">
        <v>1011</v>
      </c>
      <c r="B90" s="204" t="str">
        <f>VLOOKUP(A90,Adr!A:B,2,FALSE)</f>
        <v>Teqballová federácia Slovensko</v>
      </c>
      <c r="C90" s="185" t="s">
        <v>1209</v>
      </c>
      <c r="D90" s="290">
        <v>23790</v>
      </c>
      <c r="E90" s="230">
        <v>0</v>
      </c>
      <c r="F90" s="166" t="s">
        <v>338</v>
      </c>
      <c r="G90" s="169" t="s">
        <v>319</v>
      </c>
      <c r="H90" s="169" t="s">
        <v>1058</v>
      </c>
      <c r="I90" s="192" t="str">
        <f t="shared" si="10"/>
        <v>53007344a</v>
      </c>
      <c r="J90" s="167" t="str">
        <f t="shared" si="11"/>
        <v>53007344026 02</v>
      </c>
      <c r="K90" s="5" t="s">
        <v>1210</v>
      </c>
      <c r="L90" s="167" t="str">
        <f t="shared" si="12"/>
        <v>53007344026 02B</v>
      </c>
      <c r="M90" s="5" t="str">
        <f t="shared" si="13"/>
        <v>Teqballová federácia SlovenskoaBteqball - bežné transfery</v>
      </c>
      <c r="N90" s="3" t="str">
        <f t="shared" si="14"/>
        <v>53007344aB</v>
      </c>
    </row>
    <row r="91" spans="1:14" x14ac:dyDescent="0.15">
      <c r="A91" s="198" t="s">
        <v>1011</v>
      </c>
      <c r="B91" s="204" t="str">
        <f>VLOOKUP(A91,Adr!A:B,2,FALSE)</f>
        <v>Teqballová federácia Slovensko</v>
      </c>
      <c r="C91" s="185" t="s">
        <v>1501</v>
      </c>
      <c r="D91" s="290">
        <v>8000</v>
      </c>
      <c r="E91" s="173">
        <v>0</v>
      </c>
      <c r="F91" s="166" t="s">
        <v>338</v>
      </c>
      <c r="G91" s="169" t="s">
        <v>319</v>
      </c>
      <c r="H91" s="169" t="s">
        <v>1490</v>
      </c>
      <c r="I91" s="192" t="str">
        <f t="shared" si="10"/>
        <v>53007344a</v>
      </c>
      <c r="J91" s="167" t="str">
        <f t="shared" si="11"/>
        <v>53007344026 02</v>
      </c>
      <c r="K91" s="5" t="s">
        <v>1210</v>
      </c>
      <c r="L91" s="167" t="str">
        <f t="shared" si="12"/>
        <v>53007344026 02K</v>
      </c>
      <c r="M91" s="5" t="str">
        <f t="shared" si="13"/>
        <v>Teqballová federácia SlovenskoaKteqball - kapitálové transfery</v>
      </c>
      <c r="N91" s="3" t="str">
        <f t="shared" si="14"/>
        <v>53007344aK</v>
      </c>
    </row>
    <row r="92" spans="1:14" x14ac:dyDescent="0.15">
      <c r="A92" s="198" t="s">
        <v>1019</v>
      </c>
      <c r="B92" s="204" t="str">
        <f>VLOOKUP(A92,Adr!A:B,2,FALSE)</f>
        <v>Združenie šípkarských organizácií</v>
      </c>
      <c r="C92" s="185" t="s">
        <v>1211</v>
      </c>
      <c r="D92" s="290">
        <v>38732</v>
      </c>
      <c r="E92" s="230">
        <v>0</v>
      </c>
      <c r="F92" s="166" t="s">
        <v>338</v>
      </c>
      <c r="G92" s="169" t="s">
        <v>319</v>
      </c>
      <c r="H92" s="169" t="s">
        <v>1058</v>
      </c>
      <c r="I92" s="192" t="str">
        <f t="shared" si="10"/>
        <v>35538015a</v>
      </c>
      <c r="J92" s="167" t="str">
        <f t="shared" si="11"/>
        <v>35538015026 02</v>
      </c>
      <c r="K92" s="5" t="s">
        <v>1212</v>
      </c>
      <c r="L92" s="167" t="str">
        <f t="shared" si="12"/>
        <v>35538015026 02B</v>
      </c>
      <c r="M92" s="5" t="str">
        <f t="shared" si="13"/>
        <v>Združenie šípkarských organizáciíaBšípky - bežné transfery</v>
      </c>
      <c r="N92" s="3" t="str">
        <f t="shared" si="14"/>
        <v>35538015aB</v>
      </c>
    </row>
    <row r="93" spans="1:14" ht="12" x14ac:dyDescent="0.15">
      <c r="A93" s="202" t="s">
        <v>1026</v>
      </c>
      <c r="B93" s="204" t="str">
        <f>VLOOKUP(A93,Adr!A:B,2,FALSE)</f>
        <v>Zväz potápačov Slovenska</v>
      </c>
      <c r="C93" s="196" t="s">
        <v>1213</v>
      </c>
      <c r="D93" s="289">
        <v>48328</v>
      </c>
      <c r="E93" s="173">
        <v>0</v>
      </c>
      <c r="F93" s="166" t="s">
        <v>338</v>
      </c>
      <c r="G93" s="169" t="s">
        <v>319</v>
      </c>
      <c r="H93" s="169" t="s">
        <v>1058</v>
      </c>
      <c r="I93" s="192" t="str">
        <f t="shared" si="10"/>
        <v>00585319a</v>
      </c>
      <c r="J93" s="167" t="str">
        <f t="shared" si="11"/>
        <v>00585319026 02</v>
      </c>
      <c r="K93" s="5" t="s">
        <v>1214</v>
      </c>
      <c r="L93" s="167" t="str">
        <f t="shared" si="12"/>
        <v>00585319026 02B</v>
      </c>
      <c r="M93" s="5" t="str">
        <f t="shared" si="13"/>
        <v>Zväz potápačov SlovenskaaBpotápačské športy - bežné transfery</v>
      </c>
      <c r="N93" s="3" t="str">
        <f t="shared" si="14"/>
        <v>00585319aB</v>
      </c>
    </row>
    <row r="94" spans="1:14" ht="12" x14ac:dyDescent="0.15">
      <c r="A94" s="198" t="s">
        <v>1033</v>
      </c>
      <c r="B94" s="204" t="str">
        <f>VLOOKUP(A94,Adr!A:B,2,FALSE)</f>
        <v>Zväz slovenského kolieskového korčuľovania</v>
      </c>
      <c r="C94" s="196" t="s">
        <v>1215</v>
      </c>
      <c r="D94" s="289">
        <v>108886</v>
      </c>
      <c r="E94" s="230">
        <v>0</v>
      </c>
      <c r="F94" s="166" t="s">
        <v>338</v>
      </c>
      <c r="G94" s="169" t="s">
        <v>319</v>
      </c>
      <c r="H94" s="169" t="s">
        <v>1058</v>
      </c>
      <c r="I94" s="192" t="str">
        <f t="shared" si="10"/>
        <v>42132690a</v>
      </c>
      <c r="J94" s="167" t="str">
        <f t="shared" si="11"/>
        <v>42132690026 02</v>
      </c>
      <c r="K94" s="5" t="s">
        <v>1216</v>
      </c>
      <c r="L94" s="167" t="str">
        <f t="shared" si="12"/>
        <v>42132690026 02B</v>
      </c>
      <c r="M94" s="5" t="str">
        <f t="shared" si="13"/>
        <v>Zväz slovenského kolieskového korčuľovaniaaBkolieskové korčuľovanie - bežné transfery</v>
      </c>
      <c r="N94" s="3" t="str">
        <f t="shared" si="14"/>
        <v>42132690aB</v>
      </c>
    </row>
    <row r="95" spans="1:14" x14ac:dyDescent="0.15">
      <c r="A95" s="166" t="s">
        <v>1040</v>
      </c>
      <c r="B95" s="204" t="str">
        <f>VLOOKUP(A95,Adr!A:B,2,FALSE)</f>
        <v>Zväz slovenského lyžovania</v>
      </c>
      <c r="C95" s="185" t="s">
        <v>1217</v>
      </c>
      <c r="D95" s="291">
        <v>841652</v>
      </c>
      <c r="E95" s="173">
        <v>0</v>
      </c>
      <c r="F95" s="166" t="s">
        <v>338</v>
      </c>
      <c r="G95" s="169" t="s">
        <v>319</v>
      </c>
      <c r="H95" s="169" t="s">
        <v>1058</v>
      </c>
      <c r="I95" s="192" t="str">
        <f t="shared" si="10"/>
        <v>50671669a</v>
      </c>
      <c r="J95" s="167" t="str">
        <f t="shared" si="11"/>
        <v>50671669026 02</v>
      </c>
      <c r="K95" s="5" t="s">
        <v>1218</v>
      </c>
      <c r="L95" s="167" t="str">
        <f t="shared" si="12"/>
        <v>50671669026 02B</v>
      </c>
      <c r="M95" s="5" t="str">
        <f t="shared" si="13"/>
        <v>Zväz slovenského lyžovaniaaBlyžovanie - bežné transfery</v>
      </c>
      <c r="N95" s="3" t="str">
        <f t="shared" si="14"/>
        <v>50671669aB</v>
      </c>
    </row>
    <row r="96" spans="1:14" x14ac:dyDescent="0.15">
      <c r="A96" s="166"/>
      <c r="B96" s="204" t="e">
        <f>VLOOKUP(A96,Adr!A:B,2,FALSE)</f>
        <v>#N/A</v>
      </c>
      <c r="C96" s="185"/>
      <c r="D96" s="289"/>
      <c r="E96" s="230"/>
      <c r="F96" s="166"/>
      <c r="G96" s="169"/>
      <c r="H96" s="169"/>
      <c r="I96" s="192" t="str">
        <f t="shared" ref="I96:I159" si="15">A96&amp;F96</f>
        <v/>
      </c>
      <c r="J96" s="167" t="str">
        <f t="shared" ref="J96:J159" si="16">A96&amp;G96</f>
        <v/>
      </c>
      <c r="K96" s="5"/>
      <c r="L96" s="167" t="str">
        <f t="shared" si="12"/>
        <v/>
      </c>
      <c r="M96" s="5" t="e">
        <f t="shared" si="13"/>
        <v>#N/A</v>
      </c>
      <c r="N96" s="3" t="str">
        <f t="shared" si="14"/>
        <v/>
      </c>
    </row>
    <row r="97" spans="1:14" x14ac:dyDescent="0.15">
      <c r="A97" s="202"/>
      <c r="B97" s="204" t="e">
        <f>VLOOKUP(A97,Adr!A:B,2,FALSE)</f>
        <v>#N/A</v>
      </c>
      <c r="C97" s="185"/>
      <c r="D97" s="289"/>
      <c r="E97" s="173"/>
      <c r="F97" s="166"/>
      <c r="G97" s="169"/>
      <c r="H97" s="169"/>
      <c r="I97" s="192" t="str">
        <f t="shared" si="15"/>
        <v/>
      </c>
      <c r="J97" s="167" t="str">
        <f t="shared" si="16"/>
        <v/>
      </c>
      <c r="K97" s="5"/>
      <c r="L97" s="167" t="str">
        <f t="shared" si="12"/>
        <v/>
      </c>
      <c r="M97" s="5" t="e">
        <f t="shared" si="13"/>
        <v>#N/A</v>
      </c>
      <c r="N97" s="3" t="str">
        <f t="shared" si="14"/>
        <v/>
      </c>
    </row>
    <row r="98" spans="1:14" x14ac:dyDescent="0.15">
      <c r="A98" s="166"/>
      <c r="B98" s="204" t="e">
        <f>VLOOKUP(A98,Adr!A:B,2,FALSE)</f>
        <v>#N/A</v>
      </c>
      <c r="C98" s="185"/>
      <c r="D98" s="289"/>
      <c r="E98" s="230"/>
      <c r="F98" s="166"/>
      <c r="G98" s="169"/>
      <c r="H98" s="169"/>
      <c r="I98" s="192" t="str">
        <f t="shared" si="15"/>
        <v/>
      </c>
      <c r="J98" s="167" t="str">
        <f t="shared" si="16"/>
        <v/>
      </c>
      <c r="K98" s="5"/>
      <c r="L98" s="167" t="str">
        <f t="shared" si="12"/>
        <v/>
      </c>
      <c r="M98" s="5" t="e">
        <f t="shared" si="13"/>
        <v>#N/A</v>
      </c>
      <c r="N98" s="3" t="str">
        <f t="shared" si="14"/>
        <v/>
      </c>
    </row>
    <row r="99" spans="1:14" x14ac:dyDescent="0.15">
      <c r="A99" s="182"/>
      <c r="B99" s="204" t="e">
        <f>VLOOKUP(A99,Adr!A:B,2,FALSE)</f>
        <v>#N/A</v>
      </c>
      <c r="C99" s="169"/>
      <c r="D99" s="290"/>
      <c r="E99" s="173"/>
      <c r="F99" s="166"/>
      <c r="G99" s="169"/>
      <c r="H99" s="169"/>
      <c r="I99" s="192" t="str">
        <f t="shared" si="15"/>
        <v/>
      </c>
      <c r="J99" s="167" t="str">
        <f t="shared" si="16"/>
        <v/>
      </c>
      <c r="K99" s="5"/>
      <c r="L99" s="167" t="str">
        <f t="shared" si="12"/>
        <v/>
      </c>
      <c r="M99" s="5" t="e">
        <f t="shared" si="13"/>
        <v>#N/A</v>
      </c>
      <c r="N99" s="3" t="str">
        <f t="shared" si="14"/>
        <v/>
      </c>
    </row>
    <row r="100" spans="1:14" x14ac:dyDescent="0.15">
      <c r="A100" s="166"/>
      <c r="B100" s="204" t="e">
        <f>VLOOKUP(A100,Adr!A:B,2,FALSE)</f>
        <v>#N/A</v>
      </c>
      <c r="C100" s="185"/>
      <c r="D100" s="289"/>
      <c r="E100" s="230"/>
      <c r="F100" s="166"/>
      <c r="G100" s="169"/>
      <c r="H100" s="169"/>
      <c r="I100" s="192" t="str">
        <f t="shared" si="15"/>
        <v/>
      </c>
      <c r="J100" s="167" t="str">
        <f t="shared" si="16"/>
        <v/>
      </c>
      <c r="K100" s="5"/>
      <c r="L100" s="167" t="str">
        <f t="shared" si="12"/>
        <v/>
      </c>
      <c r="M100" s="5" t="e">
        <f t="shared" si="13"/>
        <v>#N/A</v>
      </c>
      <c r="N100" s="3" t="str">
        <f t="shared" si="14"/>
        <v/>
      </c>
    </row>
    <row r="101" spans="1:14" x14ac:dyDescent="0.15">
      <c r="A101" s="198"/>
      <c r="B101" s="204" t="e">
        <f>VLOOKUP(A101,Adr!A:B,2,FALSE)</f>
        <v>#N/A</v>
      </c>
      <c r="C101" s="169"/>
      <c r="D101" s="290"/>
      <c r="E101" s="173"/>
      <c r="F101" s="166"/>
      <c r="G101" s="169"/>
      <c r="H101" s="169"/>
      <c r="I101" s="192" t="str">
        <f t="shared" si="15"/>
        <v/>
      </c>
      <c r="J101" s="167" t="str">
        <f t="shared" si="16"/>
        <v/>
      </c>
      <c r="K101" s="5"/>
      <c r="L101" s="167" t="str">
        <f t="shared" si="12"/>
        <v/>
      </c>
      <c r="M101" s="5" t="e">
        <f t="shared" si="13"/>
        <v>#N/A</v>
      </c>
      <c r="N101" s="3" t="str">
        <f t="shared" si="14"/>
        <v/>
      </c>
    </row>
    <row r="102" spans="1:14" x14ac:dyDescent="0.15">
      <c r="A102" s="198"/>
      <c r="B102" s="204" t="e">
        <f>VLOOKUP(A102,Adr!A:B,2,FALSE)</f>
        <v>#N/A</v>
      </c>
      <c r="C102" s="169"/>
      <c r="D102" s="290"/>
      <c r="E102" s="230"/>
      <c r="F102" s="166"/>
      <c r="G102" s="169"/>
      <c r="H102" s="169"/>
      <c r="I102" s="192" t="str">
        <f t="shared" si="15"/>
        <v/>
      </c>
      <c r="J102" s="167" t="str">
        <f t="shared" si="16"/>
        <v/>
      </c>
      <c r="K102" s="5"/>
      <c r="L102" s="167" t="str">
        <f t="shared" si="12"/>
        <v/>
      </c>
      <c r="M102" s="5" t="e">
        <f t="shared" si="13"/>
        <v>#N/A</v>
      </c>
      <c r="N102" s="3" t="str">
        <f t="shared" si="14"/>
        <v/>
      </c>
    </row>
    <row r="103" spans="1:14" x14ac:dyDescent="0.15">
      <c r="A103" s="198"/>
      <c r="B103" s="204" t="e">
        <f>VLOOKUP(A103,Adr!A:B,2,FALSE)</f>
        <v>#N/A</v>
      </c>
      <c r="C103" s="196"/>
      <c r="D103" s="289"/>
      <c r="E103" s="173"/>
      <c r="F103" s="166"/>
      <c r="G103" s="169"/>
      <c r="H103" s="169"/>
      <c r="I103" s="192" t="str">
        <f t="shared" si="15"/>
        <v/>
      </c>
      <c r="J103" s="167" t="str">
        <f t="shared" si="16"/>
        <v/>
      </c>
      <c r="K103" s="5"/>
      <c r="L103" s="167" t="str">
        <f t="shared" si="12"/>
        <v/>
      </c>
      <c r="M103" s="5" t="e">
        <f t="shared" si="13"/>
        <v>#N/A</v>
      </c>
      <c r="N103" s="3" t="str">
        <f t="shared" si="14"/>
        <v/>
      </c>
    </row>
    <row r="104" spans="1:14" x14ac:dyDescent="0.15">
      <c r="A104" s="202"/>
      <c r="B104" s="204" t="e">
        <f>VLOOKUP(A104,Adr!A:B,2,FALSE)</f>
        <v>#N/A</v>
      </c>
      <c r="C104" s="196"/>
      <c r="D104" s="289"/>
      <c r="E104" s="230"/>
      <c r="F104" s="166"/>
      <c r="G104" s="169"/>
      <c r="H104" s="169"/>
      <c r="I104" s="192" t="str">
        <f t="shared" si="15"/>
        <v/>
      </c>
      <c r="J104" s="167" t="str">
        <f t="shared" si="16"/>
        <v/>
      </c>
      <c r="K104" s="5"/>
      <c r="L104" s="167" t="str">
        <f t="shared" si="12"/>
        <v/>
      </c>
      <c r="M104" s="5" t="e">
        <f t="shared" si="13"/>
        <v>#N/A</v>
      </c>
      <c r="N104" s="3" t="str">
        <f t="shared" si="14"/>
        <v/>
      </c>
    </row>
    <row r="105" spans="1:14" x14ac:dyDescent="0.15">
      <c r="A105" s="202"/>
      <c r="B105" s="204" t="e">
        <f>VLOOKUP(A105,Adr!A:B,2,FALSE)</f>
        <v>#N/A</v>
      </c>
      <c r="C105" s="185"/>
      <c r="D105" s="289"/>
      <c r="E105" s="173"/>
      <c r="F105" s="166"/>
      <c r="G105" s="169"/>
      <c r="H105" s="169"/>
      <c r="I105" s="192" t="str">
        <f t="shared" si="15"/>
        <v/>
      </c>
      <c r="J105" s="167" t="str">
        <f t="shared" si="16"/>
        <v/>
      </c>
      <c r="K105" s="5"/>
      <c r="L105" s="167" t="str">
        <f t="shared" si="12"/>
        <v/>
      </c>
      <c r="M105" s="5" t="e">
        <f t="shared" si="13"/>
        <v>#N/A</v>
      </c>
      <c r="N105" s="3" t="str">
        <f t="shared" si="14"/>
        <v/>
      </c>
    </row>
    <row r="106" spans="1:14" x14ac:dyDescent="0.15">
      <c r="A106" s="202"/>
      <c r="B106" s="204" t="e">
        <f>VLOOKUP(A106,Adr!A:B,2,FALSE)</f>
        <v>#N/A</v>
      </c>
      <c r="C106" s="196"/>
      <c r="D106" s="289"/>
      <c r="E106" s="230"/>
      <c r="F106" s="166"/>
      <c r="G106" s="169"/>
      <c r="H106" s="169"/>
      <c r="I106" s="192" t="str">
        <f t="shared" si="15"/>
        <v/>
      </c>
      <c r="J106" s="167" t="str">
        <f t="shared" si="16"/>
        <v/>
      </c>
      <c r="K106" s="5"/>
      <c r="L106" s="167" t="str">
        <f t="shared" si="12"/>
        <v/>
      </c>
      <c r="M106" s="5" t="e">
        <f t="shared" si="13"/>
        <v>#N/A</v>
      </c>
      <c r="N106" s="3" t="str">
        <f t="shared" si="14"/>
        <v/>
      </c>
    </row>
    <row r="107" spans="1:14" x14ac:dyDescent="0.15">
      <c r="A107" s="166"/>
      <c r="B107" s="204" t="e">
        <f>VLOOKUP(A107,Adr!A:B,2,FALSE)</f>
        <v>#N/A</v>
      </c>
      <c r="C107" s="185"/>
      <c r="D107" s="289"/>
      <c r="E107" s="173"/>
      <c r="F107" s="166"/>
      <c r="G107" s="169"/>
      <c r="H107" s="169"/>
      <c r="I107" s="192" t="str">
        <f t="shared" si="15"/>
        <v/>
      </c>
      <c r="J107" s="167" t="str">
        <f t="shared" si="16"/>
        <v/>
      </c>
      <c r="K107" s="5"/>
      <c r="L107" s="167" t="str">
        <f t="shared" si="12"/>
        <v/>
      </c>
      <c r="M107" s="5" t="e">
        <f t="shared" si="13"/>
        <v>#N/A</v>
      </c>
      <c r="N107" s="3" t="str">
        <f t="shared" si="14"/>
        <v/>
      </c>
    </row>
    <row r="108" spans="1:14" x14ac:dyDescent="0.15">
      <c r="A108" s="166"/>
      <c r="B108" s="204" t="e">
        <f>VLOOKUP(A108,Adr!A:B,2,FALSE)</f>
        <v>#N/A</v>
      </c>
      <c r="C108" s="196"/>
      <c r="D108" s="291"/>
      <c r="E108" s="230"/>
      <c r="F108" s="166"/>
      <c r="G108" s="169"/>
      <c r="H108" s="169"/>
      <c r="I108" s="192" t="str">
        <f t="shared" si="15"/>
        <v/>
      </c>
      <c r="J108" s="167" t="str">
        <f t="shared" si="16"/>
        <v/>
      </c>
      <c r="K108" s="5"/>
      <c r="L108" s="167" t="str">
        <f t="shared" si="12"/>
        <v/>
      </c>
      <c r="M108" s="5" t="e">
        <f t="shared" si="13"/>
        <v>#N/A</v>
      </c>
      <c r="N108" s="3" t="str">
        <f t="shared" si="14"/>
        <v/>
      </c>
    </row>
    <row r="109" spans="1:14" x14ac:dyDescent="0.15">
      <c r="A109" s="202"/>
      <c r="B109" s="204" t="e">
        <f>VLOOKUP(A109,Adr!A:B,2,FALSE)</f>
        <v>#N/A</v>
      </c>
      <c r="C109" s="185"/>
      <c r="D109" s="289"/>
      <c r="E109" s="173"/>
      <c r="F109" s="166"/>
      <c r="G109" s="169"/>
      <c r="H109" s="169"/>
      <c r="I109" s="192" t="str">
        <f t="shared" si="15"/>
        <v/>
      </c>
      <c r="J109" s="167" t="str">
        <f t="shared" si="16"/>
        <v/>
      </c>
      <c r="K109" s="5"/>
      <c r="L109" s="167" t="str">
        <f t="shared" si="12"/>
        <v/>
      </c>
      <c r="M109" s="5" t="e">
        <f t="shared" si="13"/>
        <v>#N/A</v>
      </c>
      <c r="N109" s="3" t="str">
        <f t="shared" si="14"/>
        <v/>
      </c>
    </row>
    <row r="110" spans="1:14" x14ac:dyDescent="0.15">
      <c r="A110" s="202"/>
      <c r="B110" s="204" t="e">
        <f>VLOOKUP(A110,Adr!A:B,2,FALSE)</f>
        <v>#N/A</v>
      </c>
      <c r="C110" s="185"/>
      <c r="D110" s="289"/>
      <c r="E110" s="230"/>
      <c r="F110" s="166"/>
      <c r="G110" s="169"/>
      <c r="H110" s="169"/>
      <c r="I110" s="192" t="str">
        <f t="shared" si="15"/>
        <v/>
      </c>
      <c r="J110" s="167" t="str">
        <f t="shared" si="16"/>
        <v/>
      </c>
      <c r="K110" s="5"/>
      <c r="L110" s="167" t="str">
        <f t="shared" si="12"/>
        <v/>
      </c>
      <c r="M110" s="5" t="e">
        <f t="shared" si="13"/>
        <v>#N/A</v>
      </c>
      <c r="N110" s="3" t="str">
        <f t="shared" si="14"/>
        <v/>
      </c>
    </row>
    <row r="111" spans="1:14" x14ac:dyDescent="0.15">
      <c r="A111" s="198"/>
      <c r="B111" s="204" t="e">
        <f>VLOOKUP(A111,Adr!A:B,2,FALSE)</f>
        <v>#N/A</v>
      </c>
      <c r="C111" s="185"/>
      <c r="D111" s="289"/>
      <c r="E111" s="173"/>
      <c r="F111" s="166"/>
      <c r="G111" s="169"/>
      <c r="H111" s="169"/>
      <c r="I111" s="192" t="str">
        <f t="shared" si="15"/>
        <v/>
      </c>
      <c r="J111" s="167" t="str">
        <f t="shared" si="16"/>
        <v/>
      </c>
      <c r="K111" s="5"/>
      <c r="L111" s="167" t="str">
        <f t="shared" si="12"/>
        <v/>
      </c>
      <c r="M111" s="5" t="e">
        <f t="shared" si="13"/>
        <v>#N/A</v>
      </c>
      <c r="N111" s="3" t="str">
        <f t="shared" si="14"/>
        <v/>
      </c>
    </row>
    <row r="112" spans="1:14" x14ac:dyDescent="0.15">
      <c r="A112" s="166"/>
      <c r="B112" s="204" t="e">
        <f>VLOOKUP(A112,Adr!A:B,2,FALSE)</f>
        <v>#N/A</v>
      </c>
      <c r="C112" s="196"/>
      <c r="D112" s="291"/>
      <c r="E112" s="230"/>
      <c r="F112" s="166"/>
      <c r="G112" s="169"/>
      <c r="H112" s="169"/>
      <c r="I112" s="192" t="str">
        <f t="shared" si="15"/>
        <v/>
      </c>
      <c r="J112" s="167" t="str">
        <f t="shared" si="16"/>
        <v/>
      </c>
      <c r="K112" s="5"/>
      <c r="L112" s="167" t="str">
        <f t="shared" si="12"/>
        <v/>
      </c>
      <c r="M112" s="5" t="e">
        <f t="shared" si="13"/>
        <v>#N/A</v>
      </c>
      <c r="N112" s="3" t="str">
        <f t="shared" si="14"/>
        <v/>
      </c>
    </row>
    <row r="113" spans="1:14" x14ac:dyDescent="0.15">
      <c r="A113" s="202"/>
      <c r="B113" s="204" t="e">
        <f>VLOOKUP(A113,Adr!A:B,2,FALSE)</f>
        <v>#N/A</v>
      </c>
      <c r="C113" s="196"/>
      <c r="D113" s="289"/>
      <c r="E113" s="173"/>
      <c r="F113" s="166"/>
      <c r="G113" s="169"/>
      <c r="H113" s="169"/>
      <c r="I113" s="192" t="str">
        <f t="shared" si="15"/>
        <v/>
      </c>
      <c r="J113" s="167" t="str">
        <f t="shared" si="16"/>
        <v/>
      </c>
      <c r="K113" s="5"/>
      <c r="L113" s="167" t="str">
        <f t="shared" si="12"/>
        <v/>
      </c>
      <c r="M113" s="5" t="e">
        <f t="shared" si="13"/>
        <v>#N/A</v>
      </c>
      <c r="N113" s="3" t="str">
        <f t="shared" si="14"/>
        <v/>
      </c>
    </row>
    <row r="114" spans="1:14" x14ac:dyDescent="0.15">
      <c r="A114" s="202"/>
      <c r="B114" s="204" t="e">
        <f>VLOOKUP(A114,Adr!A:B,2,FALSE)</f>
        <v>#N/A</v>
      </c>
      <c r="C114" s="185"/>
      <c r="D114" s="289"/>
      <c r="E114" s="230"/>
      <c r="F114" s="166"/>
      <c r="G114" s="169"/>
      <c r="H114" s="169"/>
      <c r="I114" s="192" t="str">
        <f t="shared" si="15"/>
        <v/>
      </c>
      <c r="J114" s="167" t="str">
        <f t="shared" si="16"/>
        <v/>
      </c>
      <c r="K114" s="5"/>
      <c r="L114" s="167" t="str">
        <f t="shared" si="12"/>
        <v/>
      </c>
      <c r="M114" s="5" t="e">
        <f t="shared" si="13"/>
        <v>#N/A</v>
      </c>
      <c r="N114" s="3" t="str">
        <f t="shared" si="14"/>
        <v/>
      </c>
    </row>
    <row r="115" spans="1:14" x14ac:dyDescent="0.15">
      <c r="A115" s="166"/>
      <c r="B115" s="204" t="e">
        <f>VLOOKUP(A115,Adr!A:B,2,FALSE)</f>
        <v>#N/A</v>
      </c>
      <c r="C115" s="196"/>
      <c r="D115" s="291"/>
      <c r="E115" s="173"/>
      <c r="F115" s="166"/>
      <c r="G115" s="169"/>
      <c r="H115" s="169"/>
      <c r="I115" s="192" t="str">
        <f t="shared" si="15"/>
        <v/>
      </c>
      <c r="J115" s="167" t="str">
        <f t="shared" si="16"/>
        <v/>
      </c>
      <c r="K115" s="5"/>
      <c r="L115" s="167" t="str">
        <f t="shared" si="12"/>
        <v/>
      </c>
      <c r="M115" s="5" t="e">
        <f t="shared" si="13"/>
        <v>#N/A</v>
      </c>
      <c r="N115" s="3" t="str">
        <f t="shared" si="14"/>
        <v/>
      </c>
    </row>
    <row r="116" spans="1:14" x14ac:dyDescent="0.15">
      <c r="A116" s="202"/>
      <c r="B116" s="204" t="e">
        <f>VLOOKUP(A116,Adr!A:B,2,FALSE)</f>
        <v>#N/A</v>
      </c>
      <c r="C116" s="185"/>
      <c r="D116" s="289"/>
      <c r="E116" s="230"/>
      <c r="F116" s="166"/>
      <c r="G116" s="169"/>
      <c r="H116" s="169"/>
      <c r="I116" s="192" t="str">
        <f t="shared" si="15"/>
        <v/>
      </c>
      <c r="J116" s="167" t="str">
        <f t="shared" si="16"/>
        <v/>
      </c>
      <c r="K116" s="5"/>
      <c r="L116" s="167" t="str">
        <f t="shared" si="12"/>
        <v/>
      </c>
      <c r="M116" s="5" t="e">
        <f t="shared" si="13"/>
        <v>#N/A</v>
      </c>
      <c r="N116" s="3" t="str">
        <f t="shared" si="14"/>
        <v/>
      </c>
    </row>
    <row r="117" spans="1:14" x14ac:dyDescent="0.15">
      <c r="A117" s="202"/>
      <c r="B117" s="204" t="e">
        <f>VLOOKUP(A117,Adr!A:B,2,FALSE)</f>
        <v>#N/A</v>
      </c>
      <c r="C117" s="185"/>
      <c r="D117" s="289"/>
      <c r="E117" s="173"/>
      <c r="F117" s="166"/>
      <c r="G117" s="169"/>
      <c r="H117" s="169"/>
      <c r="I117" s="192" t="str">
        <f t="shared" si="15"/>
        <v/>
      </c>
      <c r="J117" s="167" t="str">
        <f t="shared" si="16"/>
        <v/>
      </c>
      <c r="K117" s="5"/>
      <c r="L117" s="167" t="str">
        <f t="shared" si="12"/>
        <v/>
      </c>
      <c r="M117" s="5" t="e">
        <f t="shared" si="13"/>
        <v>#N/A</v>
      </c>
      <c r="N117" s="3" t="str">
        <f t="shared" si="14"/>
        <v/>
      </c>
    </row>
    <row r="118" spans="1:14" x14ac:dyDescent="0.15">
      <c r="A118" s="202"/>
      <c r="B118" s="204" t="e">
        <f>VLOOKUP(A118,Adr!A:B,2,FALSE)</f>
        <v>#N/A</v>
      </c>
      <c r="C118" s="169"/>
      <c r="D118" s="290"/>
      <c r="E118" s="230"/>
      <c r="F118" s="166"/>
      <c r="G118" s="169"/>
      <c r="H118" s="169"/>
      <c r="I118" s="192" t="str">
        <f t="shared" si="15"/>
        <v/>
      </c>
      <c r="J118" s="167" t="str">
        <f t="shared" si="16"/>
        <v/>
      </c>
      <c r="K118" s="5"/>
      <c r="L118" s="167" t="str">
        <f t="shared" si="12"/>
        <v/>
      </c>
      <c r="M118" s="5" t="e">
        <f t="shared" si="13"/>
        <v>#N/A</v>
      </c>
      <c r="N118" s="3" t="str">
        <f t="shared" si="14"/>
        <v/>
      </c>
    </row>
    <row r="119" spans="1:14" x14ac:dyDescent="0.15">
      <c r="A119" s="166"/>
      <c r="B119" s="204" t="e">
        <f>VLOOKUP(A119,Adr!A:B,2,FALSE)</f>
        <v>#N/A</v>
      </c>
      <c r="C119" s="196"/>
      <c r="D119" s="291"/>
      <c r="E119" s="173"/>
      <c r="F119" s="166"/>
      <c r="G119" s="169"/>
      <c r="H119" s="169"/>
      <c r="I119" s="192" t="str">
        <f t="shared" si="15"/>
        <v/>
      </c>
      <c r="J119" s="167" t="str">
        <f t="shared" si="16"/>
        <v/>
      </c>
      <c r="K119" s="5"/>
      <c r="L119" s="167" t="str">
        <f t="shared" si="12"/>
        <v/>
      </c>
      <c r="M119" s="5" t="e">
        <f t="shared" si="13"/>
        <v>#N/A</v>
      </c>
      <c r="N119" s="3" t="str">
        <f t="shared" si="14"/>
        <v/>
      </c>
    </row>
    <row r="120" spans="1:14" x14ac:dyDescent="0.15">
      <c r="A120" s="202"/>
      <c r="B120" s="204" t="e">
        <f>VLOOKUP(A120,Adr!A:B,2,FALSE)</f>
        <v>#N/A</v>
      </c>
      <c r="C120" s="169"/>
      <c r="D120" s="290"/>
      <c r="E120" s="230"/>
      <c r="F120" s="166"/>
      <c r="G120" s="169"/>
      <c r="H120" s="169"/>
      <c r="I120" s="192" t="str">
        <f t="shared" si="15"/>
        <v/>
      </c>
      <c r="J120" s="167" t="str">
        <f t="shared" si="16"/>
        <v/>
      </c>
      <c r="K120" s="5"/>
      <c r="L120" s="167" t="str">
        <f t="shared" si="12"/>
        <v/>
      </c>
      <c r="M120" s="5" t="e">
        <f t="shared" si="13"/>
        <v>#N/A</v>
      </c>
      <c r="N120" s="3" t="str">
        <f t="shared" si="14"/>
        <v/>
      </c>
    </row>
    <row r="121" spans="1:14" x14ac:dyDescent="0.15">
      <c r="A121" s="202"/>
      <c r="B121" s="204" t="e">
        <f>VLOOKUP(A121,Adr!A:B,2,FALSE)</f>
        <v>#N/A</v>
      </c>
      <c r="C121" s="185"/>
      <c r="D121" s="289"/>
      <c r="E121" s="173"/>
      <c r="F121" s="166"/>
      <c r="G121" s="169"/>
      <c r="H121" s="169"/>
      <c r="I121" s="192" t="str">
        <f t="shared" si="15"/>
        <v/>
      </c>
      <c r="J121" s="167" t="str">
        <f t="shared" si="16"/>
        <v/>
      </c>
      <c r="K121" s="5"/>
      <c r="L121" s="167" t="str">
        <f t="shared" si="12"/>
        <v/>
      </c>
      <c r="M121" s="5" t="e">
        <f t="shared" si="13"/>
        <v>#N/A</v>
      </c>
      <c r="N121" s="3" t="str">
        <f t="shared" si="14"/>
        <v/>
      </c>
    </row>
    <row r="122" spans="1:14" x14ac:dyDescent="0.15">
      <c r="A122" s="166"/>
      <c r="B122" s="204" t="e">
        <f>VLOOKUP(A122,Adr!A:B,2,FALSE)</f>
        <v>#N/A</v>
      </c>
      <c r="C122" s="196"/>
      <c r="D122" s="291"/>
      <c r="E122" s="230"/>
      <c r="F122" s="166"/>
      <c r="G122" s="169"/>
      <c r="H122" s="169"/>
      <c r="I122" s="192" t="str">
        <f t="shared" si="15"/>
        <v/>
      </c>
      <c r="J122" s="167" t="str">
        <f t="shared" si="16"/>
        <v/>
      </c>
      <c r="K122" s="5"/>
      <c r="L122" s="167" t="str">
        <f t="shared" si="12"/>
        <v/>
      </c>
      <c r="M122" s="5" t="e">
        <f t="shared" si="13"/>
        <v>#N/A</v>
      </c>
      <c r="N122" s="3" t="str">
        <f t="shared" si="14"/>
        <v/>
      </c>
    </row>
    <row r="123" spans="1:14" x14ac:dyDescent="0.15">
      <c r="A123" s="198"/>
      <c r="B123" s="204" t="e">
        <f>VLOOKUP(A123,Adr!A:B,2,FALSE)</f>
        <v>#N/A</v>
      </c>
      <c r="C123" s="185"/>
      <c r="D123" s="289"/>
      <c r="E123" s="173"/>
      <c r="F123" s="166"/>
      <c r="G123" s="169"/>
      <c r="H123" s="169"/>
      <c r="I123" s="192" t="str">
        <f t="shared" si="15"/>
        <v/>
      </c>
      <c r="J123" s="167" t="str">
        <f t="shared" si="16"/>
        <v/>
      </c>
      <c r="K123" s="5"/>
      <c r="L123" s="167" t="str">
        <f t="shared" si="12"/>
        <v/>
      </c>
      <c r="M123" s="5" t="e">
        <f t="shared" si="13"/>
        <v>#N/A</v>
      </c>
      <c r="N123" s="3" t="str">
        <f t="shared" si="14"/>
        <v/>
      </c>
    </row>
    <row r="124" spans="1:14" x14ac:dyDescent="0.15">
      <c r="A124" s="202"/>
      <c r="B124" s="204" t="e">
        <f>VLOOKUP(A124,Adr!A:B,2,FALSE)</f>
        <v>#N/A</v>
      </c>
      <c r="C124" s="185"/>
      <c r="D124" s="289"/>
      <c r="E124" s="230"/>
      <c r="F124" s="166"/>
      <c r="G124" s="169"/>
      <c r="H124" s="169"/>
      <c r="I124" s="192" t="str">
        <f t="shared" si="15"/>
        <v/>
      </c>
      <c r="J124" s="167" t="str">
        <f t="shared" si="16"/>
        <v/>
      </c>
      <c r="K124" s="5"/>
      <c r="L124" s="167" t="str">
        <f t="shared" si="12"/>
        <v/>
      </c>
      <c r="M124" s="5" t="e">
        <f t="shared" si="13"/>
        <v>#N/A</v>
      </c>
      <c r="N124" s="3" t="str">
        <f t="shared" si="14"/>
        <v/>
      </c>
    </row>
    <row r="125" spans="1:14" x14ac:dyDescent="0.15">
      <c r="A125" s="202"/>
      <c r="B125" s="204" t="e">
        <f>VLOOKUP(A125,Adr!A:B,2,FALSE)</f>
        <v>#N/A</v>
      </c>
      <c r="C125" s="185"/>
      <c r="D125" s="289"/>
      <c r="E125" s="173"/>
      <c r="F125" s="166"/>
      <c r="G125" s="169"/>
      <c r="H125" s="169"/>
      <c r="I125" s="192" t="str">
        <f t="shared" si="15"/>
        <v/>
      </c>
      <c r="J125" s="167" t="str">
        <f t="shared" si="16"/>
        <v/>
      </c>
      <c r="K125" s="5"/>
      <c r="L125" s="167" t="str">
        <f t="shared" si="12"/>
        <v/>
      </c>
      <c r="M125" s="5" t="e">
        <f t="shared" si="13"/>
        <v>#N/A</v>
      </c>
      <c r="N125" s="3" t="str">
        <f t="shared" si="14"/>
        <v/>
      </c>
    </row>
    <row r="126" spans="1:14" x14ac:dyDescent="0.15">
      <c r="A126" s="166"/>
      <c r="B126" s="204" t="e">
        <f>VLOOKUP(A126,Adr!A:B,2,FALSE)</f>
        <v>#N/A</v>
      </c>
      <c r="C126" s="196"/>
      <c r="D126" s="291"/>
      <c r="E126" s="230"/>
      <c r="F126" s="166"/>
      <c r="G126" s="169"/>
      <c r="H126" s="169"/>
      <c r="I126" s="192" t="str">
        <f t="shared" si="15"/>
        <v/>
      </c>
      <c r="J126" s="167" t="str">
        <f t="shared" si="16"/>
        <v/>
      </c>
      <c r="K126" s="5"/>
      <c r="L126" s="167" t="str">
        <f t="shared" si="12"/>
        <v/>
      </c>
      <c r="M126" s="5" t="e">
        <f t="shared" si="13"/>
        <v>#N/A</v>
      </c>
      <c r="N126" s="3" t="str">
        <f t="shared" si="14"/>
        <v/>
      </c>
    </row>
    <row r="127" spans="1:14" x14ac:dyDescent="0.15">
      <c r="A127" s="166"/>
      <c r="B127" s="204" t="e">
        <f>VLOOKUP(A127,Adr!A:B,2,FALSE)</f>
        <v>#N/A</v>
      </c>
      <c r="C127" s="196"/>
      <c r="D127" s="291"/>
      <c r="E127" s="173"/>
      <c r="F127" s="166"/>
      <c r="G127" s="169"/>
      <c r="H127" s="169"/>
      <c r="I127" s="192" t="str">
        <f t="shared" si="15"/>
        <v/>
      </c>
      <c r="J127" s="167" t="str">
        <f t="shared" si="16"/>
        <v/>
      </c>
      <c r="K127" s="5"/>
      <c r="L127" s="167" t="str">
        <f t="shared" si="12"/>
        <v/>
      </c>
      <c r="M127" s="5" t="e">
        <f t="shared" si="13"/>
        <v>#N/A</v>
      </c>
      <c r="N127" s="3" t="str">
        <f t="shared" si="14"/>
        <v/>
      </c>
    </row>
    <row r="128" spans="1:14" x14ac:dyDescent="0.15">
      <c r="A128" s="202"/>
      <c r="B128" s="204" t="e">
        <f>VLOOKUP(A128,Adr!A:B,2,FALSE)</f>
        <v>#N/A</v>
      </c>
      <c r="C128" s="196"/>
      <c r="D128" s="289"/>
      <c r="E128" s="230"/>
      <c r="F128" s="166"/>
      <c r="G128" s="169"/>
      <c r="H128" s="169"/>
      <c r="I128" s="192" t="str">
        <f t="shared" si="15"/>
        <v/>
      </c>
      <c r="J128" s="167" t="str">
        <f t="shared" si="16"/>
        <v/>
      </c>
      <c r="K128" s="5"/>
      <c r="L128" s="167" t="str">
        <f t="shared" si="12"/>
        <v/>
      </c>
      <c r="M128" s="5" t="e">
        <f t="shared" si="13"/>
        <v>#N/A</v>
      </c>
      <c r="N128" s="3" t="str">
        <f t="shared" si="14"/>
        <v/>
      </c>
    </row>
    <row r="129" spans="1:14" x14ac:dyDescent="0.15">
      <c r="A129" s="202"/>
      <c r="B129" s="204" t="e">
        <f>VLOOKUP(A129,Adr!A:B,2,FALSE)</f>
        <v>#N/A</v>
      </c>
      <c r="C129" s="196"/>
      <c r="D129" s="289"/>
      <c r="E129" s="173"/>
      <c r="F129" s="166"/>
      <c r="G129" s="169"/>
      <c r="H129" s="169"/>
      <c r="I129" s="192" t="str">
        <f t="shared" si="15"/>
        <v/>
      </c>
      <c r="J129" s="167" t="str">
        <f t="shared" si="16"/>
        <v/>
      </c>
      <c r="K129" s="5"/>
      <c r="L129" s="167" t="str">
        <f t="shared" si="12"/>
        <v/>
      </c>
      <c r="M129" s="5" t="e">
        <f t="shared" si="13"/>
        <v>#N/A</v>
      </c>
      <c r="N129" s="3" t="str">
        <f t="shared" si="14"/>
        <v/>
      </c>
    </row>
    <row r="130" spans="1:14" x14ac:dyDescent="0.15">
      <c r="A130" s="202"/>
      <c r="B130" s="204" t="e">
        <f>VLOOKUP(A130,Adr!A:B,2,FALSE)</f>
        <v>#N/A</v>
      </c>
      <c r="C130" s="185"/>
      <c r="D130" s="289"/>
      <c r="E130" s="230"/>
      <c r="F130" s="166"/>
      <c r="G130" s="169"/>
      <c r="H130" s="169"/>
      <c r="I130" s="192" t="str">
        <f t="shared" si="15"/>
        <v/>
      </c>
      <c r="J130" s="167" t="str">
        <f t="shared" si="16"/>
        <v/>
      </c>
      <c r="K130" s="5"/>
      <c r="L130" s="167" t="str">
        <f t="shared" si="12"/>
        <v/>
      </c>
      <c r="M130" s="5" t="e">
        <f t="shared" si="13"/>
        <v>#N/A</v>
      </c>
      <c r="N130" s="3" t="str">
        <f t="shared" si="14"/>
        <v/>
      </c>
    </row>
    <row r="131" spans="1:14" x14ac:dyDescent="0.15">
      <c r="A131" s="202"/>
      <c r="B131" s="204" t="e">
        <f>VLOOKUP(A131,Adr!A:B,2,FALSE)</f>
        <v>#N/A</v>
      </c>
      <c r="C131" s="185"/>
      <c r="D131" s="289"/>
      <c r="E131" s="173"/>
      <c r="F131" s="166"/>
      <c r="G131" s="169"/>
      <c r="H131" s="169"/>
      <c r="I131" s="192" t="str">
        <f t="shared" si="15"/>
        <v/>
      </c>
      <c r="J131" s="167" t="str">
        <f t="shared" si="16"/>
        <v/>
      </c>
      <c r="K131" s="5"/>
      <c r="L131" s="167" t="str">
        <f t="shared" si="12"/>
        <v/>
      </c>
      <c r="M131" s="5" t="e">
        <f t="shared" si="13"/>
        <v>#N/A</v>
      </c>
      <c r="N131" s="3" t="str">
        <f t="shared" si="14"/>
        <v/>
      </c>
    </row>
    <row r="132" spans="1:14" x14ac:dyDescent="0.15">
      <c r="A132" s="166"/>
      <c r="B132" s="204" t="e">
        <f>VLOOKUP(A132,Adr!A:B,2,FALSE)</f>
        <v>#N/A</v>
      </c>
      <c r="C132" s="169"/>
      <c r="D132" s="290"/>
      <c r="E132" s="230"/>
      <c r="F132" s="166"/>
      <c r="G132" s="169"/>
      <c r="H132" s="169"/>
      <c r="I132" s="192" t="str">
        <f t="shared" si="15"/>
        <v/>
      </c>
      <c r="J132" s="167" t="str">
        <f t="shared" si="16"/>
        <v/>
      </c>
      <c r="K132" s="5"/>
      <c r="L132" s="167" t="str">
        <f t="shared" si="12"/>
        <v/>
      </c>
      <c r="M132" s="5" t="e">
        <f t="shared" si="13"/>
        <v>#N/A</v>
      </c>
      <c r="N132" s="3" t="str">
        <f t="shared" si="14"/>
        <v/>
      </c>
    </row>
    <row r="133" spans="1:14" x14ac:dyDescent="0.15">
      <c r="A133" s="202"/>
      <c r="B133" s="204" t="e">
        <f>VLOOKUP(A133,Adr!A:B,2,FALSE)</f>
        <v>#N/A</v>
      </c>
      <c r="C133" s="185"/>
      <c r="D133" s="289"/>
      <c r="E133" s="173"/>
      <c r="F133" s="166"/>
      <c r="G133" s="169"/>
      <c r="H133" s="169"/>
      <c r="I133" s="192" t="str">
        <f t="shared" si="15"/>
        <v/>
      </c>
      <c r="J133" s="167" t="str">
        <f t="shared" si="16"/>
        <v/>
      </c>
      <c r="K133" s="5"/>
      <c r="L133" s="167" t="str">
        <f t="shared" si="12"/>
        <v/>
      </c>
      <c r="M133" s="5" t="e">
        <f t="shared" si="13"/>
        <v>#N/A</v>
      </c>
      <c r="N133" s="3" t="str">
        <f t="shared" si="14"/>
        <v/>
      </c>
    </row>
    <row r="134" spans="1:14" x14ac:dyDescent="0.15">
      <c r="A134" s="202"/>
      <c r="B134" s="204" t="e">
        <f>VLOOKUP(A134,Adr!A:B,2,FALSE)</f>
        <v>#N/A</v>
      </c>
      <c r="C134" s="169"/>
      <c r="D134" s="290"/>
      <c r="E134" s="230"/>
      <c r="F134" s="166"/>
      <c r="G134" s="169"/>
      <c r="H134" s="169"/>
      <c r="I134" s="192" t="str">
        <f t="shared" si="15"/>
        <v/>
      </c>
      <c r="J134" s="167" t="str">
        <f t="shared" si="16"/>
        <v/>
      </c>
      <c r="K134" s="5"/>
      <c r="L134" s="167" t="str">
        <f t="shared" si="12"/>
        <v/>
      </c>
      <c r="M134" s="5" t="e">
        <f t="shared" si="13"/>
        <v>#N/A</v>
      </c>
      <c r="N134" s="3" t="str">
        <f t="shared" si="14"/>
        <v/>
      </c>
    </row>
    <row r="135" spans="1:14" x14ac:dyDescent="0.15">
      <c r="A135" s="178"/>
      <c r="B135" s="204" t="e">
        <f>VLOOKUP(A135,Adr!A:B,2,FALSE)</f>
        <v>#N/A</v>
      </c>
      <c r="C135" s="196"/>
      <c r="D135" s="289"/>
      <c r="E135" s="173"/>
      <c r="F135" s="166"/>
      <c r="G135" s="169"/>
      <c r="H135" s="169"/>
      <c r="I135" s="192" t="str">
        <f t="shared" si="15"/>
        <v/>
      </c>
      <c r="J135" s="167" t="str">
        <f t="shared" si="16"/>
        <v/>
      </c>
      <c r="K135" s="5"/>
      <c r="L135" s="167" t="str">
        <f t="shared" si="12"/>
        <v/>
      </c>
      <c r="M135" s="5" t="e">
        <f t="shared" si="13"/>
        <v>#N/A</v>
      </c>
      <c r="N135" s="3" t="str">
        <f t="shared" si="14"/>
        <v/>
      </c>
    </row>
    <row r="136" spans="1:14" x14ac:dyDescent="0.15">
      <c r="A136" s="202"/>
      <c r="B136" s="204" t="e">
        <f>VLOOKUP(A136,Adr!A:B,2,FALSE)</f>
        <v>#N/A</v>
      </c>
      <c r="C136" s="185"/>
      <c r="D136" s="289"/>
      <c r="E136" s="230"/>
      <c r="F136" s="166"/>
      <c r="G136" s="169"/>
      <c r="H136" s="169"/>
      <c r="I136" s="192" t="str">
        <f t="shared" si="15"/>
        <v/>
      </c>
      <c r="J136" s="167" t="str">
        <f t="shared" si="16"/>
        <v/>
      </c>
      <c r="K136" s="5"/>
      <c r="L136" s="167" t="str">
        <f t="shared" si="12"/>
        <v/>
      </c>
      <c r="M136" s="5" t="e">
        <f t="shared" si="13"/>
        <v>#N/A</v>
      </c>
      <c r="N136" s="3" t="str">
        <f t="shared" si="14"/>
        <v/>
      </c>
    </row>
    <row r="137" spans="1:14" x14ac:dyDescent="0.15">
      <c r="A137" s="202"/>
      <c r="B137" s="204" t="e">
        <f>VLOOKUP(A137,Adr!A:B,2,FALSE)</f>
        <v>#N/A</v>
      </c>
      <c r="C137" s="185"/>
      <c r="D137" s="289"/>
      <c r="E137" s="173"/>
      <c r="F137" s="166"/>
      <c r="G137" s="169"/>
      <c r="H137" s="169"/>
      <c r="I137" s="192" t="str">
        <f t="shared" si="15"/>
        <v/>
      </c>
      <c r="J137" s="167" t="str">
        <f t="shared" si="16"/>
        <v/>
      </c>
      <c r="K137" s="5"/>
      <c r="L137" s="167" t="str">
        <f t="shared" si="12"/>
        <v/>
      </c>
      <c r="M137" s="5" t="e">
        <f t="shared" si="13"/>
        <v>#N/A</v>
      </c>
      <c r="N137" s="3" t="str">
        <f t="shared" si="14"/>
        <v/>
      </c>
    </row>
    <row r="138" spans="1:14" x14ac:dyDescent="0.15">
      <c r="A138" s="202"/>
      <c r="B138" s="204" t="e">
        <f>VLOOKUP(A138,Adr!A:B,2,FALSE)</f>
        <v>#N/A</v>
      </c>
      <c r="C138" s="185"/>
      <c r="D138" s="289"/>
      <c r="E138" s="230"/>
      <c r="F138" s="166"/>
      <c r="G138" s="169"/>
      <c r="H138" s="169"/>
      <c r="I138" s="192" t="str">
        <f t="shared" si="15"/>
        <v/>
      </c>
      <c r="J138" s="167" t="str">
        <f t="shared" si="16"/>
        <v/>
      </c>
      <c r="K138" s="5"/>
      <c r="L138" s="167" t="str">
        <f t="shared" si="12"/>
        <v/>
      </c>
      <c r="M138" s="5" t="e">
        <f t="shared" si="13"/>
        <v>#N/A</v>
      </c>
      <c r="N138" s="3" t="str">
        <f t="shared" si="14"/>
        <v/>
      </c>
    </row>
    <row r="139" spans="1:14" x14ac:dyDescent="0.15">
      <c r="A139" s="202"/>
      <c r="B139" s="204" t="e">
        <f>VLOOKUP(A139,Adr!A:B,2,FALSE)</f>
        <v>#N/A</v>
      </c>
      <c r="C139" s="185"/>
      <c r="D139" s="289"/>
      <c r="E139" s="173"/>
      <c r="F139" s="166"/>
      <c r="G139" s="169"/>
      <c r="H139" s="169"/>
      <c r="I139" s="192" t="str">
        <f t="shared" si="15"/>
        <v/>
      </c>
      <c r="J139" s="167" t="str">
        <f t="shared" si="16"/>
        <v/>
      </c>
      <c r="K139" s="5"/>
      <c r="L139" s="167" t="str">
        <f t="shared" si="12"/>
        <v/>
      </c>
      <c r="M139" s="5" t="e">
        <f t="shared" si="13"/>
        <v>#N/A</v>
      </c>
      <c r="N139" s="3" t="str">
        <f t="shared" si="14"/>
        <v/>
      </c>
    </row>
    <row r="140" spans="1:14" x14ac:dyDescent="0.15">
      <c r="A140" s="178"/>
      <c r="B140" s="204" t="e">
        <f>VLOOKUP(A140,Adr!A:B,2,FALSE)</f>
        <v>#N/A</v>
      </c>
      <c r="C140" s="196"/>
      <c r="D140" s="291"/>
      <c r="E140" s="230"/>
      <c r="F140" s="166"/>
      <c r="G140" s="169"/>
      <c r="H140" s="169"/>
      <c r="I140" s="192" t="str">
        <f t="shared" si="15"/>
        <v/>
      </c>
      <c r="J140" s="167" t="str">
        <f t="shared" si="16"/>
        <v/>
      </c>
      <c r="K140" s="5"/>
      <c r="L140" s="167" t="str">
        <f t="shared" si="12"/>
        <v/>
      </c>
      <c r="M140" s="5" t="e">
        <f t="shared" si="13"/>
        <v>#N/A</v>
      </c>
      <c r="N140" s="3" t="str">
        <f t="shared" si="14"/>
        <v/>
      </c>
    </row>
    <row r="141" spans="1:14" x14ac:dyDescent="0.15">
      <c r="A141" s="202"/>
      <c r="B141" s="204" t="e">
        <f>VLOOKUP(A141,Adr!A:B,2,FALSE)</f>
        <v>#N/A</v>
      </c>
      <c r="C141" s="185"/>
      <c r="D141" s="289"/>
      <c r="E141" s="173"/>
      <c r="F141" s="166"/>
      <c r="G141" s="169"/>
      <c r="H141" s="169"/>
      <c r="I141" s="192" t="str">
        <f t="shared" si="15"/>
        <v/>
      </c>
      <c r="J141" s="167" t="str">
        <f t="shared" si="16"/>
        <v/>
      </c>
      <c r="K141" s="5"/>
      <c r="L141" s="167" t="str">
        <f t="shared" si="12"/>
        <v/>
      </c>
      <c r="M141" s="5" t="e">
        <f t="shared" si="13"/>
        <v>#N/A</v>
      </c>
      <c r="N141" s="3" t="str">
        <f t="shared" si="14"/>
        <v/>
      </c>
    </row>
    <row r="142" spans="1:14" x14ac:dyDescent="0.15">
      <c r="A142" s="202"/>
      <c r="B142" s="204" t="e">
        <f>VLOOKUP(A142,Adr!A:B,2,FALSE)</f>
        <v>#N/A</v>
      </c>
      <c r="C142" s="185"/>
      <c r="D142" s="289"/>
      <c r="E142" s="230"/>
      <c r="F142" s="166"/>
      <c r="G142" s="169"/>
      <c r="H142" s="169"/>
      <c r="I142" s="192" t="str">
        <f t="shared" si="15"/>
        <v/>
      </c>
      <c r="J142" s="167" t="str">
        <f t="shared" si="16"/>
        <v/>
      </c>
      <c r="K142" s="5"/>
      <c r="L142" s="167" t="str">
        <f t="shared" si="12"/>
        <v/>
      </c>
      <c r="M142" s="5" t="e">
        <f t="shared" si="13"/>
        <v>#N/A</v>
      </c>
      <c r="N142" s="3" t="str">
        <f t="shared" si="14"/>
        <v/>
      </c>
    </row>
    <row r="143" spans="1:14" x14ac:dyDescent="0.15">
      <c r="A143" s="202"/>
      <c r="B143" s="204" t="e">
        <f>VLOOKUP(A143,Adr!A:B,2,FALSE)</f>
        <v>#N/A</v>
      </c>
      <c r="C143" s="185"/>
      <c r="D143" s="289"/>
      <c r="E143" s="173"/>
      <c r="F143" s="166"/>
      <c r="G143" s="169"/>
      <c r="H143" s="169"/>
      <c r="I143" s="192" t="str">
        <f t="shared" si="15"/>
        <v/>
      </c>
      <c r="J143" s="167" t="str">
        <f t="shared" si="16"/>
        <v/>
      </c>
      <c r="K143" s="5"/>
      <c r="L143" s="167" t="str">
        <f t="shared" si="12"/>
        <v/>
      </c>
      <c r="M143" s="5" t="e">
        <f t="shared" si="13"/>
        <v>#N/A</v>
      </c>
      <c r="N143" s="3" t="str">
        <f t="shared" si="14"/>
        <v/>
      </c>
    </row>
    <row r="144" spans="1:14" x14ac:dyDescent="0.15">
      <c r="A144" s="202"/>
      <c r="B144" s="204" t="e">
        <f>VLOOKUP(A144,Adr!A:B,2,FALSE)</f>
        <v>#N/A</v>
      </c>
      <c r="C144" s="185"/>
      <c r="D144" s="289"/>
      <c r="E144" s="230"/>
      <c r="F144" s="166"/>
      <c r="G144" s="169"/>
      <c r="H144" s="169"/>
      <c r="I144" s="192" t="str">
        <f t="shared" si="15"/>
        <v/>
      </c>
      <c r="J144" s="167" t="str">
        <f t="shared" si="16"/>
        <v/>
      </c>
      <c r="K144" s="5"/>
      <c r="L144" s="167" t="str">
        <f t="shared" si="12"/>
        <v/>
      </c>
      <c r="M144" s="5" t="e">
        <f t="shared" si="13"/>
        <v>#N/A</v>
      </c>
      <c r="N144" s="3" t="str">
        <f t="shared" si="14"/>
        <v/>
      </c>
    </row>
    <row r="145" spans="1:14" x14ac:dyDescent="0.15">
      <c r="A145" s="202"/>
      <c r="B145" s="204" t="e">
        <f>VLOOKUP(A145,Adr!A:B,2,FALSE)</f>
        <v>#N/A</v>
      </c>
      <c r="C145" s="169"/>
      <c r="D145" s="290"/>
      <c r="E145" s="173"/>
      <c r="F145" s="166"/>
      <c r="G145" s="169"/>
      <c r="H145" s="169"/>
      <c r="I145" s="192" t="str">
        <f t="shared" si="15"/>
        <v/>
      </c>
      <c r="J145" s="167" t="str">
        <f t="shared" si="16"/>
        <v/>
      </c>
      <c r="K145" s="5"/>
      <c r="L145" s="167" t="str">
        <f t="shared" si="12"/>
        <v/>
      </c>
      <c r="M145" s="5" t="e">
        <f t="shared" si="13"/>
        <v>#N/A</v>
      </c>
      <c r="N145" s="3" t="str">
        <f t="shared" si="14"/>
        <v/>
      </c>
    </row>
    <row r="146" spans="1:14" x14ac:dyDescent="0.15">
      <c r="A146" s="182"/>
      <c r="B146" s="204" t="e">
        <f>VLOOKUP(A146,Adr!A:B,2,FALSE)</f>
        <v>#N/A</v>
      </c>
      <c r="C146" s="185"/>
      <c r="D146" s="289"/>
      <c r="E146" s="230"/>
      <c r="F146" s="166"/>
      <c r="G146" s="169"/>
      <c r="H146" s="169"/>
      <c r="I146" s="192" t="str">
        <f t="shared" si="15"/>
        <v/>
      </c>
      <c r="J146" s="167" t="str">
        <f t="shared" si="16"/>
        <v/>
      </c>
      <c r="K146" s="5"/>
      <c r="L146" s="167" t="str">
        <f t="shared" si="12"/>
        <v/>
      </c>
      <c r="M146" s="5" t="e">
        <f t="shared" si="13"/>
        <v>#N/A</v>
      </c>
      <c r="N146" s="3" t="str">
        <f t="shared" si="14"/>
        <v/>
      </c>
    </row>
    <row r="147" spans="1:14" x14ac:dyDescent="0.15">
      <c r="A147" s="166"/>
      <c r="B147" s="204" t="e">
        <f>VLOOKUP(A147,Adr!A:B,2,FALSE)</f>
        <v>#N/A</v>
      </c>
      <c r="C147" s="196"/>
      <c r="D147" s="291"/>
      <c r="E147" s="173"/>
      <c r="F147" s="166"/>
      <c r="G147" s="169"/>
      <c r="H147" s="169"/>
      <c r="I147" s="192" t="str">
        <f t="shared" si="15"/>
        <v/>
      </c>
      <c r="J147" s="167" t="str">
        <f t="shared" si="16"/>
        <v/>
      </c>
      <c r="K147" s="5"/>
      <c r="L147" s="167" t="str">
        <f t="shared" si="12"/>
        <v/>
      </c>
      <c r="M147" s="5" t="e">
        <f t="shared" si="13"/>
        <v>#N/A</v>
      </c>
      <c r="N147" s="3" t="str">
        <f t="shared" si="14"/>
        <v/>
      </c>
    </row>
    <row r="148" spans="1:14" x14ac:dyDescent="0.15">
      <c r="A148" s="202"/>
      <c r="B148" s="204" t="e">
        <f>VLOOKUP(A148,Adr!A:B,2,FALSE)</f>
        <v>#N/A</v>
      </c>
      <c r="C148" s="185"/>
      <c r="D148" s="289"/>
      <c r="E148" s="230"/>
      <c r="F148" s="166"/>
      <c r="G148" s="169"/>
      <c r="H148" s="169"/>
      <c r="I148" s="192" t="str">
        <f t="shared" si="15"/>
        <v/>
      </c>
      <c r="J148" s="167" t="str">
        <f t="shared" si="16"/>
        <v/>
      </c>
      <c r="K148" s="5"/>
      <c r="L148" s="167" t="str">
        <f t="shared" si="12"/>
        <v/>
      </c>
      <c r="M148" s="5" t="e">
        <f t="shared" si="13"/>
        <v>#N/A</v>
      </c>
      <c r="N148" s="3" t="str">
        <f t="shared" si="14"/>
        <v/>
      </c>
    </row>
    <row r="149" spans="1:14" x14ac:dyDescent="0.15">
      <c r="A149" s="202"/>
      <c r="B149" s="204" t="e">
        <f>VLOOKUP(A149,Adr!A:B,2,FALSE)</f>
        <v>#N/A</v>
      </c>
      <c r="C149" s="169"/>
      <c r="D149" s="290"/>
      <c r="E149" s="173"/>
      <c r="F149" s="166"/>
      <c r="G149" s="169"/>
      <c r="H149" s="169"/>
      <c r="I149" s="192" t="str">
        <f t="shared" si="15"/>
        <v/>
      </c>
      <c r="J149" s="167" t="str">
        <f t="shared" si="16"/>
        <v/>
      </c>
      <c r="K149" s="5"/>
      <c r="L149" s="167" t="str">
        <f t="shared" si="12"/>
        <v/>
      </c>
      <c r="M149" s="5" t="e">
        <f t="shared" si="13"/>
        <v>#N/A</v>
      </c>
      <c r="N149" s="3" t="str">
        <f t="shared" si="14"/>
        <v/>
      </c>
    </row>
    <row r="150" spans="1:14" x14ac:dyDescent="0.15">
      <c r="A150" s="202"/>
      <c r="B150" s="204" t="e">
        <f>VLOOKUP(A150,Adr!A:B,2,FALSE)</f>
        <v>#N/A</v>
      </c>
      <c r="C150" s="185"/>
      <c r="D150" s="289"/>
      <c r="E150" s="230"/>
      <c r="F150" s="166"/>
      <c r="G150" s="169"/>
      <c r="H150" s="169"/>
      <c r="I150" s="192" t="str">
        <f t="shared" si="15"/>
        <v/>
      </c>
      <c r="J150" s="167" t="str">
        <f t="shared" si="16"/>
        <v/>
      </c>
      <c r="K150" s="5"/>
      <c r="L150" s="167" t="str">
        <f t="shared" ref="L150:L208" si="17">A150&amp;G150&amp;H150</f>
        <v/>
      </c>
      <c r="M150" s="5" t="e">
        <f t="shared" ref="M150:M208" si="18">B150&amp;F150&amp;H150&amp;C150</f>
        <v>#N/A</v>
      </c>
      <c r="N150" s="3" t="str">
        <f t="shared" ref="N150:N208" si="19">+I150&amp;H150</f>
        <v/>
      </c>
    </row>
    <row r="151" spans="1:14" x14ac:dyDescent="0.15">
      <c r="A151" s="202"/>
      <c r="B151" s="204" t="e">
        <f>VLOOKUP(A151,Adr!A:B,2,FALSE)</f>
        <v>#N/A</v>
      </c>
      <c r="C151" s="185"/>
      <c r="D151" s="289"/>
      <c r="E151" s="173"/>
      <c r="F151" s="166"/>
      <c r="G151" s="169"/>
      <c r="H151" s="169"/>
      <c r="I151" s="192" t="str">
        <f t="shared" si="15"/>
        <v/>
      </c>
      <c r="J151" s="167" t="str">
        <f t="shared" si="16"/>
        <v/>
      </c>
      <c r="K151" s="5"/>
      <c r="L151" s="167" t="str">
        <f t="shared" si="17"/>
        <v/>
      </c>
      <c r="M151" s="5" t="e">
        <f t="shared" si="18"/>
        <v>#N/A</v>
      </c>
      <c r="N151" s="3" t="str">
        <f t="shared" si="19"/>
        <v/>
      </c>
    </row>
    <row r="152" spans="1:14" x14ac:dyDescent="0.15">
      <c r="A152" s="198"/>
      <c r="B152" s="204" t="e">
        <f>VLOOKUP(A152,Adr!A:B,2,FALSE)</f>
        <v>#N/A</v>
      </c>
      <c r="C152" s="185"/>
      <c r="D152" s="289"/>
      <c r="E152" s="230"/>
      <c r="F152" s="166"/>
      <c r="G152" s="169"/>
      <c r="H152" s="169"/>
      <c r="I152" s="192" t="str">
        <f t="shared" si="15"/>
        <v/>
      </c>
      <c r="J152" s="167" t="str">
        <f t="shared" si="16"/>
        <v/>
      </c>
      <c r="K152" s="5"/>
      <c r="L152" s="167" t="str">
        <f t="shared" si="17"/>
        <v/>
      </c>
      <c r="M152" s="5" t="e">
        <f t="shared" si="18"/>
        <v>#N/A</v>
      </c>
      <c r="N152" s="3" t="str">
        <f t="shared" si="19"/>
        <v/>
      </c>
    </row>
    <row r="153" spans="1:14" x14ac:dyDescent="0.15">
      <c r="A153" s="202"/>
      <c r="B153" s="204" t="e">
        <f>VLOOKUP(A153,Adr!A:B,2,FALSE)</f>
        <v>#N/A</v>
      </c>
      <c r="C153" s="185"/>
      <c r="D153" s="289"/>
      <c r="E153" s="173"/>
      <c r="F153" s="166"/>
      <c r="G153" s="169"/>
      <c r="H153" s="169"/>
      <c r="I153" s="192" t="str">
        <f t="shared" si="15"/>
        <v/>
      </c>
      <c r="J153" s="167" t="str">
        <f t="shared" si="16"/>
        <v/>
      </c>
      <c r="K153" s="5"/>
      <c r="L153" s="167" t="str">
        <f t="shared" si="17"/>
        <v/>
      </c>
      <c r="M153" s="5" t="e">
        <f t="shared" si="18"/>
        <v>#N/A</v>
      </c>
      <c r="N153" s="3" t="str">
        <f t="shared" si="19"/>
        <v/>
      </c>
    </row>
    <row r="154" spans="1:14" x14ac:dyDescent="0.15">
      <c r="A154" s="202"/>
      <c r="B154" s="204" t="e">
        <f>VLOOKUP(A154,Adr!A:B,2,FALSE)</f>
        <v>#N/A</v>
      </c>
      <c r="C154" s="196"/>
      <c r="D154" s="291"/>
      <c r="E154" s="230"/>
      <c r="F154" s="166"/>
      <c r="G154" s="169"/>
      <c r="H154" s="169"/>
      <c r="I154" s="192" t="str">
        <f t="shared" si="15"/>
        <v/>
      </c>
      <c r="J154" s="167" t="str">
        <f t="shared" si="16"/>
        <v/>
      </c>
      <c r="K154" s="5"/>
      <c r="L154" s="167" t="str">
        <f t="shared" si="17"/>
        <v/>
      </c>
      <c r="M154" s="5" t="e">
        <f t="shared" si="18"/>
        <v>#N/A</v>
      </c>
      <c r="N154" s="3" t="str">
        <f t="shared" si="19"/>
        <v/>
      </c>
    </row>
    <row r="155" spans="1:14" x14ac:dyDescent="0.15">
      <c r="A155" s="166"/>
      <c r="B155" s="204" t="e">
        <f>VLOOKUP(A155,Adr!A:B,2,FALSE)</f>
        <v>#N/A</v>
      </c>
      <c r="C155" s="196"/>
      <c r="D155" s="291"/>
      <c r="E155" s="173"/>
      <c r="F155" s="166"/>
      <c r="G155" s="169"/>
      <c r="H155" s="169"/>
      <c r="I155" s="192" t="str">
        <f t="shared" si="15"/>
        <v/>
      </c>
      <c r="J155" s="167" t="str">
        <f t="shared" si="16"/>
        <v/>
      </c>
      <c r="K155" s="5"/>
      <c r="L155" s="167" t="str">
        <f t="shared" si="17"/>
        <v/>
      </c>
      <c r="M155" s="5" t="e">
        <f t="shared" si="18"/>
        <v>#N/A</v>
      </c>
      <c r="N155" s="3" t="str">
        <f t="shared" si="19"/>
        <v/>
      </c>
    </row>
    <row r="156" spans="1:14" x14ac:dyDescent="0.15">
      <c r="A156" s="202"/>
      <c r="B156" s="204" t="e">
        <f>VLOOKUP(A156,Adr!A:B,2,FALSE)</f>
        <v>#N/A</v>
      </c>
      <c r="C156" s="185"/>
      <c r="D156" s="289"/>
      <c r="E156" s="230"/>
      <c r="F156" s="166"/>
      <c r="G156" s="169"/>
      <c r="H156" s="169"/>
      <c r="I156" s="192" t="str">
        <f t="shared" si="15"/>
        <v/>
      </c>
      <c r="J156" s="167" t="str">
        <f t="shared" si="16"/>
        <v/>
      </c>
      <c r="K156" s="5"/>
      <c r="L156" s="167" t="str">
        <f t="shared" si="17"/>
        <v/>
      </c>
      <c r="M156" s="5" t="e">
        <f t="shared" si="18"/>
        <v>#N/A</v>
      </c>
      <c r="N156" s="3" t="str">
        <f t="shared" si="19"/>
        <v/>
      </c>
    </row>
    <row r="157" spans="1:14" x14ac:dyDescent="0.15">
      <c r="A157" s="198"/>
      <c r="B157" s="204" t="e">
        <f>VLOOKUP(A157,Adr!A:B,2,FALSE)</f>
        <v>#N/A</v>
      </c>
      <c r="C157" s="185"/>
      <c r="D157" s="289"/>
      <c r="E157" s="173"/>
      <c r="F157" s="166"/>
      <c r="G157" s="169"/>
      <c r="H157" s="169"/>
      <c r="I157" s="192" t="str">
        <f t="shared" si="15"/>
        <v/>
      </c>
      <c r="J157" s="167" t="str">
        <f t="shared" si="16"/>
        <v/>
      </c>
      <c r="K157" s="5"/>
      <c r="L157" s="167" t="str">
        <f t="shared" si="17"/>
        <v/>
      </c>
      <c r="M157" s="5" t="e">
        <f t="shared" si="18"/>
        <v>#N/A</v>
      </c>
      <c r="N157" s="3" t="str">
        <f t="shared" si="19"/>
        <v/>
      </c>
    </row>
    <row r="158" spans="1:14" x14ac:dyDescent="0.15">
      <c r="A158" s="202"/>
      <c r="B158" s="204" t="e">
        <f>VLOOKUP(A158,Adr!A:B,2,FALSE)</f>
        <v>#N/A</v>
      </c>
      <c r="C158" s="185"/>
      <c r="D158" s="289"/>
      <c r="E158" s="230"/>
      <c r="F158" s="166"/>
      <c r="G158" s="169"/>
      <c r="H158" s="169"/>
      <c r="I158" s="192" t="str">
        <f t="shared" si="15"/>
        <v/>
      </c>
      <c r="J158" s="167" t="str">
        <f t="shared" si="16"/>
        <v/>
      </c>
      <c r="K158" s="5"/>
      <c r="L158" s="167" t="str">
        <f t="shared" si="17"/>
        <v/>
      </c>
      <c r="M158" s="5" t="e">
        <f t="shared" si="18"/>
        <v>#N/A</v>
      </c>
      <c r="N158" s="3" t="str">
        <f t="shared" si="19"/>
        <v/>
      </c>
    </row>
    <row r="159" spans="1:14" x14ac:dyDescent="0.15">
      <c r="A159" s="166"/>
      <c r="B159" s="204" t="e">
        <f>VLOOKUP(A159,Adr!A:B,2,FALSE)</f>
        <v>#N/A</v>
      </c>
      <c r="C159" s="196"/>
      <c r="D159" s="291"/>
      <c r="E159" s="173"/>
      <c r="F159" s="166"/>
      <c r="G159" s="169"/>
      <c r="H159" s="169"/>
      <c r="I159" s="192" t="str">
        <f t="shared" si="15"/>
        <v/>
      </c>
      <c r="J159" s="167" t="str">
        <f t="shared" si="16"/>
        <v/>
      </c>
      <c r="K159" s="5"/>
      <c r="L159" s="167" t="str">
        <f t="shared" si="17"/>
        <v/>
      </c>
      <c r="M159" s="5" t="e">
        <f t="shared" si="18"/>
        <v>#N/A</v>
      </c>
      <c r="N159" s="3" t="str">
        <f t="shared" si="19"/>
        <v/>
      </c>
    </row>
    <row r="160" spans="1:14" x14ac:dyDescent="0.15">
      <c r="A160" s="166"/>
      <c r="B160" s="204" t="e">
        <f>VLOOKUP(A160,Adr!A:B,2,FALSE)</f>
        <v>#N/A</v>
      </c>
      <c r="C160" s="169"/>
      <c r="D160" s="290"/>
      <c r="E160" s="230"/>
      <c r="F160" s="166"/>
      <c r="G160" s="169"/>
      <c r="H160" s="169"/>
      <c r="I160" s="192" t="str">
        <f t="shared" ref="I160:I223" si="20">A160&amp;F160</f>
        <v/>
      </c>
      <c r="J160" s="167" t="str">
        <f t="shared" ref="J160:J223" si="21">A160&amp;G160</f>
        <v/>
      </c>
      <c r="K160" s="5"/>
      <c r="L160" s="167" t="str">
        <f t="shared" si="17"/>
        <v/>
      </c>
      <c r="M160" s="5" t="e">
        <f t="shared" si="18"/>
        <v>#N/A</v>
      </c>
      <c r="N160" s="3" t="str">
        <f t="shared" si="19"/>
        <v/>
      </c>
    </row>
    <row r="161" spans="1:14" x14ac:dyDescent="0.15">
      <c r="A161" s="166"/>
      <c r="B161" s="204" t="e">
        <f>VLOOKUP(A161,Adr!A:B,2,FALSE)</f>
        <v>#N/A</v>
      </c>
      <c r="C161" s="196"/>
      <c r="D161" s="291"/>
      <c r="E161" s="173"/>
      <c r="F161" s="166"/>
      <c r="G161" s="169"/>
      <c r="H161" s="169"/>
      <c r="I161" s="192" t="str">
        <f t="shared" si="20"/>
        <v/>
      </c>
      <c r="J161" s="167" t="str">
        <f t="shared" si="21"/>
        <v/>
      </c>
      <c r="K161" s="5"/>
      <c r="L161" s="167" t="str">
        <f t="shared" si="17"/>
        <v/>
      </c>
      <c r="M161" s="5" t="e">
        <f t="shared" si="18"/>
        <v>#N/A</v>
      </c>
      <c r="N161" s="3" t="str">
        <f t="shared" si="19"/>
        <v/>
      </c>
    </row>
    <row r="162" spans="1:14" x14ac:dyDescent="0.15">
      <c r="A162" s="182"/>
      <c r="B162" s="204" t="e">
        <f>VLOOKUP(A162,Adr!A:B,2,FALSE)</f>
        <v>#N/A</v>
      </c>
      <c r="C162" s="185"/>
      <c r="D162" s="289"/>
      <c r="E162" s="230"/>
      <c r="F162" s="166"/>
      <c r="G162" s="169"/>
      <c r="H162" s="169"/>
      <c r="I162" s="192" t="str">
        <f t="shared" si="20"/>
        <v/>
      </c>
      <c r="J162" s="167" t="str">
        <f t="shared" si="21"/>
        <v/>
      </c>
      <c r="K162" s="5"/>
      <c r="L162" s="167" t="str">
        <f t="shared" si="17"/>
        <v/>
      </c>
      <c r="M162" s="5" t="e">
        <f t="shared" si="18"/>
        <v>#N/A</v>
      </c>
      <c r="N162" s="3" t="str">
        <f t="shared" si="19"/>
        <v/>
      </c>
    </row>
    <row r="163" spans="1:14" x14ac:dyDescent="0.15">
      <c r="A163" s="166"/>
      <c r="B163" s="204" t="e">
        <f>VLOOKUP(A163,Adr!A:B,2,FALSE)</f>
        <v>#N/A</v>
      </c>
      <c r="C163" s="197"/>
      <c r="D163" s="292"/>
      <c r="E163" s="173"/>
      <c r="F163" s="166"/>
      <c r="G163" s="169"/>
      <c r="H163" s="169"/>
      <c r="I163" s="192" t="str">
        <f t="shared" si="20"/>
        <v/>
      </c>
      <c r="J163" s="167" t="str">
        <f t="shared" si="21"/>
        <v/>
      </c>
      <c r="K163" s="5"/>
      <c r="L163" s="167" t="str">
        <f t="shared" si="17"/>
        <v/>
      </c>
      <c r="M163" s="5" t="e">
        <f t="shared" si="18"/>
        <v>#N/A</v>
      </c>
      <c r="N163" s="3" t="str">
        <f t="shared" si="19"/>
        <v/>
      </c>
    </row>
    <row r="164" spans="1:14" x14ac:dyDescent="0.15">
      <c r="A164" s="198"/>
      <c r="B164" s="204" t="e">
        <f>VLOOKUP(A164,Adr!A:B,2,FALSE)</f>
        <v>#N/A</v>
      </c>
      <c r="C164" s="169"/>
      <c r="D164" s="290"/>
      <c r="E164" s="230"/>
      <c r="F164" s="166"/>
      <c r="G164" s="169"/>
      <c r="H164" s="169"/>
      <c r="I164" s="192" t="str">
        <f t="shared" si="20"/>
        <v/>
      </c>
      <c r="J164" s="167" t="str">
        <f t="shared" si="21"/>
        <v/>
      </c>
      <c r="K164" s="5"/>
      <c r="L164" s="167" t="str">
        <f t="shared" si="17"/>
        <v/>
      </c>
      <c r="M164" s="5" t="e">
        <f t="shared" si="18"/>
        <v>#N/A</v>
      </c>
      <c r="N164" s="3" t="str">
        <f t="shared" si="19"/>
        <v/>
      </c>
    </row>
    <row r="165" spans="1:14" x14ac:dyDescent="0.15">
      <c r="A165" s="202"/>
      <c r="B165" s="204" t="e">
        <f>VLOOKUP(A165,Adr!A:B,2,FALSE)</f>
        <v>#N/A</v>
      </c>
      <c r="C165" s="185"/>
      <c r="D165" s="289"/>
      <c r="E165" s="173"/>
      <c r="F165" s="166"/>
      <c r="G165" s="169"/>
      <c r="H165" s="169"/>
      <c r="I165" s="192" t="str">
        <f t="shared" si="20"/>
        <v/>
      </c>
      <c r="J165" s="167" t="str">
        <f t="shared" si="21"/>
        <v/>
      </c>
      <c r="K165" s="5"/>
      <c r="L165" s="167" t="str">
        <f t="shared" si="17"/>
        <v/>
      </c>
      <c r="M165" s="5" t="e">
        <f t="shared" si="18"/>
        <v>#N/A</v>
      </c>
      <c r="N165" s="3" t="str">
        <f t="shared" si="19"/>
        <v/>
      </c>
    </row>
    <row r="166" spans="1:14" x14ac:dyDescent="0.15">
      <c r="A166" s="166"/>
      <c r="B166" s="204" t="e">
        <f>VLOOKUP(A166,Adr!A:B,2,FALSE)</f>
        <v>#N/A</v>
      </c>
      <c r="C166" s="196"/>
      <c r="D166" s="291"/>
      <c r="E166" s="230"/>
      <c r="F166" s="166"/>
      <c r="G166" s="169"/>
      <c r="H166" s="169"/>
      <c r="I166" s="192" t="str">
        <f t="shared" si="20"/>
        <v/>
      </c>
      <c r="J166" s="167" t="str">
        <f t="shared" si="21"/>
        <v/>
      </c>
      <c r="K166" s="5"/>
      <c r="L166" s="167" t="str">
        <f t="shared" si="17"/>
        <v/>
      </c>
      <c r="M166" s="5" t="e">
        <f t="shared" si="18"/>
        <v>#N/A</v>
      </c>
      <c r="N166" s="3" t="str">
        <f t="shared" si="19"/>
        <v/>
      </c>
    </row>
    <row r="167" spans="1:14" x14ac:dyDescent="0.15">
      <c r="A167" s="202"/>
      <c r="B167" s="204" t="e">
        <f>VLOOKUP(A167,Adr!A:B,2,FALSE)</f>
        <v>#N/A</v>
      </c>
      <c r="C167" s="196"/>
      <c r="D167" s="289"/>
      <c r="E167" s="173"/>
      <c r="F167" s="166"/>
      <c r="G167" s="169"/>
      <c r="H167" s="169"/>
      <c r="I167" s="192" t="str">
        <f t="shared" si="20"/>
        <v/>
      </c>
      <c r="J167" s="167" t="str">
        <f t="shared" si="21"/>
        <v/>
      </c>
      <c r="K167" s="5"/>
      <c r="L167" s="167" t="str">
        <f t="shared" si="17"/>
        <v/>
      </c>
      <c r="M167" s="5" t="e">
        <f t="shared" si="18"/>
        <v>#N/A</v>
      </c>
      <c r="N167" s="3" t="str">
        <f t="shared" si="19"/>
        <v/>
      </c>
    </row>
    <row r="168" spans="1:14" x14ac:dyDescent="0.15">
      <c r="A168" s="178"/>
      <c r="B168" s="204" t="e">
        <f>VLOOKUP(A168,Adr!A:B,2,FALSE)</f>
        <v>#N/A</v>
      </c>
      <c r="C168" s="169"/>
      <c r="D168" s="290"/>
      <c r="E168" s="230"/>
      <c r="F168" s="166"/>
      <c r="G168" s="169"/>
      <c r="H168" s="169"/>
      <c r="I168" s="192" t="str">
        <f t="shared" si="20"/>
        <v/>
      </c>
      <c r="J168" s="167" t="str">
        <f t="shared" si="21"/>
        <v/>
      </c>
      <c r="K168" s="5"/>
      <c r="L168" s="167" t="str">
        <f t="shared" si="17"/>
        <v/>
      </c>
      <c r="M168" s="5" t="e">
        <f t="shared" si="18"/>
        <v>#N/A</v>
      </c>
      <c r="N168" s="3" t="str">
        <f t="shared" si="19"/>
        <v/>
      </c>
    </row>
    <row r="169" spans="1:14" x14ac:dyDescent="0.15">
      <c r="A169" s="198"/>
      <c r="B169" s="204" t="e">
        <f>VLOOKUP(A169,Adr!A:B,2,FALSE)</f>
        <v>#N/A</v>
      </c>
      <c r="C169" s="185"/>
      <c r="D169" s="289"/>
      <c r="E169" s="173"/>
      <c r="F169" s="166"/>
      <c r="G169" s="169"/>
      <c r="H169" s="169"/>
      <c r="I169" s="192" t="str">
        <f t="shared" si="20"/>
        <v/>
      </c>
      <c r="J169" s="167" t="str">
        <f t="shared" si="21"/>
        <v/>
      </c>
      <c r="K169" s="5"/>
      <c r="L169" s="167" t="str">
        <f t="shared" si="17"/>
        <v/>
      </c>
      <c r="M169" s="5" t="e">
        <f t="shared" si="18"/>
        <v>#N/A</v>
      </c>
      <c r="N169" s="3" t="str">
        <f t="shared" si="19"/>
        <v/>
      </c>
    </row>
    <row r="170" spans="1:14" x14ac:dyDescent="0.15">
      <c r="A170" s="202"/>
      <c r="B170" s="204" t="e">
        <f>VLOOKUP(A170,Adr!A:B,2,FALSE)</f>
        <v>#N/A</v>
      </c>
      <c r="C170" s="185"/>
      <c r="D170" s="289"/>
      <c r="E170" s="230"/>
      <c r="F170" s="166"/>
      <c r="G170" s="169"/>
      <c r="H170" s="169"/>
      <c r="I170" s="192" t="str">
        <f t="shared" si="20"/>
        <v/>
      </c>
      <c r="J170" s="167" t="str">
        <f t="shared" si="21"/>
        <v/>
      </c>
      <c r="K170" s="5"/>
      <c r="L170" s="167" t="str">
        <f t="shared" si="17"/>
        <v/>
      </c>
      <c r="M170" s="5" t="e">
        <f t="shared" si="18"/>
        <v>#N/A</v>
      </c>
      <c r="N170" s="3" t="str">
        <f t="shared" si="19"/>
        <v/>
      </c>
    </row>
    <row r="171" spans="1:14" x14ac:dyDescent="0.15">
      <c r="A171" s="166"/>
      <c r="B171" s="204" t="e">
        <f>VLOOKUP(A171,Adr!A:B,2,FALSE)</f>
        <v>#N/A</v>
      </c>
      <c r="C171" s="196"/>
      <c r="D171" s="291"/>
      <c r="E171" s="173"/>
      <c r="F171" s="166"/>
      <c r="G171" s="169"/>
      <c r="H171" s="169"/>
      <c r="I171" s="192" t="str">
        <f t="shared" si="20"/>
        <v/>
      </c>
      <c r="J171" s="167" t="str">
        <f t="shared" si="21"/>
        <v/>
      </c>
      <c r="K171" s="5"/>
      <c r="L171" s="167" t="str">
        <f t="shared" si="17"/>
        <v/>
      </c>
      <c r="M171" s="5" t="e">
        <f t="shared" si="18"/>
        <v>#N/A</v>
      </c>
      <c r="N171" s="3" t="str">
        <f t="shared" si="19"/>
        <v/>
      </c>
    </row>
    <row r="172" spans="1:14" x14ac:dyDescent="0.15">
      <c r="A172" s="202"/>
      <c r="B172" s="204" t="e">
        <f>VLOOKUP(A172,Adr!A:B,2,FALSE)</f>
        <v>#N/A</v>
      </c>
      <c r="C172" s="169"/>
      <c r="D172" s="290"/>
      <c r="E172" s="230"/>
      <c r="F172" s="166"/>
      <c r="G172" s="169"/>
      <c r="H172" s="169"/>
      <c r="I172" s="192" t="str">
        <f t="shared" si="20"/>
        <v/>
      </c>
      <c r="J172" s="167" t="str">
        <f t="shared" si="21"/>
        <v/>
      </c>
      <c r="K172" s="5"/>
      <c r="L172" s="167" t="str">
        <f t="shared" si="17"/>
        <v/>
      </c>
      <c r="M172" s="5" t="e">
        <f t="shared" si="18"/>
        <v>#N/A</v>
      </c>
      <c r="N172" s="3" t="str">
        <f t="shared" si="19"/>
        <v/>
      </c>
    </row>
    <row r="173" spans="1:14" x14ac:dyDescent="0.15">
      <c r="A173" s="202"/>
      <c r="B173" s="204" t="e">
        <f>VLOOKUP(A173,Adr!A:B,2,FALSE)</f>
        <v>#N/A</v>
      </c>
      <c r="C173" s="185"/>
      <c r="D173" s="289"/>
      <c r="E173" s="173"/>
      <c r="F173" s="166"/>
      <c r="G173" s="169"/>
      <c r="H173" s="169"/>
      <c r="I173" s="192" t="str">
        <f t="shared" si="20"/>
        <v/>
      </c>
      <c r="J173" s="167" t="str">
        <f t="shared" si="21"/>
        <v/>
      </c>
      <c r="K173" s="5"/>
      <c r="L173" s="167" t="str">
        <f t="shared" si="17"/>
        <v/>
      </c>
      <c r="M173" s="5" t="e">
        <f t="shared" si="18"/>
        <v>#N/A</v>
      </c>
      <c r="N173" s="3" t="str">
        <f t="shared" si="19"/>
        <v/>
      </c>
    </row>
    <row r="174" spans="1:14" x14ac:dyDescent="0.15">
      <c r="A174" s="178"/>
      <c r="B174" s="204" t="e">
        <f>VLOOKUP(A174,Adr!A:B,2,FALSE)</f>
        <v>#N/A</v>
      </c>
      <c r="C174" s="190"/>
      <c r="D174" s="290"/>
      <c r="E174" s="230"/>
      <c r="F174" s="166"/>
      <c r="G174" s="169"/>
      <c r="H174" s="169"/>
      <c r="I174" s="192" t="str">
        <f t="shared" si="20"/>
        <v/>
      </c>
      <c r="J174" s="167" t="str">
        <f t="shared" si="21"/>
        <v/>
      </c>
      <c r="K174" s="5"/>
      <c r="L174" s="167" t="str">
        <f t="shared" si="17"/>
        <v/>
      </c>
      <c r="M174" s="5" t="e">
        <f t="shared" si="18"/>
        <v>#N/A</v>
      </c>
      <c r="N174" s="3" t="str">
        <f t="shared" si="19"/>
        <v/>
      </c>
    </row>
    <row r="175" spans="1:14" x14ac:dyDescent="0.15">
      <c r="A175" s="202"/>
      <c r="B175" s="204" t="e">
        <f>VLOOKUP(A175,Adr!A:B,2,FALSE)</f>
        <v>#N/A</v>
      </c>
      <c r="C175" s="185"/>
      <c r="D175" s="289"/>
      <c r="E175" s="173"/>
      <c r="F175" s="166"/>
      <c r="G175" s="169"/>
      <c r="H175" s="169"/>
      <c r="I175" s="192" t="str">
        <f t="shared" si="20"/>
        <v/>
      </c>
      <c r="J175" s="167" t="str">
        <f t="shared" si="21"/>
        <v/>
      </c>
      <c r="K175" s="5"/>
      <c r="L175" s="167" t="str">
        <f t="shared" si="17"/>
        <v/>
      </c>
      <c r="M175" s="5" t="e">
        <f t="shared" si="18"/>
        <v>#N/A</v>
      </c>
      <c r="N175" s="3" t="str">
        <f t="shared" si="19"/>
        <v/>
      </c>
    </row>
    <row r="176" spans="1:14" x14ac:dyDescent="0.15">
      <c r="A176" s="166"/>
      <c r="B176" s="204" t="e">
        <f>VLOOKUP(A176,Adr!A:B,2,FALSE)</f>
        <v>#N/A</v>
      </c>
      <c r="C176" s="196"/>
      <c r="D176" s="291"/>
      <c r="E176" s="230"/>
      <c r="F176" s="166"/>
      <c r="G176" s="169"/>
      <c r="H176" s="169"/>
      <c r="I176" s="192" t="str">
        <f t="shared" si="20"/>
        <v/>
      </c>
      <c r="J176" s="167" t="str">
        <f t="shared" si="21"/>
        <v/>
      </c>
      <c r="K176" s="5"/>
      <c r="L176" s="167" t="str">
        <f t="shared" si="17"/>
        <v/>
      </c>
      <c r="M176" s="5" t="e">
        <f t="shared" si="18"/>
        <v>#N/A</v>
      </c>
      <c r="N176" s="3" t="str">
        <f t="shared" si="19"/>
        <v/>
      </c>
    </row>
    <row r="177" spans="1:14" x14ac:dyDescent="0.15">
      <c r="A177" s="166"/>
      <c r="B177" s="204" t="e">
        <f>VLOOKUP(A177,Adr!A:B,2,FALSE)</f>
        <v>#N/A</v>
      </c>
      <c r="C177" s="196"/>
      <c r="D177" s="291"/>
      <c r="E177" s="173"/>
      <c r="F177" s="166"/>
      <c r="G177" s="169"/>
      <c r="H177" s="169"/>
      <c r="I177" s="192" t="str">
        <f t="shared" si="20"/>
        <v/>
      </c>
      <c r="J177" s="167" t="str">
        <f t="shared" si="21"/>
        <v/>
      </c>
      <c r="K177" s="5"/>
      <c r="L177" s="167" t="str">
        <f t="shared" si="17"/>
        <v/>
      </c>
      <c r="M177" s="5" t="e">
        <f t="shared" si="18"/>
        <v>#N/A</v>
      </c>
      <c r="N177" s="3" t="str">
        <f t="shared" si="19"/>
        <v/>
      </c>
    </row>
    <row r="178" spans="1:14" x14ac:dyDescent="0.15">
      <c r="A178" s="166"/>
      <c r="B178" s="204" t="e">
        <f>VLOOKUP(A178,Adr!A:B,2,FALSE)</f>
        <v>#N/A</v>
      </c>
      <c r="C178" s="196"/>
      <c r="D178" s="291"/>
      <c r="E178" s="230"/>
      <c r="F178" s="166"/>
      <c r="G178" s="169"/>
      <c r="H178" s="169"/>
      <c r="I178" s="192" t="str">
        <f t="shared" si="20"/>
        <v/>
      </c>
      <c r="J178" s="167" t="str">
        <f t="shared" si="21"/>
        <v/>
      </c>
      <c r="K178" s="5"/>
      <c r="L178" s="167" t="str">
        <f t="shared" si="17"/>
        <v/>
      </c>
      <c r="M178" s="5" t="e">
        <f t="shared" si="18"/>
        <v>#N/A</v>
      </c>
      <c r="N178" s="3" t="str">
        <f t="shared" si="19"/>
        <v/>
      </c>
    </row>
    <row r="179" spans="1:14" x14ac:dyDescent="0.15">
      <c r="A179" s="202"/>
      <c r="B179" s="204" t="e">
        <f>VLOOKUP(A179,Adr!A:B,2,FALSE)</f>
        <v>#N/A</v>
      </c>
      <c r="C179" s="185"/>
      <c r="D179" s="289"/>
      <c r="E179" s="173"/>
      <c r="F179" s="166"/>
      <c r="G179" s="169"/>
      <c r="H179" s="169"/>
      <c r="I179" s="192" t="str">
        <f t="shared" si="20"/>
        <v/>
      </c>
      <c r="J179" s="167" t="str">
        <f t="shared" si="21"/>
        <v/>
      </c>
      <c r="K179" s="5"/>
      <c r="L179" s="167" t="str">
        <f t="shared" si="17"/>
        <v/>
      </c>
      <c r="M179" s="5" t="e">
        <f t="shared" si="18"/>
        <v>#N/A</v>
      </c>
      <c r="N179" s="3" t="str">
        <f t="shared" si="19"/>
        <v/>
      </c>
    </row>
    <row r="180" spans="1:14" x14ac:dyDescent="0.15">
      <c r="A180" s="202"/>
      <c r="B180" s="204" t="e">
        <f>VLOOKUP(A180,Adr!A:B,2,FALSE)</f>
        <v>#N/A</v>
      </c>
      <c r="C180" s="196"/>
      <c r="D180" s="289"/>
      <c r="E180" s="230"/>
      <c r="F180" s="166"/>
      <c r="G180" s="169"/>
      <c r="H180" s="169"/>
      <c r="I180" s="192" t="str">
        <f t="shared" si="20"/>
        <v/>
      </c>
      <c r="J180" s="167" t="str">
        <f t="shared" si="21"/>
        <v/>
      </c>
      <c r="K180" s="5"/>
      <c r="L180" s="167" t="str">
        <f t="shared" si="17"/>
        <v/>
      </c>
      <c r="M180" s="5" t="e">
        <f t="shared" si="18"/>
        <v>#N/A</v>
      </c>
      <c r="N180" s="3" t="str">
        <f t="shared" si="19"/>
        <v/>
      </c>
    </row>
    <row r="181" spans="1:14" x14ac:dyDescent="0.15">
      <c r="A181" s="198"/>
      <c r="B181" s="204" t="e">
        <f>VLOOKUP(A181,Adr!A:B,2,FALSE)</f>
        <v>#N/A</v>
      </c>
      <c r="C181" s="169"/>
      <c r="D181" s="290"/>
      <c r="E181" s="173"/>
      <c r="F181" s="166"/>
      <c r="G181" s="169"/>
      <c r="H181" s="169"/>
      <c r="I181" s="192" t="str">
        <f t="shared" si="20"/>
        <v/>
      </c>
      <c r="J181" s="167" t="str">
        <f t="shared" si="21"/>
        <v/>
      </c>
      <c r="K181" s="5"/>
      <c r="L181" s="167" t="str">
        <f t="shared" si="17"/>
        <v/>
      </c>
      <c r="M181" s="5" t="e">
        <f t="shared" si="18"/>
        <v>#N/A</v>
      </c>
      <c r="N181" s="3" t="str">
        <f t="shared" si="19"/>
        <v/>
      </c>
    </row>
    <row r="182" spans="1:14" x14ac:dyDescent="0.15">
      <c r="A182" s="198"/>
      <c r="B182" s="204" t="e">
        <f>VLOOKUP(A182,Adr!A:B,2,FALSE)</f>
        <v>#N/A</v>
      </c>
      <c r="C182" s="190"/>
      <c r="D182" s="290"/>
      <c r="E182" s="230"/>
      <c r="F182" s="166"/>
      <c r="G182" s="169"/>
      <c r="H182" s="169"/>
      <c r="I182" s="192" t="str">
        <f t="shared" si="20"/>
        <v/>
      </c>
      <c r="J182" s="167" t="str">
        <f t="shared" si="21"/>
        <v/>
      </c>
      <c r="K182" s="5"/>
      <c r="L182" s="167" t="str">
        <f t="shared" si="17"/>
        <v/>
      </c>
      <c r="M182" s="5" t="e">
        <f t="shared" si="18"/>
        <v>#N/A</v>
      </c>
      <c r="N182" s="3" t="str">
        <f t="shared" si="19"/>
        <v/>
      </c>
    </row>
    <row r="183" spans="1:14" x14ac:dyDescent="0.15">
      <c r="A183" s="198"/>
      <c r="B183" s="204" t="e">
        <f>VLOOKUP(A183,Adr!A:B,2,FALSE)</f>
        <v>#N/A</v>
      </c>
      <c r="C183" s="185"/>
      <c r="D183" s="289"/>
      <c r="E183" s="173"/>
      <c r="F183" s="166"/>
      <c r="G183" s="169"/>
      <c r="H183" s="169"/>
      <c r="I183" s="192" t="str">
        <f t="shared" si="20"/>
        <v/>
      </c>
      <c r="J183" s="167" t="str">
        <f t="shared" si="21"/>
        <v/>
      </c>
      <c r="K183" s="5"/>
      <c r="L183" s="167" t="str">
        <f t="shared" si="17"/>
        <v/>
      </c>
      <c r="M183" s="5" t="e">
        <f t="shared" si="18"/>
        <v>#N/A</v>
      </c>
      <c r="N183" s="3" t="str">
        <f t="shared" si="19"/>
        <v/>
      </c>
    </row>
    <row r="184" spans="1:14" x14ac:dyDescent="0.15">
      <c r="A184" s="166"/>
      <c r="B184" s="204" t="e">
        <f>VLOOKUP(A184,Adr!A:B,2,FALSE)</f>
        <v>#N/A</v>
      </c>
      <c r="C184" s="185"/>
      <c r="D184" s="289"/>
      <c r="E184" s="230"/>
      <c r="F184" s="166"/>
      <c r="G184" s="169"/>
      <c r="H184" s="169"/>
      <c r="I184" s="192" t="str">
        <f t="shared" si="20"/>
        <v/>
      </c>
      <c r="J184" s="167" t="str">
        <f t="shared" si="21"/>
        <v/>
      </c>
      <c r="K184" s="5"/>
      <c r="L184" s="167" t="str">
        <f t="shared" si="17"/>
        <v/>
      </c>
      <c r="M184" s="5" t="e">
        <f t="shared" si="18"/>
        <v>#N/A</v>
      </c>
      <c r="N184" s="3" t="str">
        <f t="shared" si="19"/>
        <v/>
      </c>
    </row>
    <row r="185" spans="1:14" x14ac:dyDescent="0.15">
      <c r="A185" s="166"/>
      <c r="B185" s="204" t="e">
        <f>VLOOKUP(A185,Adr!A:B,2,FALSE)</f>
        <v>#N/A</v>
      </c>
      <c r="C185" s="196"/>
      <c r="D185" s="291"/>
      <c r="E185" s="173"/>
      <c r="F185" s="166"/>
      <c r="G185" s="169"/>
      <c r="H185" s="169"/>
      <c r="I185" s="192" t="str">
        <f t="shared" si="20"/>
        <v/>
      </c>
      <c r="J185" s="167" t="str">
        <f t="shared" si="21"/>
        <v/>
      </c>
      <c r="K185" s="5"/>
      <c r="L185" s="167" t="str">
        <f t="shared" si="17"/>
        <v/>
      </c>
      <c r="M185" s="5" t="e">
        <f t="shared" si="18"/>
        <v>#N/A</v>
      </c>
      <c r="N185" s="3" t="str">
        <f t="shared" si="19"/>
        <v/>
      </c>
    </row>
    <row r="186" spans="1:14" x14ac:dyDescent="0.15">
      <c r="A186" s="202"/>
      <c r="B186" s="204" t="e">
        <f>VLOOKUP(A186,Adr!A:B,2,FALSE)</f>
        <v>#N/A</v>
      </c>
      <c r="C186" s="169"/>
      <c r="D186" s="290"/>
      <c r="E186" s="230"/>
      <c r="F186" s="166"/>
      <c r="G186" s="169"/>
      <c r="H186" s="169"/>
      <c r="I186" s="192" t="str">
        <f t="shared" si="20"/>
        <v/>
      </c>
      <c r="J186" s="167" t="str">
        <f t="shared" si="21"/>
        <v/>
      </c>
      <c r="K186" s="5"/>
      <c r="L186" s="167" t="str">
        <f t="shared" si="17"/>
        <v/>
      </c>
      <c r="M186" s="5" t="e">
        <f t="shared" si="18"/>
        <v>#N/A</v>
      </c>
      <c r="N186" s="3" t="str">
        <f t="shared" si="19"/>
        <v/>
      </c>
    </row>
    <row r="187" spans="1:14" x14ac:dyDescent="0.15">
      <c r="A187" s="198"/>
      <c r="B187" s="204" t="e">
        <f>VLOOKUP(A187,Adr!A:B,2,FALSE)</f>
        <v>#N/A</v>
      </c>
      <c r="C187" s="196"/>
      <c r="D187" s="289"/>
      <c r="E187" s="173"/>
      <c r="F187" s="166"/>
      <c r="G187" s="169"/>
      <c r="H187" s="169"/>
      <c r="I187" s="192" t="str">
        <f t="shared" si="20"/>
        <v/>
      </c>
      <c r="J187" s="167" t="str">
        <f t="shared" si="21"/>
        <v/>
      </c>
      <c r="K187" s="5"/>
      <c r="L187" s="167" t="str">
        <f t="shared" si="17"/>
        <v/>
      </c>
      <c r="M187" s="5" t="e">
        <f t="shared" si="18"/>
        <v>#N/A</v>
      </c>
      <c r="N187" s="3" t="str">
        <f t="shared" si="19"/>
        <v/>
      </c>
    </row>
    <row r="188" spans="1:14" x14ac:dyDescent="0.15">
      <c r="A188" s="198"/>
      <c r="B188" s="204" t="e">
        <f>VLOOKUP(A188,Adr!A:B,2,FALSE)</f>
        <v>#N/A</v>
      </c>
      <c r="C188" s="196"/>
      <c r="D188" s="289"/>
      <c r="E188" s="230"/>
      <c r="F188" s="166"/>
      <c r="G188" s="169"/>
      <c r="H188" s="169"/>
      <c r="I188" s="192" t="str">
        <f t="shared" si="20"/>
        <v/>
      </c>
      <c r="J188" s="167" t="str">
        <f t="shared" si="21"/>
        <v/>
      </c>
      <c r="K188" s="5"/>
      <c r="L188" s="167" t="str">
        <f t="shared" si="17"/>
        <v/>
      </c>
      <c r="M188" s="5" t="e">
        <f t="shared" si="18"/>
        <v>#N/A</v>
      </c>
      <c r="N188" s="3" t="str">
        <f t="shared" si="19"/>
        <v/>
      </c>
    </row>
    <row r="189" spans="1:14" x14ac:dyDescent="0.15">
      <c r="A189" s="202"/>
      <c r="B189" s="204" t="e">
        <f>VLOOKUP(A189,Adr!A:B,2,FALSE)</f>
        <v>#N/A</v>
      </c>
      <c r="C189" s="185"/>
      <c r="D189" s="289"/>
      <c r="E189" s="173"/>
      <c r="F189" s="166"/>
      <c r="G189" s="169"/>
      <c r="H189" s="169"/>
      <c r="I189" s="192" t="str">
        <f t="shared" si="20"/>
        <v/>
      </c>
      <c r="J189" s="167" t="str">
        <f t="shared" si="21"/>
        <v/>
      </c>
      <c r="K189" s="5"/>
      <c r="L189" s="167" t="str">
        <f t="shared" si="17"/>
        <v/>
      </c>
      <c r="M189" s="5" t="e">
        <f t="shared" si="18"/>
        <v>#N/A</v>
      </c>
      <c r="N189" s="3" t="str">
        <f t="shared" si="19"/>
        <v/>
      </c>
    </row>
    <row r="190" spans="1:14" x14ac:dyDescent="0.15">
      <c r="A190" s="202"/>
      <c r="B190" s="204" t="e">
        <f>VLOOKUP(A190,Adr!A:B,2,FALSE)</f>
        <v>#N/A</v>
      </c>
      <c r="C190" s="185"/>
      <c r="D190" s="289"/>
      <c r="E190" s="230"/>
      <c r="F190" s="166"/>
      <c r="G190" s="169"/>
      <c r="H190" s="169"/>
      <c r="I190" s="192" t="str">
        <f t="shared" si="20"/>
        <v/>
      </c>
      <c r="J190" s="167" t="str">
        <f t="shared" si="21"/>
        <v/>
      </c>
      <c r="K190" s="5"/>
      <c r="L190" s="167" t="str">
        <f t="shared" si="17"/>
        <v/>
      </c>
      <c r="M190" s="5" t="e">
        <f t="shared" si="18"/>
        <v>#N/A</v>
      </c>
      <c r="N190" s="3" t="str">
        <f t="shared" si="19"/>
        <v/>
      </c>
    </row>
    <row r="191" spans="1:14" x14ac:dyDescent="0.15">
      <c r="A191" s="202"/>
      <c r="B191" s="204" t="e">
        <f>VLOOKUP(A191,Adr!A:B,2,FALSE)</f>
        <v>#N/A</v>
      </c>
      <c r="C191" s="169"/>
      <c r="D191" s="290"/>
      <c r="E191" s="173"/>
      <c r="F191" s="166"/>
      <c r="G191" s="169"/>
      <c r="H191" s="169"/>
      <c r="I191" s="192" t="str">
        <f t="shared" si="20"/>
        <v/>
      </c>
      <c r="J191" s="167" t="str">
        <f t="shared" si="21"/>
        <v/>
      </c>
      <c r="K191" s="5"/>
      <c r="L191" s="167" t="str">
        <f t="shared" si="17"/>
        <v/>
      </c>
      <c r="M191" s="5" t="e">
        <f t="shared" si="18"/>
        <v>#N/A</v>
      </c>
      <c r="N191" s="3" t="str">
        <f t="shared" si="19"/>
        <v/>
      </c>
    </row>
    <row r="192" spans="1:14" x14ac:dyDescent="0.15">
      <c r="A192" s="198"/>
      <c r="B192" s="204" t="e">
        <f>VLOOKUP(A192,Adr!A:B,2,FALSE)</f>
        <v>#N/A</v>
      </c>
      <c r="C192" s="169"/>
      <c r="D192" s="290"/>
      <c r="E192" s="230"/>
      <c r="F192" s="166"/>
      <c r="G192" s="169"/>
      <c r="H192" s="169"/>
      <c r="I192" s="192" t="str">
        <f t="shared" si="20"/>
        <v/>
      </c>
      <c r="J192" s="167" t="str">
        <f t="shared" si="21"/>
        <v/>
      </c>
      <c r="K192" s="5"/>
      <c r="L192" s="167" t="str">
        <f t="shared" si="17"/>
        <v/>
      </c>
      <c r="M192" s="5" t="e">
        <f t="shared" si="18"/>
        <v>#N/A</v>
      </c>
      <c r="N192" s="3" t="str">
        <f t="shared" si="19"/>
        <v/>
      </c>
    </row>
    <row r="193" spans="1:14" x14ac:dyDescent="0.15">
      <c r="A193" s="202"/>
      <c r="B193" s="204" t="e">
        <f>VLOOKUP(A193,Adr!A:B,2,FALSE)</f>
        <v>#N/A</v>
      </c>
      <c r="C193" s="185"/>
      <c r="D193" s="289"/>
      <c r="E193" s="173"/>
      <c r="F193" s="166"/>
      <c r="G193" s="169"/>
      <c r="H193" s="169"/>
      <c r="I193" s="192" t="str">
        <f t="shared" si="20"/>
        <v/>
      </c>
      <c r="J193" s="167" t="str">
        <f t="shared" si="21"/>
        <v/>
      </c>
      <c r="K193" s="5"/>
      <c r="L193" s="167" t="str">
        <f t="shared" si="17"/>
        <v/>
      </c>
      <c r="M193" s="5" t="e">
        <f t="shared" si="18"/>
        <v>#N/A</v>
      </c>
      <c r="N193" s="3" t="str">
        <f t="shared" si="19"/>
        <v/>
      </c>
    </row>
    <row r="194" spans="1:14" x14ac:dyDescent="0.15">
      <c r="A194" s="182"/>
      <c r="B194" s="204" t="e">
        <f>VLOOKUP(A194,Adr!A:B,2,FALSE)</f>
        <v>#N/A</v>
      </c>
      <c r="C194" s="196"/>
      <c r="D194" s="291"/>
      <c r="E194" s="230"/>
      <c r="F194" s="166"/>
      <c r="G194" s="169"/>
      <c r="H194" s="169"/>
      <c r="I194" s="192" t="str">
        <f t="shared" si="20"/>
        <v/>
      </c>
      <c r="J194" s="167" t="str">
        <f t="shared" si="21"/>
        <v/>
      </c>
      <c r="K194" s="5"/>
      <c r="L194" s="167" t="str">
        <f t="shared" si="17"/>
        <v/>
      </c>
      <c r="M194" s="5" t="e">
        <f t="shared" si="18"/>
        <v>#N/A</v>
      </c>
      <c r="N194" s="3" t="str">
        <f t="shared" si="19"/>
        <v/>
      </c>
    </row>
    <row r="195" spans="1:14" x14ac:dyDescent="0.15">
      <c r="A195" s="202"/>
      <c r="B195" s="204" t="e">
        <f>VLOOKUP(A195,Adr!A:B,2,FALSE)</f>
        <v>#N/A</v>
      </c>
      <c r="C195" s="196"/>
      <c r="D195" s="291"/>
      <c r="E195" s="173"/>
      <c r="F195" s="166"/>
      <c r="G195" s="169"/>
      <c r="H195" s="169"/>
      <c r="I195" s="192" t="str">
        <f t="shared" si="20"/>
        <v/>
      </c>
      <c r="J195" s="167" t="str">
        <f t="shared" si="21"/>
        <v/>
      </c>
      <c r="K195" s="5"/>
      <c r="L195" s="167" t="str">
        <f t="shared" si="17"/>
        <v/>
      </c>
      <c r="M195" s="5" t="e">
        <f t="shared" si="18"/>
        <v>#N/A</v>
      </c>
      <c r="N195" s="3" t="str">
        <f t="shared" si="19"/>
        <v/>
      </c>
    </row>
    <row r="196" spans="1:14" x14ac:dyDescent="0.15">
      <c r="A196" s="198"/>
      <c r="B196" s="204" t="e">
        <f>VLOOKUP(A196,Adr!A:B,2,FALSE)</f>
        <v>#N/A</v>
      </c>
      <c r="C196" s="169"/>
      <c r="D196" s="290"/>
      <c r="E196" s="230"/>
      <c r="F196" s="166"/>
      <c r="G196" s="169"/>
      <c r="H196" s="169"/>
      <c r="I196" s="192" t="str">
        <f t="shared" si="20"/>
        <v/>
      </c>
      <c r="J196" s="167" t="str">
        <f t="shared" si="21"/>
        <v/>
      </c>
      <c r="K196" s="5"/>
      <c r="L196" s="167" t="str">
        <f t="shared" si="17"/>
        <v/>
      </c>
      <c r="M196" s="5" t="e">
        <f t="shared" si="18"/>
        <v>#N/A</v>
      </c>
      <c r="N196" s="3" t="str">
        <f t="shared" si="19"/>
        <v/>
      </c>
    </row>
    <row r="197" spans="1:14" x14ac:dyDescent="0.15">
      <c r="A197" s="166"/>
      <c r="B197" s="204" t="e">
        <f>VLOOKUP(A197,Adr!A:B,2,FALSE)</f>
        <v>#N/A</v>
      </c>
      <c r="C197" s="196"/>
      <c r="D197" s="291"/>
      <c r="E197" s="173"/>
      <c r="F197" s="166"/>
      <c r="G197" s="169"/>
      <c r="H197" s="169"/>
      <c r="I197" s="192" t="str">
        <f t="shared" si="20"/>
        <v/>
      </c>
      <c r="J197" s="167" t="str">
        <f t="shared" si="21"/>
        <v/>
      </c>
      <c r="K197" s="5"/>
      <c r="L197" s="167" t="str">
        <f t="shared" si="17"/>
        <v/>
      </c>
      <c r="M197" s="5" t="e">
        <f t="shared" si="18"/>
        <v>#N/A</v>
      </c>
      <c r="N197" s="3" t="str">
        <f t="shared" si="19"/>
        <v/>
      </c>
    </row>
    <row r="198" spans="1:14" x14ac:dyDescent="0.15">
      <c r="A198" s="166"/>
      <c r="B198" s="204" t="e">
        <f>VLOOKUP(A198,Adr!A:B,2,FALSE)</f>
        <v>#N/A</v>
      </c>
      <c r="C198" s="196"/>
      <c r="D198" s="291"/>
      <c r="E198" s="230"/>
      <c r="F198" s="166"/>
      <c r="G198" s="169"/>
      <c r="H198" s="169"/>
      <c r="I198" s="192" t="str">
        <f t="shared" si="20"/>
        <v/>
      </c>
      <c r="J198" s="167" t="str">
        <f t="shared" si="21"/>
        <v/>
      </c>
      <c r="K198" s="5"/>
      <c r="L198" s="167" t="str">
        <f t="shared" si="17"/>
        <v/>
      </c>
      <c r="M198" s="5" t="e">
        <f t="shared" si="18"/>
        <v>#N/A</v>
      </c>
      <c r="N198" s="3" t="str">
        <f t="shared" si="19"/>
        <v/>
      </c>
    </row>
    <row r="199" spans="1:14" x14ac:dyDescent="0.15">
      <c r="A199" s="182"/>
      <c r="B199" s="204" t="e">
        <f>VLOOKUP(A199,Adr!A:B,2,FALSE)</f>
        <v>#N/A</v>
      </c>
      <c r="C199" s="185"/>
      <c r="D199" s="289"/>
      <c r="E199" s="173"/>
      <c r="F199" s="166"/>
      <c r="G199" s="169"/>
      <c r="H199" s="169"/>
      <c r="I199" s="192" t="str">
        <f t="shared" si="20"/>
        <v/>
      </c>
      <c r="J199" s="167" t="str">
        <f t="shared" si="21"/>
        <v/>
      </c>
      <c r="K199" s="5"/>
      <c r="L199" s="167" t="str">
        <f t="shared" si="17"/>
        <v/>
      </c>
      <c r="M199" s="5" t="e">
        <f t="shared" si="18"/>
        <v>#N/A</v>
      </c>
      <c r="N199" s="3" t="str">
        <f t="shared" si="19"/>
        <v/>
      </c>
    </row>
    <row r="200" spans="1:14" x14ac:dyDescent="0.15">
      <c r="A200" s="202"/>
      <c r="B200" s="204" t="e">
        <f>VLOOKUP(A200,Adr!A:B,2,FALSE)</f>
        <v>#N/A</v>
      </c>
      <c r="C200" s="169"/>
      <c r="D200" s="291"/>
      <c r="E200" s="230"/>
      <c r="F200" s="166"/>
      <c r="G200" s="169"/>
      <c r="H200" s="169"/>
      <c r="I200" s="192" t="str">
        <f t="shared" si="20"/>
        <v/>
      </c>
      <c r="J200" s="167" t="str">
        <f t="shared" si="21"/>
        <v/>
      </c>
      <c r="K200" s="5"/>
      <c r="L200" s="167" t="str">
        <f t="shared" si="17"/>
        <v/>
      </c>
      <c r="M200" s="5" t="e">
        <f t="shared" si="18"/>
        <v>#N/A</v>
      </c>
      <c r="N200" s="3" t="str">
        <f t="shared" si="19"/>
        <v/>
      </c>
    </row>
    <row r="201" spans="1:14" x14ac:dyDescent="0.15">
      <c r="A201" s="182"/>
      <c r="B201" s="204" t="e">
        <f>VLOOKUP(A201,Adr!A:B,2,FALSE)</f>
        <v>#N/A</v>
      </c>
      <c r="C201" s="185"/>
      <c r="D201" s="289"/>
      <c r="E201" s="173"/>
      <c r="F201" s="166"/>
      <c r="G201" s="169"/>
      <c r="H201" s="169"/>
      <c r="I201" s="192" t="str">
        <f t="shared" si="20"/>
        <v/>
      </c>
      <c r="J201" s="167" t="str">
        <f t="shared" si="21"/>
        <v/>
      </c>
      <c r="K201" s="5"/>
      <c r="L201" s="167" t="str">
        <f t="shared" si="17"/>
        <v/>
      </c>
      <c r="M201" s="5" t="e">
        <f t="shared" si="18"/>
        <v>#N/A</v>
      </c>
      <c r="N201" s="3" t="str">
        <f t="shared" si="19"/>
        <v/>
      </c>
    </row>
    <row r="202" spans="1:14" x14ac:dyDescent="0.15">
      <c r="A202" s="166"/>
      <c r="B202" s="204" t="e">
        <f>VLOOKUP(A202,Adr!A:B,2,FALSE)</f>
        <v>#N/A</v>
      </c>
      <c r="C202" s="196"/>
      <c r="D202" s="291"/>
      <c r="E202" s="230"/>
      <c r="F202" s="166"/>
      <c r="G202" s="169"/>
      <c r="H202" s="169"/>
      <c r="I202" s="192" t="str">
        <f t="shared" si="20"/>
        <v/>
      </c>
      <c r="J202" s="167" t="str">
        <f t="shared" si="21"/>
        <v/>
      </c>
      <c r="K202" s="5"/>
      <c r="L202" s="167" t="str">
        <f t="shared" si="17"/>
        <v/>
      </c>
      <c r="M202" s="5" t="e">
        <f t="shared" si="18"/>
        <v>#N/A</v>
      </c>
      <c r="N202" s="3" t="str">
        <f t="shared" si="19"/>
        <v/>
      </c>
    </row>
    <row r="203" spans="1:14" x14ac:dyDescent="0.15">
      <c r="A203" s="182"/>
      <c r="B203" s="204" t="e">
        <f>VLOOKUP(A203,Adr!A:B,2,FALSE)</f>
        <v>#N/A</v>
      </c>
      <c r="C203" s="185"/>
      <c r="D203" s="289"/>
      <c r="E203" s="173"/>
      <c r="F203" s="166"/>
      <c r="G203" s="169"/>
      <c r="H203" s="169"/>
      <c r="I203" s="192" t="str">
        <f t="shared" si="20"/>
        <v/>
      </c>
      <c r="J203" s="167" t="str">
        <f t="shared" si="21"/>
        <v/>
      </c>
      <c r="K203" s="5"/>
      <c r="L203" s="167" t="str">
        <f t="shared" si="17"/>
        <v/>
      </c>
      <c r="M203" s="5" t="e">
        <f t="shared" si="18"/>
        <v>#N/A</v>
      </c>
      <c r="N203" s="3" t="str">
        <f t="shared" si="19"/>
        <v/>
      </c>
    </row>
    <row r="204" spans="1:14" x14ac:dyDescent="0.15">
      <c r="A204" s="202"/>
      <c r="B204" s="204" t="e">
        <f>VLOOKUP(A204,Adr!A:B,2,FALSE)</f>
        <v>#N/A</v>
      </c>
      <c r="C204" s="169"/>
      <c r="D204" s="290"/>
      <c r="E204" s="230"/>
      <c r="F204" s="166"/>
      <c r="G204" s="169"/>
      <c r="H204" s="169"/>
      <c r="I204" s="192" t="str">
        <f t="shared" si="20"/>
        <v/>
      </c>
      <c r="J204" s="167" t="str">
        <f t="shared" si="21"/>
        <v/>
      </c>
      <c r="K204" s="5"/>
      <c r="L204" s="167" t="str">
        <f t="shared" si="17"/>
        <v/>
      </c>
      <c r="M204" s="5" t="e">
        <f t="shared" si="18"/>
        <v>#N/A</v>
      </c>
      <c r="N204" s="3" t="str">
        <f t="shared" si="19"/>
        <v/>
      </c>
    </row>
    <row r="205" spans="1:14" x14ac:dyDescent="0.15">
      <c r="A205" s="198"/>
      <c r="B205" s="204" t="e">
        <f>VLOOKUP(A205,Adr!A:B,2,FALSE)</f>
        <v>#N/A</v>
      </c>
      <c r="C205" s="185"/>
      <c r="D205" s="289"/>
      <c r="E205" s="173"/>
      <c r="F205" s="166"/>
      <c r="G205" s="169"/>
      <c r="H205" s="169"/>
      <c r="I205" s="192" t="str">
        <f t="shared" si="20"/>
        <v/>
      </c>
      <c r="J205" s="167" t="str">
        <f t="shared" si="21"/>
        <v/>
      </c>
      <c r="K205" s="5"/>
      <c r="L205" s="167" t="str">
        <f t="shared" si="17"/>
        <v/>
      </c>
      <c r="M205" s="5" t="e">
        <f t="shared" si="18"/>
        <v>#N/A</v>
      </c>
      <c r="N205" s="3" t="str">
        <f t="shared" si="19"/>
        <v/>
      </c>
    </row>
    <row r="206" spans="1:14" x14ac:dyDescent="0.15">
      <c r="A206" s="202"/>
      <c r="B206" s="204" t="e">
        <f>VLOOKUP(A206,Adr!A:B,2,FALSE)</f>
        <v>#N/A</v>
      </c>
      <c r="C206" s="185"/>
      <c r="D206" s="289"/>
      <c r="E206" s="230"/>
      <c r="F206" s="166"/>
      <c r="G206" s="169"/>
      <c r="H206" s="169"/>
      <c r="I206" s="192" t="str">
        <f t="shared" si="20"/>
        <v/>
      </c>
      <c r="J206" s="167" t="str">
        <f t="shared" si="21"/>
        <v/>
      </c>
      <c r="K206" s="5"/>
      <c r="L206" s="167" t="str">
        <f t="shared" si="17"/>
        <v/>
      </c>
      <c r="M206" s="5" t="e">
        <f t="shared" si="18"/>
        <v>#N/A</v>
      </c>
      <c r="N206" s="3" t="str">
        <f t="shared" si="19"/>
        <v/>
      </c>
    </row>
    <row r="207" spans="1:14" x14ac:dyDescent="0.15">
      <c r="A207" s="198"/>
      <c r="B207" s="204" t="e">
        <f>VLOOKUP(A207,Adr!A:B,2,FALSE)</f>
        <v>#N/A</v>
      </c>
      <c r="C207" s="169"/>
      <c r="D207" s="290"/>
      <c r="E207" s="173"/>
      <c r="F207" s="166"/>
      <c r="G207" s="169"/>
      <c r="H207" s="169"/>
      <c r="I207" s="192" t="str">
        <f t="shared" si="20"/>
        <v/>
      </c>
      <c r="J207" s="167" t="str">
        <f t="shared" si="21"/>
        <v/>
      </c>
      <c r="K207" s="5"/>
      <c r="L207" s="167" t="str">
        <f t="shared" si="17"/>
        <v/>
      </c>
      <c r="M207" s="5" t="e">
        <f t="shared" si="18"/>
        <v>#N/A</v>
      </c>
      <c r="N207" s="3" t="str">
        <f t="shared" si="19"/>
        <v/>
      </c>
    </row>
    <row r="208" spans="1:14" x14ac:dyDescent="0.15">
      <c r="A208" s="166"/>
      <c r="B208" s="204" t="e">
        <f>VLOOKUP(A208,Adr!A:B,2,FALSE)</f>
        <v>#N/A</v>
      </c>
      <c r="C208" s="185"/>
      <c r="D208" s="291"/>
      <c r="E208" s="230"/>
      <c r="F208" s="166"/>
      <c r="G208" s="169"/>
      <c r="H208" s="169"/>
      <c r="I208" s="192" t="str">
        <f t="shared" si="20"/>
        <v/>
      </c>
      <c r="J208" s="167" t="str">
        <f t="shared" si="21"/>
        <v/>
      </c>
      <c r="K208" s="5"/>
      <c r="L208" s="167" t="str">
        <f t="shared" si="17"/>
        <v/>
      </c>
      <c r="M208" s="5" t="e">
        <f t="shared" si="18"/>
        <v>#N/A</v>
      </c>
      <c r="N208" s="3" t="str">
        <f t="shared" si="19"/>
        <v/>
      </c>
    </row>
    <row r="209" spans="1:14" x14ac:dyDescent="0.15">
      <c r="A209" s="166"/>
      <c r="B209" s="204" t="e">
        <f>VLOOKUP(A209,Adr!A:B,2,FALSE)</f>
        <v>#N/A</v>
      </c>
      <c r="C209" s="196"/>
      <c r="D209" s="291"/>
      <c r="E209" s="173"/>
      <c r="F209" s="166"/>
      <c r="G209" s="169"/>
      <c r="H209" s="169"/>
      <c r="I209" s="192" t="str">
        <f t="shared" si="20"/>
        <v/>
      </c>
      <c r="J209" s="167" t="str">
        <f t="shared" si="21"/>
        <v/>
      </c>
      <c r="K209" s="5"/>
      <c r="L209" s="167" t="str">
        <f t="shared" ref="L209:L223" si="22">A209&amp;G209&amp;H209</f>
        <v/>
      </c>
      <c r="M209" s="5" t="e">
        <f t="shared" ref="M209:M270" si="23">B209&amp;F209&amp;H209&amp;C209</f>
        <v>#N/A</v>
      </c>
      <c r="N209" s="3" t="str">
        <f t="shared" ref="N209:N270" si="24">+I209&amp;H209</f>
        <v/>
      </c>
    </row>
    <row r="210" spans="1:14" x14ac:dyDescent="0.15">
      <c r="A210" s="198"/>
      <c r="B210" s="204" t="e">
        <f>VLOOKUP(A210,Adr!A:B,2,FALSE)</f>
        <v>#N/A</v>
      </c>
      <c r="C210" s="169"/>
      <c r="D210" s="290"/>
      <c r="E210" s="230"/>
      <c r="F210" s="166"/>
      <c r="G210" s="169"/>
      <c r="H210" s="169"/>
      <c r="I210" s="192" t="str">
        <f t="shared" si="20"/>
        <v/>
      </c>
      <c r="J210" s="167" t="str">
        <f t="shared" si="21"/>
        <v/>
      </c>
      <c r="K210" s="5"/>
      <c r="L210" s="167" t="str">
        <f t="shared" si="22"/>
        <v/>
      </c>
      <c r="M210" s="5" t="e">
        <f t="shared" si="23"/>
        <v>#N/A</v>
      </c>
      <c r="N210" s="3" t="str">
        <f t="shared" si="24"/>
        <v/>
      </c>
    </row>
    <row r="211" spans="1:14" x14ac:dyDescent="0.15">
      <c r="A211" s="198"/>
      <c r="B211" s="204" t="e">
        <f>VLOOKUP(A211,Adr!A:B,2,FALSE)</f>
        <v>#N/A</v>
      </c>
      <c r="C211" s="169"/>
      <c r="D211" s="291"/>
      <c r="E211" s="173"/>
      <c r="F211" s="166"/>
      <c r="G211" s="169"/>
      <c r="H211" s="169"/>
      <c r="I211" s="192" t="str">
        <f t="shared" si="20"/>
        <v/>
      </c>
      <c r="J211" s="167" t="str">
        <f t="shared" si="21"/>
        <v/>
      </c>
      <c r="K211" s="5"/>
      <c r="L211" s="167" t="str">
        <f t="shared" si="22"/>
        <v/>
      </c>
      <c r="M211" s="5" t="e">
        <f t="shared" si="23"/>
        <v>#N/A</v>
      </c>
      <c r="N211" s="3" t="str">
        <f t="shared" si="24"/>
        <v/>
      </c>
    </row>
    <row r="212" spans="1:14" x14ac:dyDescent="0.15">
      <c r="A212" s="182"/>
      <c r="B212" s="204" t="e">
        <f>VLOOKUP(A212,Adr!A:B,2,FALSE)</f>
        <v>#N/A</v>
      </c>
      <c r="C212" s="169"/>
      <c r="D212" s="290"/>
      <c r="E212" s="230"/>
      <c r="F212" s="166"/>
      <c r="G212" s="169"/>
      <c r="H212" s="169"/>
      <c r="I212" s="192" t="str">
        <f t="shared" si="20"/>
        <v/>
      </c>
      <c r="J212" s="167" t="str">
        <f t="shared" si="21"/>
        <v/>
      </c>
      <c r="K212" s="5"/>
      <c r="L212" s="167" t="str">
        <f t="shared" si="22"/>
        <v/>
      </c>
      <c r="M212" s="5" t="e">
        <f t="shared" si="23"/>
        <v>#N/A</v>
      </c>
      <c r="N212" s="3" t="str">
        <f t="shared" si="24"/>
        <v/>
      </c>
    </row>
    <row r="213" spans="1:14" x14ac:dyDescent="0.15">
      <c r="A213" s="182"/>
      <c r="B213" s="204" t="e">
        <f>VLOOKUP(A213,Adr!A:B,2,FALSE)</f>
        <v>#N/A</v>
      </c>
      <c r="C213" s="185"/>
      <c r="D213" s="289"/>
      <c r="E213" s="173"/>
      <c r="F213" s="166"/>
      <c r="G213" s="169"/>
      <c r="H213" s="169"/>
      <c r="I213" s="192" t="str">
        <f t="shared" si="20"/>
        <v/>
      </c>
      <c r="J213" s="167" t="str">
        <f t="shared" si="21"/>
        <v/>
      </c>
      <c r="K213" s="5"/>
      <c r="L213" s="167" t="str">
        <f t="shared" si="22"/>
        <v/>
      </c>
      <c r="M213" s="5" t="e">
        <f t="shared" si="23"/>
        <v>#N/A</v>
      </c>
      <c r="N213" s="3" t="str">
        <f t="shared" si="24"/>
        <v/>
      </c>
    </row>
    <row r="214" spans="1:14" x14ac:dyDescent="0.15">
      <c r="A214" s="202"/>
      <c r="B214" s="204" t="e">
        <f>VLOOKUP(A214,Adr!A:B,2,FALSE)</f>
        <v>#N/A</v>
      </c>
      <c r="C214" s="196"/>
      <c r="D214" s="291"/>
      <c r="E214" s="230"/>
      <c r="F214" s="166"/>
      <c r="G214" s="169"/>
      <c r="H214" s="169"/>
      <c r="I214" s="192" t="str">
        <f t="shared" si="20"/>
        <v/>
      </c>
      <c r="J214" s="167" t="str">
        <f t="shared" si="21"/>
        <v/>
      </c>
      <c r="K214" s="5"/>
      <c r="L214" s="167" t="str">
        <f t="shared" si="22"/>
        <v/>
      </c>
      <c r="M214" s="5" t="e">
        <f t="shared" si="23"/>
        <v>#N/A</v>
      </c>
      <c r="N214" s="3" t="str">
        <f t="shared" si="24"/>
        <v/>
      </c>
    </row>
    <row r="215" spans="1:14" x14ac:dyDescent="0.15">
      <c r="A215" s="166"/>
      <c r="B215" s="204" t="e">
        <f>VLOOKUP(A215,Adr!A:B,2,FALSE)</f>
        <v>#N/A</v>
      </c>
      <c r="C215" s="185"/>
      <c r="D215" s="289"/>
      <c r="E215" s="173"/>
      <c r="F215" s="166"/>
      <c r="G215" s="169"/>
      <c r="H215" s="169"/>
      <c r="I215" s="192" t="str">
        <f t="shared" si="20"/>
        <v/>
      </c>
      <c r="J215" s="167" t="str">
        <f t="shared" si="21"/>
        <v/>
      </c>
      <c r="K215" s="5"/>
      <c r="L215" s="167" t="str">
        <f t="shared" si="22"/>
        <v/>
      </c>
      <c r="M215" s="5" t="e">
        <f t="shared" si="23"/>
        <v>#N/A</v>
      </c>
      <c r="N215" s="3" t="str">
        <f t="shared" si="24"/>
        <v/>
      </c>
    </row>
    <row r="216" spans="1:14" x14ac:dyDescent="0.15">
      <c r="A216" s="198"/>
      <c r="B216" s="204" t="e">
        <f>VLOOKUP(A216,Adr!A:B,2,FALSE)</f>
        <v>#N/A</v>
      </c>
      <c r="C216" s="185"/>
      <c r="D216" s="289"/>
      <c r="E216" s="230"/>
      <c r="F216" s="166"/>
      <c r="G216" s="169"/>
      <c r="H216" s="169"/>
      <c r="I216" s="192" t="str">
        <f t="shared" si="20"/>
        <v/>
      </c>
      <c r="J216" s="167" t="str">
        <f t="shared" si="21"/>
        <v/>
      </c>
      <c r="K216" s="5"/>
      <c r="L216" s="167" t="str">
        <f t="shared" si="22"/>
        <v/>
      </c>
      <c r="M216" s="5" t="e">
        <f t="shared" si="23"/>
        <v>#N/A</v>
      </c>
      <c r="N216" s="3" t="str">
        <f t="shared" si="24"/>
        <v/>
      </c>
    </row>
    <row r="217" spans="1:14" x14ac:dyDescent="0.15">
      <c r="A217" s="202"/>
      <c r="B217" s="204" t="e">
        <f>VLOOKUP(A217,Adr!A:B,2,FALSE)</f>
        <v>#N/A</v>
      </c>
      <c r="C217" s="185"/>
      <c r="D217" s="289"/>
      <c r="E217" s="173"/>
      <c r="F217" s="166"/>
      <c r="G217" s="169"/>
      <c r="H217" s="169"/>
      <c r="I217" s="192" t="str">
        <f t="shared" si="20"/>
        <v/>
      </c>
      <c r="J217" s="167" t="str">
        <f t="shared" si="21"/>
        <v/>
      </c>
      <c r="K217" s="5"/>
      <c r="L217" s="167" t="str">
        <f t="shared" si="22"/>
        <v/>
      </c>
      <c r="M217" s="5" t="e">
        <f t="shared" si="23"/>
        <v>#N/A</v>
      </c>
      <c r="N217" s="3" t="str">
        <f t="shared" si="24"/>
        <v/>
      </c>
    </row>
    <row r="218" spans="1:14" x14ac:dyDescent="0.15">
      <c r="A218" s="202"/>
      <c r="B218" s="204" t="e">
        <f>VLOOKUP(A218,Adr!A:B,2,FALSE)</f>
        <v>#N/A</v>
      </c>
      <c r="C218" s="196"/>
      <c r="D218" s="291"/>
      <c r="E218" s="230"/>
      <c r="F218" s="166"/>
      <c r="G218" s="169"/>
      <c r="H218" s="169"/>
      <c r="I218" s="192" t="str">
        <f t="shared" si="20"/>
        <v/>
      </c>
      <c r="J218" s="167" t="str">
        <f t="shared" si="21"/>
        <v/>
      </c>
      <c r="K218" s="5"/>
      <c r="L218" s="167" t="str">
        <f t="shared" si="22"/>
        <v/>
      </c>
      <c r="M218" s="5" t="e">
        <f t="shared" si="23"/>
        <v>#N/A</v>
      </c>
      <c r="N218" s="3" t="str">
        <f t="shared" si="24"/>
        <v/>
      </c>
    </row>
    <row r="219" spans="1:14" x14ac:dyDescent="0.15">
      <c r="A219" s="202"/>
      <c r="B219" s="204" t="e">
        <f>VLOOKUP(A219,Adr!A:B,2,FALSE)</f>
        <v>#N/A</v>
      </c>
      <c r="C219" s="190"/>
      <c r="D219" s="290"/>
      <c r="E219" s="173"/>
      <c r="F219" s="166"/>
      <c r="G219" s="169"/>
      <c r="H219" s="169"/>
      <c r="I219" s="192" t="str">
        <f t="shared" si="20"/>
        <v/>
      </c>
      <c r="J219" s="167" t="str">
        <f t="shared" si="21"/>
        <v/>
      </c>
      <c r="K219" s="5"/>
      <c r="L219" s="167" t="str">
        <f t="shared" si="22"/>
        <v/>
      </c>
      <c r="M219" s="5" t="e">
        <f t="shared" si="23"/>
        <v>#N/A</v>
      </c>
      <c r="N219" s="3" t="str">
        <f t="shared" si="24"/>
        <v/>
      </c>
    </row>
    <row r="220" spans="1:14" x14ac:dyDescent="0.15">
      <c r="A220" s="202"/>
      <c r="B220" s="204" t="e">
        <f>VLOOKUP(A220,Adr!A:B,2,FALSE)</f>
        <v>#N/A</v>
      </c>
      <c r="C220" s="185"/>
      <c r="D220" s="291"/>
      <c r="E220" s="230"/>
      <c r="F220" s="166"/>
      <c r="G220" s="169"/>
      <c r="H220" s="169"/>
      <c r="I220" s="192" t="str">
        <f t="shared" si="20"/>
        <v/>
      </c>
      <c r="J220" s="167" t="str">
        <f t="shared" si="21"/>
        <v/>
      </c>
      <c r="K220" s="5"/>
      <c r="L220" s="167" t="str">
        <f t="shared" si="22"/>
        <v/>
      </c>
      <c r="M220" s="5" t="e">
        <f t="shared" si="23"/>
        <v>#N/A</v>
      </c>
      <c r="N220" s="3" t="str">
        <f t="shared" si="24"/>
        <v/>
      </c>
    </row>
    <row r="221" spans="1:14" x14ac:dyDescent="0.15">
      <c r="A221" s="198"/>
      <c r="B221" s="204" t="e">
        <f>VLOOKUP(A221,Adr!A:B,2,FALSE)</f>
        <v>#N/A</v>
      </c>
      <c r="C221" s="169"/>
      <c r="D221" s="290"/>
      <c r="E221" s="173"/>
      <c r="F221" s="166"/>
      <c r="G221" s="169"/>
      <c r="H221" s="169"/>
      <c r="I221" s="192" t="str">
        <f t="shared" si="20"/>
        <v/>
      </c>
      <c r="J221" s="167" t="str">
        <f t="shared" si="21"/>
        <v/>
      </c>
      <c r="K221" s="5"/>
      <c r="L221" s="167" t="str">
        <f t="shared" si="22"/>
        <v/>
      </c>
      <c r="M221" s="5" t="e">
        <f t="shared" si="23"/>
        <v>#N/A</v>
      </c>
      <c r="N221" s="3" t="str">
        <f t="shared" si="24"/>
        <v/>
      </c>
    </row>
    <row r="222" spans="1:14" x14ac:dyDescent="0.15">
      <c r="A222" s="198"/>
      <c r="B222" s="204" t="e">
        <f>VLOOKUP(A222,Adr!A:B,2,FALSE)</f>
        <v>#N/A</v>
      </c>
      <c r="C222" s="169"/>
      <c r="D222" s="290"/>
      <c r="E222" s="230"/>
      <c r="F222" s="166"/>
      <c r="G222" s="169"/>
      <c r="H222" s="169"/>
      <c r="I222" s="192" t="str">
        <f t="shared" si="20"/>
        <v/>
      </c>
      <c r="J222" s="167" t="str">
        <f t="shared" si="21"/>
        <v/>
      </c>
      <c r="K222" s="5"/>
      <c r="L222" s="167" t="str">
        <f t="shared" si="22"/>
        <v/>
      </c>
      <c r="M222" s="5" t="e">
        <f t="shared" si="23"/>
        <v>#N/A</v>
      </c>
      <c r="N222" s="3" t="str">
        <f t="shared" si="24"/>
        <v/>
      </c>
    </row>
    <row r="223" spans="1:14" x14ac:dyDescent="0.15">
      <c r="A223" s="198"/>
      <c r="B223" s="204" t="e">
        <f>VLOOKUP(A223,Adr!A:B,2,FALSE)</f>
        <v>#N/A</v>
      </c>
      <c r="C223" s="185"/>
      <c r="D223" s="289"/>
      <c r="E223" s="173"/>
      <c r="F223" s="166"/>
      <c r="G223" s="169"/>
      <c r="H223" s="169"/>
      <c r="I223" s="192" t="str">
        <f t="shared" si="20"/>
        <v/>
      </c>
      <c r="J223" s="167" t="str">
        <f t="shared" si="21"/>
        <v/>
      </c>
      <c r="K223" s="5"/>
      <c r="L223" s="167" t="str">
        <f t="shared" si="22"/>
        <v/>
      </c>
      <c r="M223" s="5" t="e">
        <f t="shared" si="23"/>
        <v>#N/A</v>
      </c>
      <c r="N223" s="3" t="str">
        <f t="shared" si="24"/>
        <v/>
      </c>
    </row>
    <row r="224" spans="1:14" x14ac:dyDescent="0.15">
      <c r="A224" s="166"/>
      <c r="B224" s="204" t="e">
        <f>VLOOKUP(A224,Adr!A:B,2,FALSE)</f>
        <v>#N/A</v>
      </c>
      <c r="C224" s="196"/>
      <c r="D224" s="291"/>
      <c r="E224" s="230"/>
      <c r="F224" s="166"/>
      <c r="G224" s="169"/>
      <c r="H224" s="169"/>
      <c r="I224" s="192" t="str">
        <f t="shared" ref="I224:I287" si="25">A224&amp;F224</f>
        <v/>
      </c>
      <c r="J224" s="167" t="str">
        <f t="shared" ref="J224:J287" si="26">A224&amp;G224</f>
        <v/>
      </c>
      <c r="K224" s="5"/>
      <c r="L224" s="167" t="str">
        <f t="shared" ref="L224:L287" si="27">A224&amp;G224&amp;H224</f>
        <v/>
      </c>
      <c r="M224" s="5" t="e">
        <f t="shared" si="23"/>
        <v>#N/A</v>
      </c>
      <c r="N224" s="3" t="str">
        <f t="shared" si="24"/>
        <v/>
      </c>
    </row>
    <row r="225" spans="1:14" x14ac:dyDescent="0.15">
      <c r="A225" s="182"/>
      <c r="B225" s="204" t="e">
        <f>VLOOKUP(A225,Adr!A:B,2,FALSE)</f>
        <v>#N/A</v>
      </c>
      <c r="C225" s="185"/>
      <c r="D225" s="289"/>
      <c r="E225" s="173"/>
      <c r="F225" s="166"/>
      <c r="G225" s="169"/>
      <c r="H225" s="169"/>
      <c r="I225" s="192" t="str">
        <f t="shared" si="25"/>
        <v/>
      </c>
      <c r="J225" s="167" t="str">
        <f t="shared" si="26"/>
        <v/>
      </c>
      <c r="K225" s="5"/>
      <c r="L225" s="167" t="str">
        <f t="shared" si="27"/>
        <v/>
      </c>
      <c r="M225" s="5" t="e">
        <f t="shared" si="23"/>
        <v>#N/A</v>
      </c>
      <c r="N225" s="3" t="str">
        <f t="shared" si="24"/>
        <v/>
      </c>
    </row>
    <row r="226" spans="1:14" x14ac:dyDescent="0.15">
      <c r="A226" s="202"/>
      <c r="B226" s="204" t="e">
        <f>VLOOKUP(A226,Adr!A:B,2,FALSE)</f>
        <v>#N/A</v>
      </c>
      <c r="C226" s="185"/>
      <c r="D226" s="289"/>
      <c r="E226" s="230"/>
      <c r="F226" s="166"/>
      <c r="G226" s="169"/>
      <c r="H226" s="169"/>
      <c r="I226" s="192" t="str">
        <f t="shared" si="25"/>
        <v/>
      </c>
      <c r="J226" s="167" t="str">
        <f t="shared" si="26"/>
        <v/>
      </c>
      <c r="K226" s="5"/>
      <c r="L226" s="167" t="str">
        <f t="shared" si="27"/>
        <v/>
      </c>
      <c r="M226" s="5" t="e">
        <f t="shared" si="23"/>
        <v>#N/A</v>
      </c>
      <c r="N226" s="3" t="str">
        <f t="shared" si="24"/>
        <v/>
      </c>
    </row>
    <row r="227" spans="1:14" x14ac:dyDescent="0.15">
      <c r="A227" s="166"/>
      <c r="B227" s="204" t="e">
        <f>VLOOKUP(A227,Adr!A:B,2,FALSE)</f>
        <v>#N/A</v>
      </c>
      <c r="C227" s="196"/>
      <c r="D227" s="291"/>
      <c r="E227" s="173"/>
      <c r="F227" s="166"/>
      <c r="G227" s="169"/>
      <c r="H227" s="169"/>
      <c r="I227" s="192" t="str">
        <f t="shared" si="25"/>
        <v/>
      </c>
      <c r="J227" s="167" t="str">
        <f t="shared" si="26"/>
        <v/>
      </c>
      <c r="K227" s="5"/>
      <c r="L227" s="167" t="str">
        <f t="shared" si="27"/>
        <v/>
      </c>
      <c r="M227" s="5" t="e">
        <f t="shared" si="23"/>
        <v>#N/A</v>
      </c>
      <c r="N227" s="3" t="str">
        <f t="shared" si="24"/>
        <v/>
      </c>
    </row>
    <row r="228" spans="1:14" x14ac:dyDescent="0.15">
      <c r="A228" s="202"/>
      <c r="B228" s="204" t="e">
        <f>VLOOKUP(A228,Adr!A:B,2,FALSE)</f>
        <v>#N/A</v>
      </c>
      <c r="C228" s="196"/>
      <c r="D228" s="291"/>
      <c r="E228" s="230"/>
      <c r="F228" s="166"/>
      <c r="G228" s="169"/>
      <c r="H228" s="169"/>
      <c r="I228" s="192" t="str">
        <f t="shared" si="25"/>
        <v/>
      </c>
      <c r="J228" s="167" t="str">
        <f t="shared" si="26"/>
        <v/>
      </c>
      <c r="K228" s="5"/>
      <c r="L228" s="167" t="str">
        <f t="shared" si="27"/>
        <v/>
      </c>
      <c r="M228" s="5" t="e">
        <f t="shared" si="23"/>
        <v>#N/A</v>
      </c>
      <c r="N228" s="3" t="str">
        <f t="shared" si="24"/>
        <v/>
      </c>
    </row>
    <row r="229" spans="1:14" x14ac:dyDescent="0.15">
      <c r="A229" s="198"/>
      <c r="B229" s="204" t="e">
        <f>VLOOKUP(A229,Adr!A:B,2,FALSE)</f>
        <v>#N/A</v>
      </c>
      <c r="C229" s="196"/>
      <c r="D229" s="291"/>
      <c r="E229" s="173"/>
      <c r="F229" s="166"/>
      <c r="G229" s="169"/>
      <c r="H229" s="169"/>
      <c r="I229" s="192" t="str">
        <f t="shared" si="25"/>
        <v/>
      </c>
      <c r="J229" s="167" t="str">
        <f t="shared" si="26"/>
        <v/>
      </c>
      <c r="K229" s="5"/>
      <c r="L229" s="167" t="str">
        <f t="shared" si="27"/>
        <v/>
      </c>
      <c r="M229" s="5" t="e">
        <f t="shared" si="23"/>
        <v>#N/A</v>
      </c>
      <c r="N229" s="3" t="str">
        <f t="shared" si="24"/>
        <v/>
      </c>
    </row>
    <row r="230" spans="1:14" x14ac:dyDescent="0.15">
      <c r="A230" s="166"/>
      <c r="B230" s="204" t="e">
        <f>VLOOKUP(A230,Adr!A:B,2,FALSE)</f>
        <v>#N/A</v>
      </c>
      <c r="C230" s="185"/>
      <c r="D230" s="289"/>
      <c r="E230" s="230"/>
      <c r="F230" s="166"/>
      <c r="G230" s="169"/>
      <c r="H230" s="169"/>
      <c r="I230" s="192" t="str">
        <f t="shared" si="25"/>
        <v/>
      </c>
      <c r="J230" s="167" t="str">
        <f t="shared" si="26"/>
        <v/>
      </c>
      <c r="K230" s="5"/>
      <c r="L230" s="167" t="str">
        <f t="shared" si="27"/>
        <v/>
      </c>
      <c r="M230" s="5" t="e">
        <f t="shared" si="23"/>
        <v>#N/A</v>
      </c>
      <c r="N230" s="3" t="str">
        <f t="shared" si="24"/>
        <v/>
      </c>
    </row>
    <row r="231" spans="1:14" x14ac:dyDescent="0.15">
      <c r="A231" s="198"/>
      <c r="B231" s="204" t="e">
        <f>VLOOKUP(A231,Adr!A:B,2,FALSE)</f>
        <v>#N/A</v>
      </c>
      <c r="C231" s="169"/>
      <c r="D231" s="290"/>
      <c r="E231" s="173"/>
      <c r="F231" s="166"/>
      <c r="G231" s="169"/>
      <c r="H231" s="169"/>
      <c r="I231" s="192" t="str">
        <f t="shared" si="25"/>
        <v/>
      </c>
      <c r="J231" s="167" t="str">
        <f t="shared" si="26"/>
        <v/>
      </c>
      <c r="K231" s="5"/>
      <c r="L231" s="167" t="str">
        <f t="shared" si="27"/>
        <v/>
      </c>
      <c r="M231" s="5" t="e">
        <f t="shared" si="23"/>
        <v>#N/A</v>
      </c>
      <c r="N231" s="3" t="str">
        <f t="shared" si="24"/>
        <v/>
      </c>
    </row>
    <row r="232" spans="1:14" x14ac:dyDescent="0.15">
      <c r="A232" s="202"/>
      <c r="B232" s="204" t="e">
        <f>VLOOKUP(A232,Adr!A:B,2,FALSE)</f>
        <v>#N/A</v>
      </c>
      <c r="C232" s="185"/>
      <c r="D232" s="289"/>
      <c r="E232" s="230"/>
      <c r="F232" s="166"/>
      <c r="G232" s="169"/>
      <c r="H232" s="169"/>
      <c r="I232" s="192" t="str">
        <f t="shared" si="25"/>
        <v/>
      </c>
      <c r="J232" s="167" t="str">
        <f t="shared" si="26"/>
        <v/>
      </c>
      <c r="K232" s="5"/>
      <c r="L232" s="167" t="str">
        <f t="shared" si="27"/>
        <v/>
      </c>
      <c r="M232" s="5" t="e">
        <f t="shared" si="23"/>
        <v>#N/A</v>
      </c>
      <c r="N232" s="3" t="str">
        <f t="shared" si="24"/>
        <v/>
      </c>
    </row>
    <row r="233" spans="1:14" x14ac:dyDescent="0.15">
      <c r="A233" s="202"/>
      <c r="B233" s="204" t="e">
        <f>VLOOKUP(A233,Adr!A:B,2,FALSE)</f>
        <v>#N/A</v>
      </c>
      <c r="C233" s="185"/>
      <c r="D233" s="289"/>
      <c r="E233" s="173"/>
      <c r="F233" s="166"/>
      <c r="G233" s="169"/>
      <c r="H233" s="169"/>
      <c r="I233" s="192" t="str">
        <f t="shared" si="25"/>
        <v/>
      </c>
      <c r="J233" s="167" t="str">
        <f t="shared" si="26"/>
        <v/>
      </c>
      <c r="K233" s="5"/>
      <c r="L233" s="167" t="str">
        <f t="shared" si="27"/>
        <v/>
      </c>
      <c r="M233" s="5" t="e">
        <f t="shared" si="23"/>
        <v>#N/A</v>
      </c>
      <c r="N233" s="3" t="str">
        <f t="shared" si="24"/>
        <v/>
      </c>
    </row>
    <row r="234" spans="1:14" x14ac:dyDescent="0.15">
      <c r="A234" s="202"/>
      <c r="B234" s="204" t="e">
        <f>VLOOKUP(A234,Adr!A:B,2,FALSE)</f>
        <v>#N/A</v>
      </c>
      <c r="C234" s="185"/>
      <c r="D234" s="289"/>
      <c r="E234" s="230"/>
      <c r="F234" s="166"/>
      <c r="G234" s="169"/>
      <c r="H234" s="169"/>
      <c r="I234" s="192" t="str">
        <f t="shared" si="25"/>
        <v/>
      </c>
      <c r="J234" s="167" t="str">
        <f t="shared" si="26"/>
        <v/>
      </c>
      <c r="K234" s="5"/>
      <c r="L234" s="167" t="str">
        <f t="shared" si="27"/>
        <v/>
      </c>
      <c r="M234" s="5" t="e">
        <f t="shared" si="23"/>
        <v>#N/A</v>
      </c>
      <c r="N234" s="3" t="str">
        <f t="shared" si="24"/>
        <v/>
      </c>
    </row>
    <row r="235" spans="1:14" x14ac:dyDescent="0.15">
      <c r="A235" s="166"/>
      <c r="B235" s="204" t="e">
        <f>VLOOKUP(A235,Adr!A:B,2,FALSE)</f>
        <v>#N/A</v>
      </c>
      <c r="C235" s="196"/>
      <c r="D235" s="291"/>
      <c r="E235" s="173"/>
      <c r="F235" s="166"/>
      <c r="G235" s="169"/>
      <c r="H235" s="169"/>
      <c r="I235" s="192" t="str">
        <f t="shared" si="25"/>
        <v/>
      </c>
      <c r="J235" s="167" t="str">
        <f t="shared" si="26"/>
        <v/>
      </c>
      <c r="K235" s="5"/>
      <c r="L235" s="167" t="str">
        <f t="shared" si="27"/>
        <v/>
      </c>
      <c r="M235" s="5" t="e">
        <f t="shared" si="23"/>
        <v>#N/A</v>
      </c>
      <c r="N235" s="3" t="str">
        <f t="shared" si="24"/>
        <v/>
      </c>
    </row>
    <row r="236" spans="1:14" x14ac:dyDescent="0.15">
      <c r="A236" s="202"/>
      <c r="B236" s="204" t="e">
        <f>VLOOKUP(A236,Adr!A:B,2,FALSE)</f>
        <v>#N/A</v>
      </c>
      <c r="C236" s="185"/>
      <c r="D236" s="289"/>
      <c r="E236" s="230"/>
      <c r="F236" s="166"/>
      <c r="G236" s="169"/>
      <c r="H236" s="169"/>
      <c r="I236" s="192" t="str">
        <f t="shared" si="25"/>
        <v/>
      </c>
      <c r="J236" s="167" t="str">
        <f t="shared" si="26"/>
        <v/>
      </c>
      <c r="K236" s="5"/>
      <c r="L236" s="167" t="str">
        <f t="shared" si="27"/>
        <v/>
      </c>
      <c r="M236" s="5" t="e">
        <f t="shared" si="23"/>
        <v>#N/A</v>
      </c>
      <c r="N236" s="3" t="str">
        <f t="shared" si="24"/>
        <v/>
      </c>
    </row>
    <row r="237" spans="1:14" x14ac:dyDescent="0.15">
      <c r="A237" s="166"/>
      <c r="B237" s="204" t="e">
        <f>VLOOKUP(A237,Adr!A:B,2,FALSE)</f>
        <v>#N/A</v>
      </c>
      <c r="C237" s="196"/>
      <c r="D237" s="291"/>
      <c r="E237" s="173"/>
      <c r="F237" s="166"/>
      <c r="G237" s="169"/>
      <c r="H237" s="169"/>
      <c r="I237" s="192" t="str">
        <f t="shared" si="25"/>
        <v/>
      </c>
      <c r="J237" s="167" t="str">
        <f t="shared" si="26"/>
        <v/>
      </c>
      <c r="K237" s="5"/>
      <c r="L237" s="167" t="str">
        <f t="shared" si="27"/>
        <v/>
      </c>
      <c r="M237" s="5" t="e">
        <f t="shared" si="23"/>
        <v>#N/A</v>
      </c>
      <c r="N237" s="3" t="str">
        <f t="shared" si="24"/>
        <v/>
      </c>
    </row>
    <row r="238" spans="1:14" x14ac:dyDescent="0.15">
      <c r="A238" s="202"/>
      <c r="B238" s="204" t="e">
        <f>VLOOKUP(A238,Adr!A:B,2,FALSE)</f>
        <v>#N/A</v>
      </c>
      <c r="C238" s="185"/>
      <c r="D238" s="289"/>
      <c r="E238" s="230"/>
      <c r="F238" s="166"/>
      <c r="G238" s="169"/>
      <c r="H238" s="169"/>
      <c r="I238" s="192" t="str">
        <f t="shared" si="25"/>
        <v/>
      </c>
      <c r="J238" s="167" t="str">
        <f t="shared" si="26"/>
        <v/>
      </c>
      <c r="K238" s="5"/>
      <c r="L238" s="167" t="str">
        <f t="shared" si="27"/>
        <v/>
      </c>
      <c r="M238" s="5" t="e">
        <f t="shared" si="23"/>
        <v>#N/A</v>
      </c>
      <c r="N238" s="3" t="str">
        <f t="shared" si="24"/>
        <v/>
      </c>
    </row>
    <row r="239" spans="1:14" x14ac:dyDescent="0.15">
      <c r="A239" s="202"/>
      <c r="B239" s="204" t="e">
        <f>VLOOKUP(A239,Adr!A:B,2,FALSE)</f>
        <v>#N/A</v>
      </c>
      <c r="C239" s="185"/>
      <c r="D239" s="289"/>
      <c r="E239" s="173"/>
      <c r="F239" s="166"/>
      <c r="G239" s="169"/>
      <c r="H239" s="169"/>
      <c r="I239" s="192" t="str">
        <f t="shared" si="25"/>
        <v/>
      </c>
      <c r="J239" s="167" t="str">
        <f t="shared" si="26"/>
        <v/>
      </c>
      <c r="K239" s="5"/>
      <c r="L239" s="167" t="str">
        <f t="shared" si="27"/>
        <v/>
      </c>
      <c r="M239" s="5" t="e">
        <f t="shared" si="23"/>
        <v>#N/A</v>
      </c>
      <c r="N239" s="3" t="str">
        <f t="shared" si="24"/>
        <v/>
      </c>
    </row>
    <row r="240" spans="1:14" x14ac:dyDescent="0.15">
      <c r="A240" s="198"/>
      <c r="B240" s="204" t="e">
        <f>VLOOKUP(A240,Adr!A:B,2,FALSE)</f>
        <v>#N/A</v>
      </c>
      <c r="C240" s="196"/>
      <c r="D240" s="291"/>
      <c r="E240" s="230"/>
      <c r="F240" s="166"/>
      <c r="G240" s="169"/>
      <c r="H240" s="169"/>
      <c r="I240" s="192" t="str">
        <f t="shared" si="25"/>
        <v/>
      </c>
      <c r="J240" s="167" t="str">
        <f t="shared" si="26"/>
        <v/>
      </c>
      <c r="K240" s="5"/>
      <c r="L240" s="167" t="str">
        <f t="shared" si="27"/>
        <v/>
      </c>
      <c r="M240" s="5" t="e">
        <f t="shared" si="23"/>
        <v>#N/A</v>
      </c>
      <c r="N240" s="3" t="str">
        <f t="shared" si="24"/>
        <v/>
      </c>
    </row>
    <row r="241" spans="1:14" x14ac:dyDescent="0.15">
      <c r="A241" s="166"/>
      <c r="B241" s="204" t="e">
        <f>VLOOKUP(A241,Adr!A:B,2,FALSE)</f>
        <v>#N/A</v>
      </c>
      <c r="C241" s="196"/>
      <c r="D241" s="291"/>
      <c r="E241" s="173"/>
      <c r="F241" s="166"/>
      <c r="G241" s="169"/>
      <c r="H241" s="169"/>
      <c r="I241" s="192" t="str">
        <f t="shared" si="25"/>
        <v/>
      </c>
      <c r="J241" s="167" t="str">
        <f t="shared" si="26"/>
        <v/>
      </c>
      <c r="K241" s="5"/>
      <c r="L241" s="167" t="str">
        <f t="shared" si="27"/>
        <v/>
      </c>
      <c r="M241" s="5" t="e">
        <f t="shared" si="23"/>
        <v>#N/A</v>
      </c>
      <c r="N241" s="3" t="str">
        <f t="shared" si="24"/>
        <v/>
      </c>
    </row>
    <row r="242" spans="1:14" x14ac:dyDescent="0.15">
      <c r="A242" s="198"/>
      <c r="B242" s="204" t="e">
        <f>VLOOKUP(A242,Adr!A:B,2,FALSE)</f>
        <v>#N/A</v>
      </c>
      <c r="C242" s="185"/>
      <c r="D242" s="289"/>
      <c r="E242" s="230"/>
      <c r="F242" s="166"/>
      <c r="G242" s="169"/>
      <c r="H242" s="169"/>
      <c r="I242" s="192" t="str">
        <f t="shared" si="25"/>
        <v/>
      </c>
      <c r="J242" s="167" t="str">
        <f t="shared" si="26"/>
        <v/>
      </c>
      <c r="K242" s="5"/>
      <c r="L242" s="167" t="str">
        <f t="shared" si="27"/>
        <v/>
      </c>
      <c r="M242" s="5" t="e">
        <f t="shared" si="23"/>
        <v>#N/A</v>
      </c>
      <c r="N242" s="3" t="str">
        <f t="shared" si="24"/>
        <v/>
      </c>
    </row>
    <row r="243" spans="1:14" x14ac:dyDescent="0.15">
      <c r="A243" s="166"/>
      <c r="B243" s="204" t="e">
        <f>VLOOKUP(A243,Adr!A:B,2,FALSE)</f>
        <v>#N/A</v>
      </c>
      <c r="C243" s="196"/>
      <c r="D243" s="291"/>
      <c r="E243" s="173"/>
      <c r="F243" s="166"/>
      <c r="G243" s="169"/>
      <c r="H243" s="169"/>
      <c r="I243" s="192" t="str">
        <f t="shared" si="25"/>
        <v/>
      </c>
      <c r="J243" s="167" t="str">
        <f t="shared" si="26"/>
        <v/>
      </c>
      <c r="K243" s="5"/>
      <c r="L243" s="167" t="str">
        <f t="shared" si="27"/>
        <v/>
      </c>
      <c r="M243" s="5" t="e">
        <f t="shared" si="23"/>
        <v>#N/A</v>
      </c>
      <c r="N243" s="3" t="str">
        <f t="shared" si="24"/>
        <v/>
      </c>
    </row>
    <row r="244" spans="1:14" x14ac:dyDescent="0.15">
      <c r="A244" s="182"/>
      <c r="B244" s="204" t="e">
        <f>VLOOKUP(A244,Adr!A:B,2,FALSE)</f>
        <v>#N/A</v>
      </c>
      <c r="C244" s="185"/>
      <c r="D244" s="289"/>
      <c r="E244" s="230"/>
      <c r="F244" s="166"/>
      <c r="G244" s="169"/>
      <c r="H244" s="169"/>
      <c r="I244" s="192" t="str">
        <f t="shared" si="25"/>
        <v/>
      </c>
      <c r="J244" s="167" t="str">
        <f t="shared" si="26"/>
        <v/>
      </c>
      <c r="K244" s="5"/>
      <c r="L244" s="167" t="str">
        <f t="shared" si="27"/>
        <v/>
      </c>
      <c r="M244" s="5" t="e">
        <f t="shared" si="23"/>
        <v>#N/A</v>
      </c>
      <c r="N244" s="3" t="str">
        <f t="shared" si="24"/>
        <v/>
      </c>
    </row>
    <row r="245" spans="1:14" x14ac:dyDescent="0.15">
      <c r="A245" s="198"/>
      <c r="B245" s="204" t="e">
        <f>VLOOKUP(A245,Adr!A:B,2,FALSE)</f>
        <v>#N/A</v>
      </c>
      <c r="C245" s="169"/>
      <c r="D245" s="290"/>
      <c r="E245" s="173"/>
      <c r="F245" s="166"/>
      <c r="G245" s="169"/>
      <c r="H245" s="169"/>
      <c r="I245" s="192" t="str">
        <f t="shared" si="25"/>
        <v/>
      </c>
      <c r="J245" s="167" t="str">
        <f t="shared" si="26"/>
        <v/>
      </c>
      <c r="K245" s="5"/>
      <c r="L245" s="167" t="str">
        <f t="shared" si="27"/>
        <v/>
      </c>
      <c r="M245" s="5" t="e">
        <f t="shared" si="23"/>
        <v>#N/A</v>
      </c>
      <c r="N245" s="3" t="str">
        <f t="shared" si="24"/>
        <v/>
      </c>
    </row>
    <row r="246" spans="1:14" x14ac:dyDescent="0.15">
      <c r="A246" s="202"/>
      <c r="B246" s="204" t="e">
        <f>VLOOKUP(A246,Adr!A:B,2,FALSE)</f>
        <v>#N/A</v>
      </c>
      <c r="C246" s="185"/>
      <c r="D246" s="289"/>
      <c r="E246" s="230"/>
      <c r="F246" s="166"/>
      <c r="G246" s="169"/>
      <c r="H246" s="169"/>
      <c r="I246" s="192" t="str">
        <f t="shared" si="25"/>
        <v/>
      </c>
      <c r="J246" s="167" t="str">
        <f t="shared" si="26"/>
        <v/>
      </c>
      <c r="K246" s="5"/>
      <c r="L246" s="167" t="str">
        <f t="shared" si="27"/>
        <v/>
      </c>
      <c r="M246" s="5" t="e">
        <f t="shared" si="23"/>
        <v>#N/A</v>
      </c>
      <c r="N246" s="3" t="str">
        <f t="shared" si="24"/>
        <v/>
      </c>
    </row>
    <row r="247" spans="1:14" x14ac:dyDescent="0.15">
      <c r="A247" s="198"/>
      <c r="B247" s="204" t="e">
        <f>VLOOKUP(A247,Adr!A:B,2,FALSE)</f>
        <v>#N/A</v>
      </c>
      <c r="C247" s="185"/>
      <c r="D247" s="289"/>
      <c r="E247" s="173"/>
      <c r="F247" s="166"/>
      <c r="G247" s="169"/>
      <c r="H247" s="169"/>
      <c r="I247" s="192" t="str">
        <f t="shared" si="25"/>
        <v/>
      </c>
      <c r="J247" s="167" t="str">
        <f t="shared" si="26"/>
        <v/>
      </c>
      <c r="K247" s="5"/>
      <c r="L247" s="167" t="str">
        <f t="shared" si="27"/>
        <v/>
      </c>
      <c r="M247" s="5" t="e">
        <f t="shared" si="23"/>
        <v>#N/A</v>
      </c>
      <c r="N247" s="3" t="str">
        <f t="shared" si="24"/>
        <v/>
      </c>
    </row>
    <row r="248" spans="1:14" x14ac:dyDescent="0.15">
      <c r="A248" s="182"/>
      <c r="B248" s="204" t="e">
        <f>VLOOKUP(A248,Adr!A:B,2,FALSE)</f>
        <v>#N/A</v>
      </c>
      <c r="C248" s="185"/>
      <c r="D248" s="289"/>
      <c r="E248" s="230"/>
      <c r="F248" s="166"/>
      <c r="G248" s="169"/>
      <c r="H248" s="169"/>
      <c r="I248" s="192" t="str">
        <f t="shared" si="25"/>
        <v/>
      </c>
      <c r="J248" s="167" t="str">
        <f t="shared" si="26"/>
        <v/>
      </c>
      <c r="K248" s="5"/>
      <c r="L248" s="167" t="str">
        <f t="shared" si="27"/>
        <v/>
      </c>
      <c r="M248" s="5" t="e">
        <f t="shared" si="23"/>
        <v>#N/A</v>
      </c>
      <c r="N248" s="3" t="str">
        <f t="shared" si="24"/>
        <v/>
      </c>
    </row>
    <row r="249" spans="1:14" x14ac:dyDescent="0.15">
      <c r="A249" s="198"/>
      <c r="B249" s="204" t="e">
        <f>VLOOKUP(A249,Adr!A:B,2,FALSE)</f>
        <v>#N/A</v>
      </c>
      <c r="C249" s="169"/>
      <c r="D249" s="290"/>
      <c r="E249" s="173"/>
      <c r="F249" s="166"/>
      <c r="G249" s="169"/>
      <c r="H249" s="169"/>
      <c r="I249" s="192" t="str">
        <f t="shared" si="25"/>
        <v/>
      </c>
      <c r="J249" s="167" t="str">
        <f t="shared" si="26"/>
        <v/>
      </c>
      <c r="K249" s="5"/>
      <c r="L249" s="167" t="str">
        <f t="shared" si="27"/>
        <v/>
      </c>
      <c r="M249" s="5" t="e">
        <f t="shared" si="23"/>
        <v>#N/A</v>
      </c>
      <c r="N249" s="3" t="str">
        <f t="shared" si="24"/>
        <v/>
      </c>
    </row>
    <row r="250" spans="1:14" x14ac:dyDescent="0.15">
      <c r="A250" s="166"/>
      <c r="B250" s="204" t="e">
        <f>VLOOKUP(A250,Adr!A:B,2,FALSE)</f>
        <v>#N/A</v>
      </c>
      <c r="C250" s="196"/>
      <c r="D250" s="291"/>
      <c r="E250" s="230"/>
      <c r="F250" s="166"/>
      <c r="G250" s="169"/>
      <c r="H250" s="169"/>
      <c r="I250" s="192" t="str">
        <f t="shared" si="25"/>
        <v/>
      </c>
      <c r="J250" s="167" t="str">
        <f t="shared" si="26"/>
        <v/>
      </c>
      <c r="K250" s="5"/>
      <c r="L250" s="167" t="str">
        <f t="shared" si="27"/>
        <v/>
      </c>
      <c r="M250" s="5" t="e">
        <f t="shared" si="23"/>
        <v>#N/A</v>
      </c>
      <c r="N250" s="3" t="str">
        <f t="shared" si="24"/>
        <v/>
      </c>
    </row>
    <row r="251" spans="1:14" x14ac:dyDescent="0.15">
      <c r="A251" s="202"/>
      <c r="B251" s="204" t="e">
        <f>VLOOKUP(A251,Adr!A:B,2,FALSE)</f>
        <v>#N/A</v>
      </c>
      <c r="C251" s="185"/>
      <c r="D251" s="289"/>
      <c r="E251" s="173"/>
      <c r="F251" s="166"/>
      <c r="G251" s="169"/>
      <c r="H251" s="169"/>
      <c r="I251" s="192" t="str">
        <f t="shared" si="25"/>
        <v/>
      </c>
      <c r="J251" s="167" t="str">
        <f t="shared" si="26"/>
        <v/>
      </c>
      <c r="K251" s="5"/>
      <c r="L251" s="167" t="str">
        <f t="shared" si="27"/>
        <v/>
      </c>
      <c r="M251" s="5" t="e">
        <f t="shared" si="23"/>
        <v>#N/A</v>
      </c>
      <c r="N251" s="3" t="str">
        <f t="shared" si="24"/>
        <v/>
      </c>
    </row>
    <row r="252" spans="1:14" x14ac:dyDescent="0.15">
      <c r="A252" s="198"/>
      <c r="B252" s="204" t="e">
        <f>VLOOKUP(A252,Adr!A:B,2,FALSE)</f>
        <v>#N/A</v>
      </c>
      <c r="C252" s="185"/>
      <c r="D252" s="289"/>
      <c r="E252" s="230"/>
      <c r="F252" s="166"/>
      <c r="G252" s="169"/>
      <c r="H252" s="169"/>
      <c r="I252" s="192" t="str">
        <f t="shared" si="25"/>
        <v/>
      </c>
      <c r="J252" s="167" t="str">
        <f t="shared" si="26"/>
        <v/>
      </c>
      <c r="K252" s="5"/>
      <c r="L252" s="167" t="str">
        <f t="shared" si="27"/>
        <v/>
      </c>
      <c r="M252" s="5" t="e">
        <f t="shared" si="23"/>
        <v>#N/A</v>
      </c>
      <c r="N252" s="3" t="str">
        <f t="shared" si="24"/>
        <v/>
      </c>
    </row>
    <row r="253" spans="1:14" x14ac:dyDescent="0.15">
      <c r="A253" s="202"/>
      <c r="B253" s="204" t="e">
        <f>VLOOKUP(A253,Adr!A:B,2,FALSE)</f>
        <v>#N/A</v>
      </c>
      <c r="C253" s="185"/>
      <c r="D253" s="289"/>
      <c r="E253" s="173"/>
      <c r="F253" s="166"/>
      <c r="G253" s="169"/>
      <c r="H253" s="169"/>
      <c r="I253" s="192" t="str">
        <f t="shared" si="25"/>
        <v/>
      </c>
      <c r="J253" s="167" t="str">
        <f t="shared" si="26"/>
        <v/>
      </c>
      <c r="K253" s="5"/>
      <c r="L253" s="167" t="str">
        <f t="shared" si="27"/>
        <v/>
      </c>
      <c r="M253" s="5" t="e">
        <f t="shared" si="23"/>
        <v>#N/A</v>
      </c>
      <c r="N253" s="3" t="str">
        <f t="shared" si="24"/>
        <v/>
      </c>
    </row>
    <row r="254" spans="1:14" x14ac:dyDescent="0.15">
      <c r="A254" s="202"/>
      <c r="B254" s="204" t="e">
        <f>VLOOKUP(A254,Adr!A:B,2,FALSE)</f>
        <v>#N/A</v>
      </c>
      <c r="C254" s="185"/>
      <c r="D254" s="289"/>
      <c r="E254" s="230"/>
      <c r="F254" s="166"/>
      <c r="G254" s="169"/>
      <c r="H254" s="169"/>
      <c r="I254" s="192" t="str">
        <f t="shared" si="25"/>
        <v/>
      </c>
      <c r="J254" s="167" t="str">
        <f t="shared" si="26"/>
        <v/>
      </c>
      <c r="K254" s="5"/>
      <c r="L254" s="167" t="str">
        <f t="shared" si="27"/>
        <v/>
      </c>
      <c r="M254" s="5" t="e">
        <f t="shared" si="23"/>
        <v>#N/A</v>
      </c>
      <c r="N254" s="3" t="str">
        <f t="shared" si="24"/>
        <v/>
      </c>
    </row>
    <row r="255" spans="1:14" x14ac:dyDescent="0.15">
      <c r="A255" s="178"/>
      <c r="B255" s="204" t="e">
        <f>VLOOKUP(A255,Adr!A:B,2,FALSE)</f>
        <v>#N/A</v>
      </c>
      <c r="C255" s="169"/>
      <c r="D255" s="290"/>
      <c r="E255" s="173"/>
      <c r="F255" s="166"/>
      <c r="G255" s="169"/>
      <c r="H255" s="169"/>
      <c r="I255" s="192" t="str">
        <f t="shared" si="25"/>
        <v/>
      </c>
      <c r="J255" s="167" t="str">
        <f t="shared" si="26"/>
        <v/>
      </c>
      <c r="K255" s="5"/>
      <c r="L255" s="167" t="str">
        <f t="shared" si="27"/>
        <v/>
      </c>
      <c r="M255" s="5" t="e">
        <f t="shared" si="23"/>
        <v>#N/A</v>
      </c>
      <c r="N255" s="3" t="str">
        <f t="shared" si="24"/>
        <v/>
      </c>
    </row>
    <row r="256" spans="1:14" x14ac:dyDescent="0.15">
      <c r="A256" s="198"/>
      <c r="B256" s="204" t="e">
        <f>VLOOKUP(A256,Adr!A:B,2,FALSE)</f>
        <v>#N/A</v>
      </c>
      <c r="C256" s="185"/>
      <c r="D256" s="290"/>
      <c r="E256" s="230"/>
      <c r="F256" s="166"/>
      <c r="G256" s="169"/>
      <c r="H256" s="169"/>
      <c r="I256" s="192" t="str">
        <f t="shared" si="25"/>
        <v/>
      </c>
      <c r="J256" s="167" t="str">
        <f t="shared" si="26"/>
        <v/>
      </c>
      <c r="K256" s="5"/>
      <c r="L256" s="167" t="str">
        <f t="shared" si="27"/>
        <v/>
      </c>
      <c r="M256" s="5" t="e">
        <f t="shared" si="23"/>
        <v>#N/A</v>
      </c>
      <c r="N256" s="3" t="str">
        <f t="shared" si="24"/>
        <v/>
      </c>
    </row>
    <row r="257" spans="1:14" x14ac:dyDescent="0.15">
      <c r="A257" s="166"/>
      <c r="B257" s="204" t="e">
        <f>VLOOKUP(A257,Adr!A:B,2,FALSE)</f>
        <v>#N/A</v>
      </c>
      <c r="C257" s="169"/>
      <c r="D257" s="290"/>
      <c r="E257" s="173"/>
      <c r="F257" s="166"/>
      <c r="G257" s="169"/>
      <c r="H257" s="169"/>
      <c r="I257" s="192" t="str">
        <f t="shared" si="25"/>
        <v/>
      </c>
      <c r="J257" s="167" t="str">
        <f t="shared" si="26"/>
        <v/>
      </c>
      <c r="K257" s="5"/>
      <c r="L257" s="167" t="str">
        <f t="shared" si="27"/>
        <v/>
      </c>
      <c r="M257" s="5" t="e">
        <f t="shared" si="23"/>
        <v>#N/A</v>
      </c>
      <c r="N257" s="3" t="str">
        <f t="shared" si="24"/>
        <v/>
      </c>
    </row>
    <row r="258" spans="1:14" x14ac:dyDescent="0.15">
      <c r="A258" s="202"/>
      <c r="B258" s="204" t="e">
        <f>VLOOKUP(A258,Adr!A:B,2,FALSE)</f>
        <v>#N/A</v>
      </c>
      <c r="C258" s="185"/>
      <c r="D258" s="289"/>
      <c r="E258" s="230"/>
      <c r="F258" s="166"/>
      <c r="G258" s="169"/>
      <c r="H258" s="169"/>
      <c r="I258" s="192" t="str">
        <f t="shared" si="25"/>
        <v/>
      </c>
      <c r="J258" s="167" t="str">
        <f t="shared" si="26"/>
        <v/>
      </c>
      <c r="K258" s="5"/>
      <c r="L258" s="167" t="str">
        <f t="shared" si="27"/>
        <v/>
      </c>
      <c r="M258" s="5" t="e">
        <f t="shared" si="23"/>
        <v>#N/A</v>
      </c>
      <c r="N258" s="3" t="str">
        <f t="shared" si="24"/>
        <v/>
      </c>
    </row>
    <row r="259" spans="1:14" x14ac:dyDescent="0.15">
      <c r="A259" s="166"/>
      <c r="B259" s="204" t="e">
        <f>VLOOKUP(A259,Adr!A:B,2,FALSE)</f>
        <v>#N/A</v>
      </c>
      <c r="C259" s="196"/>
      <c r="D259" s="291"/>
      <c r="E259" s="173"/>
      <c r="F259" s="166"/>
      <c r="G259" s="169"/>
      <c r="H259" s="169"/>
      <c r="I259" s="192" t="str">
        <f t="shared" si="25"/>
        <v/>
      </c>
      <c r="J259" s="167" t="str">
        <f t="shared" si="26"/>
        <v/>
      </c>
      <c r="K259" s="5"/>
      <c r="L259" s="167" t="str">
        <f t="shared" si="27"/>
        <v/>
      </c>
      <c r="M259" s="5" t="e">
        <f t="shared" si="23"/>
        <v>#N/A</v>
      </c>
      <c r="N259" s="3" t="str">
        <f t="shared" si="24"/>
        <v/>
      </c>
    </row>
    <row r="260" spans="1:14" x14ac:dyDescent="0.15">
      <c r="A260" s="202"/>
      <c r="B260" s="204" t="e">
        <f>VLOOKUP(A260,Adr!A:B,2,FALSE)</f>
        <v>#N/A</v>
      </c>
      <c r="C260" s="185"/>
      <c r="D260" s="289"/>
      <c r="E260" s="230"/>
      <c r="F260" s="166"/>
      <c r="G260" s="169"/>
      <c r="H260" s="169"/>
      <c r="I260" s="192" t="str">
        <f t="shared" si="25"/>
        <v/>
      </c>
      <c r="J260" s="167" t="str">
        <f t="shared" si="26"/>
        <v/>
      </c>
      <c r="K260" s="5"/>
      <c r="L260" s="167" t="str">
        <f t="shared" si="27"/>
        <v/>
      </c>
      <c r="M260" s="5" t="e">
        <f t="shared" si="23"/>
        <v>#N/A</v>
      </c>
      <c r="N260" s="3" t="str">
        <f t="shared" si="24"/>
        <v/>
      </c>
    </row>
    <row r="261" spans="1:14" x14ac:dyDescent="0.15">
      <c r="A261" s="202"/>
      <c r="B261" s="204" t="e">
        <f>VLOOKUP(A261,Adr!A:B,2,FALSE)</f>
        <v>#N/A</v>
      </c>
      <c r="C261" s="185"/>
      <c r="D261" s="289"/>
      <c r="E261" s="173"/>
      <c r="F261" s="166"/>
      <c r="G261" s="169"/>
      <c r="H261" s="169"/>
      <c r="I261" s="192" t="str">
        <f t="shared" si="25"/>
        <v/>
      </c>
      <c r="J261" s="167" t="str">
        <f t="shared" si="26"/>
        <v/>
      </c>
      <c r="K261" s="5"/>
      <c r="L261" s="167" t="str">
        <f t="shared" si="27"/>
        <v/>
      </c>
      <c r="M261" s="5" t="e">
        <f t="shared" si="23"/>
        <v>#N/A</v>
      </c>
      <c r="N261" s="3" t="str">
        <f t="shared" si="24"/>
        <v/>
      </c>
    </row>
    <row r="262" spans="1:14" x14ac:dyDescent="0.15">
      <c r="A262" s="166"/>
      <c r="B262" s="204" t="e">
        <f>VLOOKUP(A262,Adr!A:B,2,FALSE)</f>
        <v>#N/A</v>
      </c>
      <c r="C262" s="196"/>
      <c r="D262" s="291"/>
      <c r="E262" s="230"/>
      <c r="F262" s="166"/>
      <c r="G262" s="169"/>
      <c r="H262" s="169"/>
      <c r="I262" s="192" t="str">
        <f t="shared" si="25"/>
        <v/>
      </c>
      <c r="J262" s="167" t="str">
        <f t="shared" si="26"/>
        <v/>
      </c>
      <c r="K262" s="5"/>
      <c r="L262" s="167" t="str">
        <f t="shared" si="27"/>
        <v/>
      </c>
      <c r="M262" s="5" t="e">
        <f t="shared" si="23"/>
        <v>#N/A</v>
      </c>
      <c r="N262" s="3" t="str">
        <f t="shared" si="24"/>
        <v/>
      </c>
    </row>
    <row r="263" spans="1:14" x14ac:dyDescent="0.15">
      <c r="A263" s="166"/>
      <c r="B263" s="204" t="e">
        <f>VLOOKUP(A263,Adr!A:B,2,FALSE)</f>
        <v>#N/A</v>
      </c>
      <c r="C263" s="185"/>
      <c r="D263" s="289"/>
      <c r="E263" s="173"/>
      <c r="F263" s="166"/>
      <c r="G263" s="169"/>
      <c r="H263" s="169"/>
      <c r="I263" s="192" t="str">
        <f t="shared" si="25"/>
        <v/>
      </c>
      <c r="J263" s="167" t="str">
        <f t="shared" si="26"/>
        <v/>
      </c>
      <c r="K263" s="5"/>
      <c r="L263" s="167" t="str">
        <f t="shared" si="27"/>
        <v/>
      </c>
      <c r="M263" s="5" t="e">
        <f t="shared" si="23"/>
        <v>#N/A</v>
      </c>
      <c r="N263" s="3" t="str">
        <f t="shared" si="24"/>
        <v/>
      </c>
    </row>
    <row r="264" spans="1:14" x14ac:dyDescent="0.15">
      <c r="A264" s="198"/>
      <c r="B264" s="204" t="e">
        <f>VLOOKUP(A264,Adr!A:B,2,FALSE)</f>
        <v>#N/A</v>
      </c>
      <c r="C264" s="185"/>
      <c r="D264" s="289"/>
      <c r="E264" s="230"/>
      <c r="F264" s="166"/>
      <c r="G264" s="169"/>
      <c r="H264" s="169"/>
      <c r="I264" s="192" t="str">
        <f t="shared" si="25"/>
        <v/>
      </c>
      <c r="J264" s="167" t="str">
        <f t="shared" si="26"/>
        <v/>
      </c>
      <c r="K264" s="5"/>
      <c r="L264" s="167" t="str">
        <f t="shared" si="27"/>
        <v/>
      </c>
      <c r="M264" s="5" t="e">
        <f t="shared" si="23"/>
        <v>#N/A</v>
      </c>
      <c r="N264" s="3" t="str">
        <f t="shared" si="24"/>
        <v/>
      </c>
    </row>
    <row r="265" spans="1:14" x14ac:dyDescent="0.15">
      <c r="A265" s="198"/>
      <c r="B265" s="204" t="e">
        <f>VLOOKUP(A265,Adr!A:B,2,FALSE)</f>
        <v>#N/A</v>
      </c>
      <c r="C265" s="185"/>
      <c r="D265" s="289"/>
      <c r="E265" s="173"/>
      <c r="F265" s="166"/>
      <c r="G265" s="169"/>
      <c r="H265" s="169"/>
      <c r="I265" s="192" t="str">
        <f t="shared" si="25"/>
        <v/>
      </c>
      <c r="J265" s="167" t="str">
        <f t="shared" si="26"/>
        <v/>
      </c>
      <c r="K265" s="5"/>
      <c r="L265" s="167" t="str">
        <f t="shared" si="27"/>
        <v/>
      </c>
      <c r="M265" s="5" t="e">
        <f t="shared" si="23"/>
        <v>#N/A</v>
      </c>
      <c r="N265" s="3" t="str">
        <f t="shared" si="24"/>
        <v/>
      </c>
    </row>
    <row r="266" spans="1:14" x14ac:dyDescent="0.15">
      <c r="A266" s="182"/>
      <c r="B266" s="204" t="e">
        <f>VLOOKUP(A266,Adr!A:B,2,FALSE)</f>
        <v>#N/A</v>
      </c>
      <c r="C266" s="185"/>
      <c r="D266" s="289"/>
      <c r="E266" s="230"/>
      <c r="F266" s="166"/>
      <c r="G266" s="169"/>
      <c r="H266" s="169"/>
      <c r="I266" s="192" t="str">
        <f t="shared" si="25"/>
        <v/>
      </c>
      <c r="J266" s="167" t="str">
        <f t="shared" si="26"/>
        <v/>
      </c>
      <c r="K266" s="5"/>
      <c r="L266" s="167" t="str">
        <f t="shared" si="27"/>
        <v/>
      </c>
      <c r="M266" s="5" t="e">
        <f t="shared" si="23"/>
        <v>#N/A</v>
      </c>
      <c r="N266" s="3" t="str">
        <f t="shared" si="24"/>
        <v/>
      </c>
    </row>
    <row r="267" spans="1:14" x14ac:dyDescent="0.15">
      <c r="A267" s="182"/>
      <c r="B267" s="204" t="e">
        <f>VLOOKUP(A267,Adr!A:B,2,FALSE)</f>
        <v>#N/A</v>
      </c>
      <c r="C267" s="185"/>
      <c r="D267" s="289"/>
      <c r="E267" s="173"/>
      <c r="F267" s="166"/>
      <c r="G267" s="169"/>
      <c r="H267" s="169"/>
      <c r="I267" s="192" t="str">
        <f t="shared" si="25"/>
        <v/>
      </c>
      <c r="J267" s="167" t="str">
        <f t="shared" si="26"/>
        <v/>
      </c>
      <c r="K267" s="5"/>
      <c r="L267" s="167" t="str">
        <f t="shared" si="27"/>
        <v/>
      </c>
      <c r="M267" s="5" t="e">
        <f t="shared" si="23"/>
        <v>#N/A</v>
      </c>
      <c r="N267" s="3" t="str">
        <f t="shared" si="24"/>
        <v/>
      </c>
    </row>
    <row r="268" spans="1:14" x14ac:dyDescent="0.15">
      <c r="A268" s="182"/>
      <c r="B268" s="204" t="e">
        <f>VLOOKUP(A268,Adr!A:B,2,FALSE)</f>
        <v>#N/A</v>
      </c>
      <c r="C268" s="185"/>
      <c r="D268" s="289"/>
      <c r="E268" s="230"/>
      <c r="F268" s="166"/>
      <c r="G268" s="169"/>
      <c r="H268" s="169"/>
      <c r="I268" s="192" t="str">
        <f t="shared" si="25"/>
        <v/>
      </c>
      <c r="J268" s="167" t="str">
        <f t="shared" si="26"/>
        <v/>
      </c>
      <c r="K268" s="5"/>
      <c r="L268" s="167" t="str">
        <f t="shared" si="27"/>
        <v/>
      </c>
      <c r="M268" s="5" t="e">
        <f t="shared" si="23"/>
        <v>#N/A</v>
      </c>
      <c r="N268" s="3" t="str">
        <f t="shared" si="24"/>
        <v/>
      </c>
    </row>
    <row r="269" spans="1:14" x14ac:dyDescent="0.15">
      <c r="A269" s="182"/>
      <c r="B269" s="204" t="e">
        <f>VLOOKUP(A269,Adr!A:B,2,FALSE)</f>
        <v>#N/A</v>
      </c>
      <c r="C269" s="185"/>
      <c r="D269" s="289"/>
      <c r="E269" s="173"/>
      <c r="F269" s="166"/>
      <c r="G269" s="169"/>
      <c r="H269" s="169"/>
      <c r="I269" s="192" t="str">
        <f t="shared" si="25"/>
        <v/>
      </c>
      <c r="J269" s="167" t="str">
        <f t="shared" si="26"/>
        <v/>
      </c>
      <c r="K269" s="5"/>
      <c r="L269" s="167" t="str">
        <f t="shared" si="27"/>
        <v/>
      </c>
      <c r="M269" s="5" t="e">
        <f t="shared" si="23"/>
        <v>#N/A</v>
      </c>
      <c r="N269" s="3" t="str">
        <f t="shared" si="24"/>
        <v/>
      </c>
    </row>
    <row r="270" spans="1:14" x14ac:dyDescent="0.15">
      <c r="A270" s="182"/>
      <c r="B270" s="204" t="e">
        <f>VLOOKUP(A270,Adr!A:B,2,FALSE)</f>
        <v>#N/A</v>
      </c>
      <c r="C270" s="185"/>
      <c r="D270" s="289"/>
      <c r="E270" s="230"/>
      <c r="F270" s="166"/>
      <c r="G270" s="169"/>
      <c r="H270" s="169"/>
      <c r="I270" s="192" t="str">
        <f t="shared" si="25"/>
        <v/>
      </c>
      <c r="J270" s="167" t="str">
        <f t="shared" si="26"/>
        <v/>
      </c>
      <c r="K270" s="5"/>
      <c r="L270" s="167" t="str">
        <f t="shared" si="27"/>
        <v/>
      </c>
      <c r="M270" s="5" t="e">
        <f t="shared" si="23"/>
        <v>#N/A</v>
      </c>
      <c r="N270" s="3" t="str">
        <f t="shared" si="24"/>
        <v/>
      </c>
    </row>
    <row r="271" spans="1:14" x14ac:dyDescent="0.15">
      <c r="A271" s="182"/>
      <c r="B271" s="204" t="e">
        <f>VLOOKUP(A271,Adr!A:B,2,FALSE)</f>
        <v>#N/A</v>
      </c>
      <c r="C271" s="185"/>
      <c r="D271" s="289"/>
      <c r="E271" s="173"/>
      <c r="F271" s="166"/>
      <c r="G271" s="169"/>
      <c r="H271" s="169"/>
      <c r="I271" s="192" t="str">
        <f t="shared" si="25"/>
        <v/>
      </c>
      <c r="J271" s="167" t="str">
        <f t="shared" si="26"/>
        <v/>
      </c>
      <c r="K271" s="5"/>
      <c r="L271" s="167" t="str">
        <f t="shared" si="27"/>
        <v/>
      </c>
      <c r="M271" s="5" t="e">
        <f t="shared" ref="M271:M334" si="28">B271&amp;F271&amp;H271&amp;C271</f>
        <v>#N/A</v>
      </c>
      <c r="N271" s="3" t="str">
        <f t="shared" ref="N271:N334" si="29">+I271&amp;H271</f>
        <v/>
      </c>
    </row>
    <row r="272" spans="1:14" x14ac:dyDescent="0.15">
      <c r="A272" s="198"/>
      <c r="B272" s="204" t="e">
        <f>VLOOKUP(A272,Adr!A:B,2,FALSE)</f>
        <v>#N/A</v>
      </c>
      <c r="C272" s="169"/>
      <c r="D272" s="290"/>
      <c r="E272" s="230"/>
      <c r="F272" s="166"/>
      <c r="G272" s="169"/>
      <c r="H272" s="169"/>
      <c r="I272" s="192" t="str">
        <f t="shared" si="25"/>
        <v/>
      </c>
      <c r="J272" s="167" t="str">
        <f t="shared" si="26"/>
        <v/>
      </c>
      <c r="K272" s="5"/>
      <c r="L272" s="167" t="str">
        <f t="shared" si="27"/>
        <v/>
      </c>
      <c r="M272" s="5" t="e">
        <f t="shared" si="28"/>
        <v>#N/A</v>
      </c>
      <c r="N272" s="3" t="str">
        <f t="shared" si="29"/>
        <v/>
      </c>
    </row>
    <row r="273" spans="1:14" x14ac:dyDescent="0.15">
      <c r="A273" s="182"/>
      <c r="B273" s="204" t="e">
        <f>VLOOKUP(A273,Adr!A:B,2,FALSE)</f>
        <v>#N/A</v>
      </c>
      <c r="C273" s="185"/>
      <c r="D273" s="289"/>
      <c r="E273" s="173"/>
      <c r="F273" s="166"/>
      <c r="G273" s="169"/>
      <c r="H273" s="169"/>
      <c r="I273" s="192" t="str">
        <f t="shared" si="25"/>
        <v/>
      </c>
      <c r="J273" s="167" t="str">
        <f t="shared" si="26"/>
        <v/>
      </c>
      <c r="K273" s="5"/>
      <c r="L273" s="167" t="str">
        <f t="shared" si="27"/>
        <v/>
      </c>
      <c r="M273" s="5" t="e">
        <f t="shared" si="28"/>
        <v>#N/A</v>
      </c>
      <c r="N273" s="3" t="str">
        <f t="shared" si="29"/>
        <v/>
      </c>
    </row>
    <row r="274" spans="1:14" x14ac:dyDescent="0.15">
      <c r="A274" s="182"/>
      <c r="B274" s="204" t="e">
        <f>VLOOKUP(A274,Adr!A:B,2,FALSE)</f>
        <v>#N/A</v>
      </c>
      <c r="C274" s="185"/>
      <c r="D274" s="289"/>
      <c r="E274" s="230"/>
      <c r="F274" s="166"/>
      <c r="G274" s="169"/>
      <c r="H274" s="169"/>
      <c r="I274" s="192" t="str">
        <f t="shared" si="25"/>
        <v/>
      </c>
      <c r="J274" s="167" t="str">
        <f t="shared" si="26"/>
        <v/>
      </c>
      <c r="K274" s="5"/>
      <c r="L274" s="167" t="str">
        <f t="shared" si="27"/>
        <v/>
      </c>
      <c r="M274" s="5" t="e">
        <f t="shared" si="28"/>
        <v>#N/A</v>
      </c>
      <c r="N274" s="3" t="str">
        <f t="shared" si="29"/>
        <v/>
      </c>
    </row>
    <row r="275" spans="1:14" x14ac:dyDescent="0.15">
      <c r="A275" s="202"/>
      <c r="B275" s="204" t="e">
        <f>VLOOKUP(A275,Adr!A:B,2,FALSE)</f>
        <v>#N/A</v>
      </c>
      <c r="C275" s="185"/>
      <c r="D275" s="289"/>
      <c r="E275" s="173"/>
      <c r="F275" s="166"/>
      <c r="G275" s="169"/>
      <c r="H275" s="169"/>
      <c r="I275" s="192" t="str">
        <f t="shared" si="25"/>
        <v/>
      </c>
      <c r="J275" s="167" t="str">
        <f t="shared" si="26"/>
        <v/>
      </c>
      <c r="K275" s="5"/>
      <c r="L275" s="167" t="str">
        <f t="shared" si="27"/>
        <v/>
      </c>
      <c r="M275" s="5" t="e">
        <f t="shared" si="28"/>
        <v>#N/A</v>
      </c>
      <c r="N275" s="3" t="str">
        <f t="shared" si="29"/>
        <v/>
      </c>
    </row>
    <row r="276" spans="1:14" x14ac:dyDescent="0.15">
      <c r="A276" s="198"/>
      <c r="B276" s="204" t="e">
        <f>VLOOKUP(A276,Adr!A:B,2,FALSE)</f>
        <v>#N/A</v>
      </c>
      <c r="C276" s="185"/>
      <c r="D276" s="289"/>
      <c r="E276" s="230"/>
      <c r="F276" s="166"/>
      <c r="G276" s="169"/>
      <c r="H276" s="169"/>
      <c r="I276" s="192" t="str">
        <f t="shared" si="25"/>
        <v/>
      </c>
      <c r="J276" s="167" t="str">
        <f t="shared" si="26"/>
        <v/>
      </c>
      <c r="K276" s="5"/>
      <c r="L276" s="167" t="str">
        <f t="shared" si="27"/>
        <v/>
      </c>
      <c r="M276" s="5" t="e">
        <f t="shared" si="28"/>
        <v>#N/A</v>
      </c>
      <c r="N276" s="3" t="str">
        <f t="shared" si="29"/>
        <v/>
      </c>
    </row>
    <row r="277" spans="1:14" x14ac:dyDescent="0.15">
      <c r="A277" s="202"/>
      <c r="B277" s="204" t="e">
        <f>VLOOKUP(A277,Adr!A:B,2,FALSE)</f>
        <v>#N/A</v>
      </c>
      <c r="C277" s="185"/>
      <c r="D277" s="289"/>
      <c r="E277" s="173"/>
      <c r="F277" s="166"/>
      <c r="G277" s="169"/>
      <c r="H277" s="169"/>
      <c r="I277" s="192" t="str">
        <f t="shared" si="25"/>
        <v/>
      </c>
      <c r="J277" s="167" t="str">
        <f t="shared" si="26"/>
        <v/>
      </c>
      <c r="K277" s="5"/>
      <c r="L277" s="167" t="str">
        <f t="shared" si="27"/>
        <v/>
      </c>
      <c r="M277" s="5" t="e">
        <f t="shared" si="28"/>
        <v>#N/A</v>
      </c>
      <c r="N277" s="3" t="str">
        <f t="shared" si="29"/>
        <v/>
      </c>
    </row>
    <row r="278" spans="1:14" x14ac:dyDescent="0.15">
      <c r="A278" s="202"/>
      <c r="B278" s="204" t="e">
        <f>VLOOKUP(A278,Adr!A:B,2,FALSE)</f>
        <v>#N/A</v>
      </c>
      <c r="C278" s="185"/>
      <c r="D278" s="289"/>
      <c r="E278" s="230"/>
      <c r="F278" s="166"/>
      <c r="G278" s="169"/>
      <c r="H278" s="169"/>
      <c r="I278" s="192" t="str">
        <f t="shared" si="25"/>
        <v/>
      </c>
      <c r="J278" s="167" t="str">
        <f t="shared" si="26"/>
        <v/>
      </c>
      <c r="K278" s="5"/>
      <c r="L278" s="167" t="str">
        <f t="shared" si="27"/>
        <v/>
      </c>
      <c r="M278" s="5" t="e">
        <f t="shared" si="28"/>
        <v>#N/A</v>
      </c>
      <c r="N278" s="3" t="str">
        <f t="shared" si="29"/>
        <v/>
      </c>
    </row>
    <row r="279" spans="1:14" x14ac:dyDescent="0.15">
      <c r="A279" s="202"/>
      <c r="B279" s="204" t="e">
        <f>VLOOKUP(A279,Adr!A:B,2,FALSE)</f>
        <v>#N/A</v>
      </c>
      <c r="C279" s="196"/>
      <c r="D279" s="289"/>
      <c r="E279" s="173"/>
      <c r="F279" s="166"/>
      <c r="G279" s="169"/>
      <c r="H279" s="169"/>
      <c r="I279" s="192" t="str">
        <f t="shared" si="25"/>
        <v/>
      </c>
      <c r="J279" s="167" t="str">
        <f t="shared" si="26"/>
        <v/>
      </c>
      <c r="K279" s="5"/>
      <c r="L279" s="167" t="str">
        <f t="shared" si="27"/>
        <v/>
      </c>
      <c r="M279" s="5" t="e">
        <f t="shared" si="28"/>
        <v>#N/A</v>
      </c>
      <c r="N279" s="3" t="str">
        <f t="shared" si="29"/>
        <v/>
      </c>
    </row>
    <row r="280" spans="1:14" x14ac:dyDescent="0.15">
      <c r="A280" s="198"/>
      <c r="B280" s="204" t="e">
        <f>VLOOKUP(A280,Adr!A:B,2,FALSE)</f>
        <v>#N/A</v>
      </c>
      <c r="C280" s="169"/>
      <c r="D280" s="290"/>
      <c r="E280" s="230"/>
      <c r="F280" s="166"/>
      <c r="G280" s="169"/>
      <c r="H280" s="169"/>
      <c r="I280" s="192" t="str">
        <f t="shared" si="25"/>
        <v/>
      </c>
      <c r="J280" s="167" t="str">
        <f t="shared" si="26"/>
        <v/>
      </c>
      <c r="K280" s="5"/>
      <c r="L280" s="167" t="str">
        <f t="shared" si="27"/>
        <v/>
      </c>
      <c r="M280" s="5" t="e">
        <f t="shared" si="28"/>
        <v>#N/A</v>
      </c>
      <c r="N280" s="3" t="str">
        <f t="shared" si="29"/>
        <v/>
      </c>
    </row>
    <row r="281" spans="1:14" x14ac:dyDescent="0.15">
      <c r="A281" s="202"/>
      <c r="B281" s="204" t="e">
        <f>VLOOKUP(A281,Adr!A:B,2,FALSE)</f>
        <v>#N/A</v>
      </c>
      <c r="C281" s="185"/>
      <c r="D281" s="289"/>
      <c r="E281" s="173"/>
      <c r="F281" s="166"/>
      <c r="G281" s="169"/>
      <c r="H281" s="169"/>
      <c r="I281" s="192" t="str">
        <f t="shared" si="25"/>
        <v/>
      </c>
      <c r="J281" s="167" t="str">
        <f t="shared" si="26"/>
        <v/>
      </c>
      <c r="K281" s="5"/>
      <c r="L281" s="167" t="str">
        <f t="shared" si="27"/>
        <v/>
      </c>
      <c r="M281" s="5" t="e">
        <f t="shared" si="28"/>
        <v>#N/A</v>
      </c>
      <c r="N281" s="3" t="str">
        <f t="shared" si="29"/>
        <v/>
      </c>
    </row>
    <row r="282" spans="1:14" x14ac:dyDescent="0.15">
      <c r="A282" s="202"/>
      <c r="B282" s="204" t="e">
        <f>VLOOKUP(A282,Adr!A:B,2,FALSE)</f>
        <v>#N/A</v>
      </c>
      <c r="C282" s="185"/>
      <c r="D282" s="289"/>
      <c r="E282" s="230"/>
      <c r="F282" s="166"/>
      <c r="G282" s="169"/>
      <c r="H282" s="169"/>
      <c r="I282" s="192" t="str">
        <f t="shared" si="25"/>
        <v/>
      </c>
      <c r="J282" s="167" t="str">
        <f t="shared" si="26"/>
        <v/>
      </c>
      <c r="K282" s="5"/>
      <c r="L282" s="167" t="str">
        <f t="shared" si="27"/>
        <v/>
      </c>
      <c r="M282" s="5" t="e">
        <f t="shared" si="28"/>
        <v>#N/A</v>
      </c>
      <c r="N282" s="3" t="str">
        <f t="shared" si="29"/>
        <v/>
      </c>
    </row>
    <row r="283" spans="1:14" x14ac:dyDescent="0.15">
      <c r="A283" s="198"/>
      <c r="B283" s="204" t="e">
        <f>VLOOKUP(A283,Adr!A:B,2,FALSE)</f>
        <v>#N/A</v>
      </c>
      <c r="C283" s="185"/>
      <c r="D283" s="289"/>
      <c r="E283" s="173"/>
      <c r="F283" s="166"/>
      <c r="G283" s="169"/>
      <c r="H283" s="169"/>
      <c r="I283" s="192" t="str">
        <f t="shared" si="25"/>
        <v/>
      </c>
      <c r="J283" s="167" t="str">
        <f t="shared" si="26"/>
        <v/>
      </c>
      <c r="K283" s="5"/>
      <c r="L283" s="167" t="str">
        <f t="shared" si="27"/>
        <v/>
      </c>
      <c r="M283" s="5" t="e">
        <f t="shared" si="28"/>
        <v>#N/A</v>
      </c>
      <c r="N283" s="3" t="str">
        <f t="shared" si="29"/>
        <v/>
      </c>
    </row>
    <row r="284" spans="1:14" x14ac:dyDescent="0.15">
      <c r="A284" s="202"/>
      <c r="B284" s="204" t="e">
        <f>VLOOKUP(A284,Adr!A:B,2,FALSE)</f>
        <v>#N/A</v>
      </c>
      <c r="C284" s="185"/>
      <c r="D284" s="289"/>
      <c r="E284" s="230"/>
      <c r="F284" s="166"/>
      <c r="G284" s="169"/>
      <c r="H284" s="169"/>
      <c r="I284" s="192" t="str">
        <f t="shared" si="25"/>
        <v/>
      </c>
      <c r="J284" s="167" t="str">
        <f t="shared" si="26"/>
        <v/>
      </c>
      <c r="K284" s="5"/>
      <c r="L284" s="167" t="str">
        <f t="shared" si="27"/>
        <v/>
      </c>
      <c r="M284" s="5" t="e">
        <f t="shared" si="28"/>
        <v>#N/A</v>
      </c>
      <c r="N284" s="3" t="str">
        <f t="shared" si="29"/>
        <v/>
      </c>
    </row>
    <row r="285" spans="1:14" x14ac:dyDescent="0.15">
      <c r="A285" s="202"/>
      <c r="B285" s="204" t="e">
        <f>VLOOKUP(A285,Adr!A:B,2,FALSE)</f>
        <v>#N/A</v>
      </c>
      <c r="C285" s="185"/>
      <c r="D285" s="289"/>
      <c r="E285" s="173"/>
      <c r="F285" s="166"/>
      <c r="G285" s="169"/>
      <c r="H285" s="169"/>
      <c r="I285" s="192" t="str">
        <f t="shared" si="25"/>
        <v/>
      </c>
      <c r="J285" s="167" t="str">
        <f t="shared" si="26"/>
        <v/>
      </c>
      <c r="K285" s="5"/>
      <c r="L285" s="167" t="str">
        <f t="shared" si="27"/>
        <v/>
      </c>
      <c r="M285" s="5" t="e">
        <f t="shared" si="28"/>
        <v>#N/A</v>
      </c>
      <c r="N285" s="3" t="str">
        <f t="shared" si="29"/>
        <v/>
      </c>
    </row>
    <row r="286" spans="1:14" x14ac:dyDescent="0.15">
      <c r="A286" s="182"/>
      <c r="B286" s="204" t="e">
        <f>VLOOKUP(A286,Adr!A:B,2,FALSE)</f>
        <v>#N/A</v>
      </c>
      <c r="C286" s="196"/>
      <c r="D286" s="291"/>
      <c r="E286" s="230"/>
      <c r="F286" s="166"/>
      <c r="G286" s="169"/>
      <c r="H286" s="169"/>
      <c r="I286" s="192" t="str">
        <f t="shared" si="25"/>
        <v/>
      </c>
      <c r="J286" s="167" t="str">
        <f t="shared" si="26"/>
        <v/>
      </c>
      <c r="K286" s="5"/>
      <c r="L286" s="167" t="str">
        <f t="shared" si="27"/>
        <v/>
      </c>
      <c r="M286" s="5" t="e">
        <f t="shared" si="28"/>
        <v>#N/A</v>
      </c>
      <c r="N286" s="3" t="str">
        <f t="shared" si="29"/>
        <v/>
      </c>
    </row>
    <row r="287" spans="1:14" x14ac:dyDescent="0.15">
      <c r="A287" s="166"/>
      <c r="B287" s="204" t="e">
        <f>VLOOKUP(A287,Adr!A:B,2,FALSE)</f>
        <v>#N/A</v>
      </c>
      <c r="C287" s="185"/>
      <c r="D287" s="289"/>
      <c r="E287" s="173"/>
      <c r="F287" s="166"/>
      <c r="G287" s="169"/>
      <c r="H287" s="169"/>
      <c r="I287" s="192" t="str">
        <f t="shared" si="25"/>
        <v/>
      </c>
      <c r="J287" s="167" t="str">
        <f t="shared" si="26"/>
        <v/>
      </c>
      <c r="K287" s="5"/>
      <c r="L287" s="167" t="str">
        <f t="shared" si="27"/>
        <v/>
      </c>
      <c r="M287" s="5" t="e">
        <f t="shared" si="28"/>
        <v>#N/A</v>
      </c>
      <c r="N287" s="3" t="str">
        <f t="shared" si="29"/>
        <v/>
      </c>
    </row>
    <row r="288" spans="1:14" x14ac:dyDescent="0.15">
      <c r="A288" s="202"/>
      <c r="B288" s="204" t="e">
        <f>VLOOKUP(A288,Adr!A:B,2,FALSE)</f>
        <v>#N/A</v>
      </c>
      <c r="C288" s="196"/>
      <c r="D288" s="291"/>
      <c r="E288" s="230"/>
      <c r="F288" s="166"/>
      <c r="G288" s="169"/>
      <c r="H288" s="169"/>
      <c r="I288" s="192" t="str">
        <f t="shared" ref="I288:I351" si="30">A288&amp;F288</f>
        <v/>
      </c>
      <c r="J288" s="167" t="str">
        <f t="shared" ref="J288:J351" si="31">A288&amp;G288</f>
        <v/>
      </c>
      <c r="K288" s="5"/>
      <c r="L288" s="167" t="str">
        <f t="shared" ref="L288:L351" si="32">A288&amp;G288&amp;H288</f>
        <v/>
      </c>
      <c r="M288" s="5" t="e">
        <f t="shared" si="28"/>
        <v>#N/A</v>
      </c>
      <c r="N288" s="3" t="str">
        <f t="shared" si="29"/>
        <v/>
      </c>
    </row>
    <row r="289" spans="1:14" x14ac:dyDescent="0.15">
      <c r="A289" s="182"/>
      <c r="B289" s="204" t="e">
        <f>VLOOKUP(A289,Adr!A:B,2,FALSE)</f>
        <v>#N/A</v>
      </c>
      <c r="C289" s="185"/>
      <c r="D289" s="289"/>
      <c r="E289" s="173"/>
      <c r="F289" s="166"/>
      <c r="G289" s="169"/>
      <c r="H289" s="169"/>
      <c r="I289" s="192" t="str">
        <f t="shared" si="30"/>
        <v/>
      </c>
      <c r="J289" s="167" t="str">
        <f t="shared" si="31"/>
        <v/>
      </c>
      <c r="K289" s="5"/>
      <c r="L289" s="167" t="str">
        <f t="shared" si="32"/>
        <v/>
      </c>
      <c r="M289" s="5" t="e">
        <f t="shared" si="28"/>
        <v>#N/A</v>
      </c>
      <c r="N289" s="3" t="str">
        <f t="shared" si="29"/>
        <v/>
      </c>
    </row>
    <row r="290" spans="1:14" x14ac:dyDescent="0.15">
      <c r="A290" s="182"/>
      <c r="B290" s="204" t="e">
        <f>VLOOKUP(A290,Adr!A:B,2,FALSE)</f>
        <v>#N/A</v>
      </c>
      <c r="C290" s="185"/>
      <c r="D290" s="289"/>
      <c r="E290" s="230"/>
      <c r="F290" s="166"/>
      <c r="G290" s="169"/>
      <c r="H290" s="169"/>
      <c r="I290" s="192" t="str">
        <f t="shared" si="30"/>
        <v/>
      </c>
      <c r="J290" s="167" t="str">
        <f t="shared" si="31"/>
        <v/>
      </c>
      <c r="K290" s="5"/>
      <c r="L290" s="167" t="str">
        <f t="shared" si="32"/>
        <v/>
      </c>
      <c r="M290" s="5" t="e">
        <f t="shared" si="28"/>
        <v>#N/A</v>
      </c>
      <c r="N290" s="3" t="str">
        <f t="shared" si="29"/>
        <v/>
      </c>
    </row>
    <row r="291" spans="1:14" x14ac:dyDescent="0.15">
      <c r="A291" s="166"/>
      <c r="B291" s="204" t="e">
        <f>VLOOKUP(A291,Adr!A:B,2,FALSE)</f>
        <v>#N/A</v>
      </c>
      <c r="C291" s="185"/>
      <c r="D291" s="289"/>
      <c r="E291" s="173"/>
      <c r="F291" s="166"/>
      <c r="G291" s="169"/>
      <c r="H291" s="169"/>
      <c r="I291" s="192" t="str">
        <f t="shared" si="30"/>
        <v/>
      </c>
      <c r="J291" s="167" t="str">
        <f t="shared" si="31"/>
        <v/>
      </c>
      <c r="K291" s="5"/>
      <c r="L291" s="167" t="str">
        <f t="shared" si="32"/>
        <v/>
      </c>
      <c r="M291" s="5" t="e">
        <f t="shared" si="28"/>
        <v>#N/A</v>
      </c>
      <c r="N291" s="3" t="str">
        <f t="shared" si="29"/>
        <v/>
      </c>
    </row>
    <row r="292" spans="1:14" x14ac:dyDescent="0.15">
      <c r="A292" s="182"/>
      <c r="B292" s="204" t="e">
        <f>VLOOKUP(A292,Adr!A:B,2,FALSE)</f>
        <v>#N/A</v>
      </c>
      <c r="C292" s="185"/>
      <c r="D292" s="289"/>
      <c r="E292" s="230"/>
      <c r="F292" s="166"/>
      <c r="G292" s="169"/>
      <c r="H292" s="169"/>
      <c r="I292" s="192" t="str">
        <f t="shared" si="30"/>
        <v/>
      </c>
      <c r="J292" s="167" t="str">
        <f t="shared" si="31"/>
        <v/>
      </c>
      <c r="K292" s="5"/>
      <c r="L292" s="167" t="str">
        <f t="shared" si="32"/>
        <v/>
      </c>
      <c r="M292" s="5" t="e">
        <f t="shared" si="28"/>
        <v>#N/A</v>
      </c>
      <c r="N292" s="3" t="str">
        <f t="shared" si="29"/>
        <v/>
      </c>
    </row>
    <row r="293" spans="1:14" x14ac:dyDescent="0.15">
      <c r="A293" s="166"/>
      <c r="B293" s="204" t="e">
        <f>VLOOKUP(A293,Adr!A:B,2,FALSE)</f>
        <v>#N/A</v>
      </c>
      <c r="C293" s="196"/>
      <c r="D293" s="291"/>
      <c r="E293" s="173"/>
      <c r="F293" s="166"/>
      <c r="G293" s="169"/>
      <c r="H293" s="169"/>
      <c r="I293" s="192" t="str">
        <f t="shared" si="30"/>
        <v/>
      </c>
      <c r="J293" s="167" t="str">
        <f t="shared" si="31"/>
        <v/>
      </c>
      <c r="K293" s="5"/>
      <c r="L293" s="167" t="str">
        <f t="shared" si="32"/>
        <v/>
      </c>
      <c r="M293" s="5" t="e">
        <f t="shared" si="28"/>
        <v>#N/A</v>
      </c>
      <c r="N293" s="3" t="str">
        <f t="shared" si="29"/>
        <v/>
      </c>
    </row>
    <row r="294" spans="1:14" x14ac:dyDescent="0.15">
      <c r="A294" s="166"/>
      <c r="B294" s="204" t="e">
        <f>VLOOKUP(A294,Adr!A:B,2,FALSE)</f>
        <v>#N/A</v>
      </c>
      <c r="C294" s="196"/>
      <c r="D294" s="291"/>
      <c r="E294" s="230"/>
      <c r="F294" s="166"/>
      <c r="G294" s="169"/>
      <c r="H294" s="169"/>
      <c r="I294" s="192" t="str">
        <f t="shared" si="30"/>
        <v/>
      </c>
      <c r="J294" s="167" t="str">
        <f t="shared" si="31"/>
        <v/>
      </c>
      <c r="K294" s="5"/>
      <c r="L294" s="167" t="str">
        <f t="shared" si="32"/>
        <v/>
      </c>
      <c r="M294" s="5" t="e">
        <f t="shared" si="28"/>
        <v>#N/A</v>
      </c>
      <c r="N294" s="3" t="str">
        <f t="shared" si="29"/>
        <v/>
      </c>
    </row>
    <row r="295" spans="1:14" x14ac:dyDescent="0.15">
      <c r="A295" s="202"/>
      <c r="B295" s="204" t="e">
        <f>VLOOKUP(A295,Adr!A:B,2,FALSE)</f>
        <v>#N/A</v>
      </c>
      <c r="C295" s="185"/>
      <c r="D295" s="291"/>
      <c r="E295" s="173"/>
      <c r="F295" s="166"/>
      <c r="G295" s="169"/>
      <c r="H295" s="169"/>
      <c r="I295" s="192" t="str">
        <f t="shared" si="30"/>
        <v/>
      </c>
      <c r="J295" s="167" t="str">
        <f t="shared" si="31"/>
        <v/>
      </c>
      <c r="K295" s="5"/>
      <c r="L295" s="167" t="str">
        <f t="shared" si="32"/>
        <v/>
      </c>
      <c r="M295" s="5" t="e">
        <f t="shared" si="28"/>
        <v>#N/A</v>
      </c>
      <c r="N295" s="3" t="str">
        <f t="shared" si="29"/>
        <v/>
      </c>
    </row>
    <row r="296" spans="1:14" x14ac:dyDescent="0.15">
      <c r="A296" s="182"/>
      <c r="B296" s="204" t="e">
        <f>VLOOKUP(A296,Adr!A:B,2,FALSE)</f>
        <v>#N/A</v>
      </c>
      <c r="C296" s="185"/>
      <c r="D296" s="289"/>
      <c r="E296" s="230"/>
      <c r="F296" s="166"/>
      <c r="G296" s="169"/>
      <c r="H296" s="169"/>
      <c r="I296" s="192" t="str">
        <f t="shared" si="30"/>
        <v/>
      </c>
      <c r="J296" s="167" t="str">
        <f t="shared" si="31"/>
        <v/>
      </c>
      <c r="K296" s="5"/>
      <c r="L296" s="167" t="str">
        <f t="shared" si="32"/>
        <v/>
      </c>
      <c r="M296" s="5" t="e">
        <f t="shared" si="28"/>
        <v>#N/A</v>
      </c>
      <c r="N296" s="3" t="str">
        <f t="shared" si="29"/>
        <v/>
      </c>
    </row>
    <row r="297" spans="1:14" x14ac:dyDescent="0.15">
      <c r="A297" s="202"/>
      <c r="B297" s="204" t="e">
        <f>VLOOKUP(A297,Adr!A:B,2,FALSE)</f>
        <v>#N/A</v>
      </c>
      <c r="C297" s="190"/>
      <c r="D297" s="290"/>
      <c r="E297" s="173"/>
      <c r="F297" s="166"/>
      <c r="G297" s="169"/>
      <c r="H297" s="169"/>
      <c r="I297" s="192" t="str">
        <f t="shared" si="30"/>
        <v/>
      </c>
      <c r="J297" s="167" t="str">
        <f t="shared" si="31"/>
        <v/>
      </c>
      <c r="K297" s="5"/>
      <c r="L297" s="167" t="str">
        <f t="shared" si="32"/>
        <v/>
      </c>
      <c r="M297" s="5" t="e">
        <f t="shared" si="28"/>
        <v>#N/A</v>
      </c>
      <c r="N297" s="3" t="str">
        <f t="shared" si="29"/>
        <v/>
      </c>
    </row>
    <row r="298" spans="1:14" x14ac:dyDescent="0.15">
      <c r="A298" s="202"/>
      <c r="B298" s="204" t="e">
        <f>VLOOKUP(A298,Adr!A:B,2,FALSE)</f>
        <v>#N/A</v>
      </c>
      <c r="C298" s="185"/>
      <c r="D298" s="289"/>
      <c r="E298" s="230"/>
      <c r="F298" s="166"/>
      <c r="G298" s="169"/>
      <c r="H298" s="169"/>
      <c r="I298" s="192" t="str">
        <f t="shared" si="30"/>
        <v/>
      </c>
      <c r="J298" s="167" t="str">
        <f t="shared" si="31"/>
        <v/>
      </c>
      <c r="K298" s="5"/>
      <c r="L298" s="167" t="str">
        <f t="shared" si="32"/>
        <v/>
      </c>
      <c r="M298" s="5" t="e">
        <f t="shared" si="28"/>
        <v>#N/A</v>
      </c>
      <c r="N298" s="3" t="str">
        <f t="shared" si="29"/>
        <v/>
      </c>
    </row>
    <row r="299" spans="1:14" x14ac:dyDescent="0.15">
      <c r="A299" s="166"/>
      <c r="B299" s="204" t="e">
        <f>VLOOKUP(A299,Adr!A:B,2,FALSE)</f>
        <v>#N/A</v>
      </c>
      <c r="C299" s="185"/>
      <c r="D299" s="289"/>
      <c r="E299" s="173"/>
      <c r="F299" s="166"/>
      <c r="G299" s="169"/>
      <c r="H299" s="169"/>
      <c r="I299" s="192" t="str">
        <f t="shared" si="30"/>
        <v/>
      </c>
      <c r="J299" s="167" t="str">
        <f t="shared" si="31"/>
        <v/>
      </c>
      <c r="K299" s="5"/>
      <c r="L299" s="167" t="str">
        <f t="shared" si="32"/>
        <v/>
      </c>
      <c r="M299" s="5" t="e">
        <f t="shared" si="28"/>
        <v>#N/A</v>
      </c>
      <c r="N299" s="3" t="str">
        <f t="shared" si="29"/>
        <v/>
      </c>
    </row>
    <row r="300" spans="1:14" x14ac:dyDescent="0.15">
      <c r="A300" s="166"/>
      <c r="B300" s="204" t="e">
        <f>VLOOKUP(A300,Adr!A:B,2,FALSE)</f>
        <v>#N/A</v>
      </c>
      <c r="C300" s="185"/>
      <c r="D300" s="289"/>
      <c r="E300" s="230"/>
      <c r="F300" s="166"/>
      <c r="G300" s="169"/>
      <c r="H300" s="169"/>
      <c r="I300" s="192" t="str">
        <f t="shared" si="30"/>
        <v/>
      </c>
      <c r="J300" s="167" t="str">
        <f t="shared" si="31"/>
        <v/>
      </c>
      <c r="K300" s="5"/>
      <c r="L300" s="167" t="str">
        <f t="shared" si="32"/>
        <v/>
      </c>
      <c r="M300" s="5" t="e">
        <f t="shared" si="28"/>
        <v>#N/A</v>
      </c>
      <c r="N300" s="3" t="str">
        <f t="shared" si="29"/>
        <v/>
      </c>
    </row>
    <row r="301" spans="1:14" x14ac:dyDescent="0.15">
      <c r="A301" s="198"/>
      <c r="B301" s="204" t="e">
        <f>VLOOKUP(A301,Adr!A:B,2,FALSE)</f>
        <v>#N/A</v>
      </c>
      <c r="C301" s="169"/>
      <c r="D301" s="290"/>
      <c r="E301" s="173"/>
      <c r="F301" s="166"/>
      <c r="G301" s="169"/>
      <c r="H301" s="169"/>
      <c r="I301" s="192" t="str">
        <f t="shared" si="30"/>
        <v/>
      </c>
      <c r="J301" s="167" t="str">
        <f t="shared" si="31"/>
        <v/>
      </c>
      <c r="K301" s="5"/>
      <c r="L301" s="167" t="str">
        <f t="shared" si="32"/>
        <v/>
      </c>
      <c r="M301" s="5" t="e">
        <f t="shared" si="28"/>
        <v>#N/A</v>
      </c>
      <c r="N301" s="3" t="str">
        <f t="shared" si="29"/>
        <v/>
      </c>
    </row>
    <row r="302" spans="1:14" x14ac:dyDescent="0.15">
      <c r="A302" s="198"/>
      <c r="B302" s="204" t="e">
        <f>VLOOKUP(A302,Adr!A:B,2,FALSE)</f>
        <v>#N/A</v>
      </c>
      <c r="C302" s="185"/>
      <c r="D302" s="289"/>
      <c r="E302" s="230"/>
      <c r="F302" s="166"/>
      <c r="G302" s="169"/>
      <c r="H302" s="169"/>
      <c r="I302" s="192" t="str">
        <f t="shared" si="30"/>
        <v/>
      </c>
      <c r="J302" s="167" t="str">
        <f t="shared" si="31"/>
        <v/>
      </c>
      <c r="K302" s="5"/>
      <c r="L302" s="167" t="str">
        <f t="shared" si="32"/>
        <v/>
      </c>
      <c r="M302" s="5" t="e">
        <f t="shared" si="28"/>
        <v>#N/A</v>
      </c>
      <c r="N302" s="3" t="str">
        <f t="shared" si="29"/>
        <v/>
      </c>
    </row>
    <row r="303" spans="1:14" x14ac:dyDescent="0.15">
      <c r="A303" s="166"/>
      <c r="B303" s="204" t="e">
        <f>VLOOKUP(A303,Adr!A:B,2,FALSE)</f>
        <v>#N/A</v>
      </c>
      <c r="C303" s="196"/>
      <c r="D303" s="289"/>
      <c r="E303" s="173"/>
      <c r="F303" s="166"/>
      <c r="G303" s="169"/>
      <c r="H303" s="169"/>
      <c r="I303" s="192" t="str">
        <f t="shared" si="30"/>
        <v/>
      </c>
      <c r="J303" s="167" t="str">
        <f t="shared" si="31"/>
        <v/>
      </c>
      <c r="K303" s="5"/>
      <c r="L303" s="167" t="str">
        <f t="shared" si="32"/>
        <v/>
      </c>
      <c r="M303" s="5" t="e">
        <f t="shared" si="28"/>
        <v>#N/A</v>
      </c>
      <c r="N303" s="3" t="str">
        <f t="shared" si="29"/>
        <v/>
      </c>
    </row>
    <row r="304" spans="1:14" x14ac:dyDescent="0.15">
      <c r="A304" s="202"/>
      <c r="B304" s="204" t="e">
        <f>VLOOKUP(A304,Adr!A:B,2,FALSE)</f>
        <v>#N/A</v>
      </c>
      <c r="C304" s="196"/>
      <c r="D304" s="291"/>
      <c r="E304" s="230"/>
      <c r="F304" s="166"/>
      <c r="G304" s="169"/>
      <c r="H304" s="169"/>
      <c r="I304" s="192" t="str">
        <f t="shared" si="30"/>
        <v/>
      </c>
      <c r="J304" s="167" t="str">
        <f t="shared" si="31"/>
        <v/>
      </c>
      <c r="K304" s="5"/>
      <c r="L304" s="167" t="str">
        <f t="shared" si="32"/>
        <v/>
      </c>
      <c r="M304" s="5" t="e">
        <f t="shared" si="28"/>
        <v>#N/A</v>
      </c>
      <c r="N304" s="3" t="str">
        <f t="shared" si="29"/>
        <v/>
      </c>
    </row>
    <row r="305" spans="1:14" x14ac:dyDescent="0.15">
      <c r="A305" s="198"/>
      <c r="B305" s="204" t="e">
        <f>VLOOKUP(A305,Adr!A:B,2,FALSE)</f>
        <v>#N/A</v>
      </c>
      <c r="C305" s="185"/>
      <c r="D305" s="289"/>
      <c r="E305" s="173"/>
      <c r="F305" s="166"/>
      <c r="G305" s="169"/>
      <c r="H305" s="169"/>
      <c r="I305" s="192" t="str">
        <f t="shared" si="30"/>
        <v/>
      </c>
      <c r="J305" s="167" t="str">
        <f t="shared" si="31"/>
        <v/>
      </c>
      <c r="K305" s="5"/>
      <c r="L305" s="167" t="str">
        <f t="shared" si="32"/>
        <v/>
      </c>
      <c r="M305" s="5" t="e">
        <f t="shared" si="28"/>
        <v>#N/A</v>
      </c>
      <c r="N305" s="3" t="str">
        <f t="shared" si="29"/>
        <v/>
      </c>
    </row>
    <row r="306" spans="1:14" x14ac:dyDescent="0.15">
      <c r="A306" s="166"/>
      <c r="B306" s="204" t="e">
        <f>VLOOKUP(A306,Adr!A:B,2,FALSE)</f>
        <v>#N/A</v>
      </c>
      <c r="C306" s="197"/>
      <c r="D306" s="292"/>
      <c r="E306" s="230"/>
      <c r="F306" s="166"/>
      <c r="G306" s="169"/>
      <c r="H306" s="169"/>
      <c r="I306" s="192" t="str">
        <f t="shared" si="30"/>
        <v/>
      </c>
      <c r="J306" s="167" t="str">
        <f t="shared" si="31"/>
        <v/>
      </c>
      <c r="K306" s="5"/>
      <c r="L306" s="167" t="str">
        <f t="shared" si="32"/>
        <v/>
      </c>
      <c r="M306" s="5" t="e">
        <f t="shared" si="28"/>
        <v>#N/A</v>
      </c>
      <c r="N306" s="3" t="str">
        <f t="shared" si="29"/>
        <v/>
      </c>
    </row>
    <row r="307" spans="1:14" x14ac:dyDescent="0.15">
      <c r="A307" s="198"/>
      <c r="B307" s="204" t="e">
        <f>VLOOKUP(A307,Adr!A:B,2,FALSE)</f>
        <v>#N/A</v>
      </c>
      <c r="C307" s="185"/>
      <c r="D307" s="289"/>
      <c r="E307" s="173"/>
      <c r="F307" s="166"/>
      <c r="G307" s="169"/>
      <c r="H307" s="169"/>
      <c r="I307" s="192" t="str">
        <f t="shared" si="30"/>
        <v/>
      </c>
      <c r="J307" s="167" t="str">
        <f t="shared" si="31"/>
        <v/>
      </c>
      <c r="K307" s="5"/>
      <c r="L307" s="167" t="str">
        <f t="shared" si="32"/>
        <v/>
      </c>
      <c r="M307" s="5" t="e">
        <f t="shared" si="28"/>
        <v>#N/A</v>
      </c>
      <c r="N307" s="3" t="str">
        <f t="shared" si="29"/>
        <v/>
      </c>
    </row>
    <row r="308" spans="1:14" x14ac:dyDescent="0.15">
      <c r="A308" s="166"/>
      <c r="B308" s="204" t="e">
        <f>VLOOKUP(A308,Adr!A:B,2,FALSE)</f>
        <v>#N/A</v>
      </c>
      <c r="C308" s="185"/>
      <c r="D308" s="289"/>
      <c r="E308" s="230"/>
      <c r="F308" s="166"/>
      <c r="G308" s="169"/>
      <c r="H308" s="169"/>
      <c r="I308" s="192" t="str">
        <f t="shared" si="30"/>
        <v/>
      </c>
      <c r="J308" s="167" t="str">
        <f t="shared" si="31"/>
        <v/>
      </c>
      <c r="K308" s="5"/>
      <c r="L308" s="167" t="str">
        <f t="shared" si="32"/>
        <v/>
      </c>
      <c r="M308" s="5" t="e">
        <f t="shared" si="28"/>
        <v>#N/A</v>
      </c>
      <c r="N308" s="3" t="str">
        <f t="shared" si="29"/>
        <v/>
      </c>
    </row>
    <row r="309" spans="1:14" x14ac:dyDescent="0.15">
      <c r="A309" s="166"/>
      <c r="B309" s="204" t="e">
        <f>VLOOKUP(A309,Adr!A:B,2,FALSE)</f>
        <v>#N/A</v>
      </c>
      <c r="C309" s="196"/>
      <c r="D309" s="291"/>
      <c r="E309" s="173"/>
      <c r="F309" s="166"/>
      <c r="G309" s="169"/>
      <c r="H309" s="169"/>
      <c r="I309" s="192" t="str">
        <f t="shared" si="30"/>
        <v/>
      </c>
      <c r="J309" s="167" t="str">
        <f t="shared" si="31"/>
        <v/>
      </c>
      <c r="K309" s="5"/>
      <c r="L309" s="167" t="str">
        <f t="shared" si="32"/>
        <v/>
      </c>
      <c r="M309" s="5" t="e">
        <f t="shared" si="28"/>
        <v>#N/A</v>
      </c>
      <c r="N309" s="3" t="str">
        <f t="shared" si="29"/>
        <v/>
      </c>
    </row>
    <row r="310" spans="1:14" x14ac:dyDescent="0.15">
      <c r="A310" s="182"/>
      <c r="B310" s="204" t="e">
        <f>VLOOKUP(A310,Adr!A:B,2,FALSE)</f>
        <v>#N/A</v>
      </c>
      <c r="C310" s="185"/>
      <c r="D310" s="289"/>
      <c r="E310" s="230"/>
      <c r="F310" s="166"/>
      <c r="G310" s="169"/>
      <c r="H310" s="169"/>
      <c r="I310" s="192" t="str">
        <f t="shared" si="30"/>
        <v/>
      </c>
      <c r="J310" s="167" t="str">
        <f t="shared" si="31"/>
        <v/>
      </c>
      <c r="K310" s="5"/>
      <c r="L310" s="167" t="str">
        <f t="shared" si="32"/>
        <v/>
      </c>
      <c r="M310" s="5" t="e">
        <f t="shared" si="28"/>
        <v>#N/A</v>
      </c>
      <c r="N310" s="3" t="str">
        <f t="shared" si="29"/>
        <v/>
      </c>
    </row>
    <row r="311" spans="1:14" x14ac:dyDescent="0.15">
      <c r="A311" s="182"/>
      <c r="B311" s="204" t="e">
        <f>VLOOKUP(A311,Adr!A:B,2,FALSE)</f>
        <v>#N/A</v>
      </c>
      <c r="C311" s="185"/>
      <c r="D311" s="289"/>
      <c r="E311" s="173"/>
      <c r="F311" s="166"/>
      <c r="G311" s="169"/>
      <c r="H311" s="169"/>
      <c r="I311" s="192" t="str">
        <f t="shared" si="30"/>
        <v/>
      </c>
      <c r="J311" s="167" t="str">
        <f t="shared" si="31"/>
        <v/>
      </c>
      <c r="K311" s="5"/>
      <c r="L311" s="167" t="str">
        <f t="shared" si="32"/>
        <v/>
      </c>
      <c r="M311" s="5" t="e">
        <f t="shared" si="28"/>
        <v>#N/A</v>
      </c>
      <c r="N311" s="3" t="str">
        <f t="shared" si="29"/>
        <v/>
      </c>
    </row>
    <row r="312" spans="1:14" x14ac:dyDescent="0.15">
      <c r="A312" s="202"/>
      <c r="B312" s="204" t="e">
        <f>VLOOKUP(A312,Adr!A:B,2,FALSE)</f>
        <v>#N/A</v>
      </c>
      <c r="C312" s="185"/>
      <c r="D312" s="289"/>
      <c r="E312" s="230"/>
      <c r="F312" s="166"/>
      <c r="G312" s="169"/>
      <c r="H312" s="169"/>
      <c r="I312" s="192" t="str">
        <f t="shared" si="30"/>
        <v/>
      </c>
      <c r="J312" s="167" t="str">
        <f t="shared" si="31"/>
        <v/>
      </c>
      <c r="K312" s="5"/>
      <c r="L312" s="167" t="str">
        <f t="shared" si="32"/>
        <v/>
      </c>
      <c r="M312" s="5" t="e">
        <f t="shared" si="28"/>
        <v>#N/A</v>
      </c>
      <c r="N312" s="3" t="str">
        <f t="shared" si="29"/>
        <v/>
      </c>
    </row>
    <row r="313" spans="1:14" x14ac:dyDescent="0.15">
      <c r="A313" s="202"/>
      <c r="B313" s="204" t="e">
        <f>VLOOKUP(A313,Adr!A:B,2,FALSE)</f>
        <v>#N/A</v>
      </c>
      <c r="C313" s="185"/>
      <c r="D313" s="289"/>
      <c r="E313" s="173"/>
      <c r="F313" s="166"/>
      <c r="G313" s="169"/>
      <c r="H313" s="169"/>
      <c r="I313" s="192" t="str">
        <f t="shared" si="30"/>
        <v/>
      </c>
      <c r="J313" s="167" t="str">
        <f t="shared" si="31"/>
        <v/>
      </c>
      <c r="K313" s="5"/>
      <c r="L313" s="167" t="str">
        <f t="shared" si="32"/>
        <v/>
      </c>
      <c r="M313" s="5" t="e">
        <f t="shared" si="28"/>
        <v>#N/A</v>
      </c>
      <c r="N313" s="3" t="str">
        <f t="shared" si="29"/>
        <v/>
      </c>
    </row>
    <row r="314" spans="1:14" x14ac:dyDescent="0.15">
      <c r="A314" s="202"/>
      <c r="B314" s="204" t="e">
        <f>VLOOKUP(A314,Adr!A:B,2,FALSE)</f>
        <v>#N/A</v>
      </c>
      <c r="C314" s="185"/>
      <c r="D314" s="289"/>
      <c r="E314" s="230"/>
      <c r="F314" s="166"/>
      <c r="G314" s="169"/>
      <c r="H314" s="169"/>
      <c r="I314" s="192" t="str">
        <f t="shared" si="30"/>
        <v/>
      </c>
      <c r="J314" s="167" t="str">
        <f t="shared" si="31"/>
        <v/>
      </c>
      <c r="K314" s="5"/>
      <c r="L314" s="167" t="str">
        <f t="shared" si="32"/>
        <v/>
      </c>
      <c r="M314" s="5" t="e">
        <f t="shared" si="28"/>
        <v>#N/A</v>
      </c>
      <c r="N314" s="3" t="str">
        <f t="shared" si="29"/>
        <v/>
      </c>
    </row>
    <row r="315" spans="1:14" x14ac:dyDescent="0.15">
      <c r="A315" s="166"/>
      <c r="B315" s="204" t="e">
        <f>VLOOKUP(A315,Adr!A:B,2,FALSE)</f>
        <v>#N/A</v>
      </c>
      <c r="C315" s="185"/>
      <c r="D315" s="289"/>
      <c r="E315" s="173"/>
      <c r="F315" s="166"/>
      <c r="G315" s="169"/>
      <c r="H315" s="169"/>
      <c r="I315" s="192" t="str">
        <f t="shared" si="30"/>
        <v/>
      </c>
      <c r="J315" s="167" t="str">
        <f t="shared" si="31"/>
        <v/>
      </c>
      <c r="K315" s="5"/>
      <c r="L315" s="167" t="str">
        <f t="shared" si="32"/>
        <v/>
      </c>
      <c r="M315" s="5" t="e">
        <f t="shared" si="28"/>
        <v>#N/A</v>
      </c>
      <c r="N315" s="3" t="str">
        <f t="shared" si="29"/>
        <v/>
      </c>
    </row>
    <row r="316" spans="1:14" x14ac:dyDescent="0.15">
      <c r="A316" s="202"/>
      <c r="B316" s="204" t="e">
        <f>VLOOKUP(A316,Adr!A:B,2,FALSE)</f>
        <v>#N/A</v>
      </c>
      <c r="C316" s="196"/>
      <c r="D316" s="289"/>
      <c r="E316" s="230"/>
      <c r="F316" s="166"/>
      <c r="G316" s="169"/>
      <c r="H316" s="169"/>
      <c r="I316" s="192" t="str">
        <f t="shared" si="30"/>
        <v/>
      </c>
      <c r="J316" s="167" t="str">
        <f t="shared" si="31"/>
        <v/>
      </c>
      <c r="K316" s="5"/>
      <c r="L316" s="167" t="str">
        <f t="shared" si="32"/>
        <v/>
      </c>
      <c r="M316" s="5" t="e">
        <f t="shared" si="28"/>
        <v>#N/A</v>
      </c>
      <c r="N316" s="3" t="str">
        <f t="shared" si="29"/>
        <v/>
      </c>
    </row>
    <row r="317" spans="1:14" x14ac:dyDescent="0.15">
      <c r="A317" s="166"/>
      <c r="B317" s="204" t="e">
        <f>VLOOKUP(A317,Adr!A:B,2,FALSE)</f>
        <v>#N/A</v>
      </c>
      <c r="C317" s="185"/>
      <c r="D317" s="289"/>
      <c r="E317" s="173"/>
      <c r="F317" s="166"/>
      <c r="G317" s="169"/>
      <c r="H317" s="169"/>
      <c r="I317" s="192" t="str">
        <f t="shared" si="30"/>
        <v/>
      </c>
      <c r="J317" s="167" t="str">
        <f t="shared" si="31"/>
        <v/>
      </c>
      <c r="K317" s="5"/>
      <c r="L317" s="167" t="str">
        <f t="shared" si="32"/>
        <v/>
      </c>
      <c r="M317" s="5" t="e">
        <f t="shared" si="28"/>
        <v>#N/A</v>
      </c>
      <c r="N317" s="3" t="str">
        <f t="shared" si="29"/>
        <v/>
      </c>
    </row>
    <row r="318" spans="1:14" x14ac:dyDescent="0.15">
      <c r="A318" s="182"/>
      <c r="B318" s="204" t="e">
        <f>VLOOKUP(A318,Adr!A:B,2,FALSE)</f>
        <v>#N/A</v>
      </c>
      <c r="C318" s="185"/>
      <c r="D318" s="289"/>
      <c r="E318" s="173"/>
      <c r="F318" s="166"/>
      <c r="G318" s="169"/>
      <c r="H318" s="169"/>
      <c r="I318" s="192" t="str">
        <f t="shared" si="30"/>
        <v/>
      </c>
      <c r="J318" s="167" t="str">
        <f t="shared" si="31"/>
        <v/>
      </c>
      <c r="K318" s="5"/>
      <c r="L318" s="167" t="str">
        <f t="shared" si="32"/>
        <v/>
      </c>
      <c r="M318" s="5" t="e">
        <f t="shared" si="28"/>
        <v>#N/A</v>
      </c>
      <c r="N318" s="3" t="str">
        <f t="shared" si="29"/>
        <v/>
      </c>
    </row>
    <row r="319" spans="1:14" x14ac:dyDescent="0.15">
      <c r="A319" s="166"/>
      <c r="B319" s="204" t="e">
        <f>VLOOKUP(A319,Adr!A:B,2,FALSE)</f>
        <v>#N/A</v>
      </c>
      <c r="C319" s="196"/>
      <c r="D319" s="291"/>
      <c r="E319" s="230"/>
      <c r="F319" s="166"/>
      <c r="G319" s="169"/>
      <c r="H319" s="169"/>
      <c r="I319" s="192" t="str">
        <f t="shared" si="30"/>
        <v/>
      </c>
      <c r="J319" s="167" t="str">
        <f t="shared" si="31"/>
        <v/>
      </c>
      <c r="K319" s="5"/>
      <c r="L319" s="167" t="str">
        <f t="shared" si="32"/>
        <v/>
      </c>
      <c r="M319" s="5" t="e">
        <f t="shared" si="28"/>
        <v>#N/A</v>
      </c>
      <c r="N319" s="3" t="str">
        <f t="shared" si="29"/>
        <v/>
      </c>
    </row>
    <row r="320" spans="1:14" x14ac:dyDescent="0.15">
      <c r="A320" s="166"/>
      <c r="B320" s="204" t="e">
        <f>VLOOKUP(A320,Adr!A:B,2,FALSE)</f>
        <v>#N/A</v>
      </c>
      <c r="C320" s="196"/>
      <c r="D320" s="291"/>
      <c r="E320" s="173"/>
      <c r="F320" s="166"/>
      <c r="G320" s="169"/>
      <c r="H320" s="169"/>
      <c r="I320" s="192" t="str">
        <f t="shared" si="30"/>
        <v/>
      </c>
      <c r="J320" s="167" t="str">
        <f t="shared" si="31"/>
        <v/>
      </c>
      <c r="K320" s="5"/>
      <c r="L320" s="167" t="str">
        <f t="shared" si="32"/>
        <v/>
      </c>
      <c r="M320" s="5" t="e">
        <f t="shared" si="28"/>
        <v>#N/A</v>
      </c>
      <c r="N320" s="3" t="str">
        <f t="shared" si="29"/>
        <v/>
      </c>
    </row>
    <row r="321" spans="1:14" x14ac:dyDescent="0.15">
      <c r="A321" s="202"/>
      <c r="B321" s="204" t="e">
        <f>VLOOKUP(A321,Adr!A:B,2,FALSE)</f>
        <v>#N/A</v>
      </c>
      <c r="C321" s="185"/>
      <c r="D321" s="289"/>
      <c r="E321" s="230"/>
      <c r="F321" s="166"/>
      <c r="G321" s="169"/>
      <c r="H321" s="169"/>
      <c r="I321" s="192" t="str">
        <f t="shared" si="30"/>
        <v/>
      </c>
      <c r="J321" s="167" t="str">
        <f t="shared" si="31"/>
        <v/>
      </c>
      <c r="K321" s="5"/>
      <c r="L321" s="167" t="str">
        <f t="shared" si="32"/>
        <v/>
      </c>
      <c r="M321" s="5" t="e">
        <f t="shared" si="28"/>
        <v>#N/A</v>
      </c>
      <c r="N321" s="3" t="str">
        <f t="shared" si="29"/>
        <v/>
      </c>
    </row>
    <row r="322" spans="1:14" x14ac:dyDescent="0.15">
      <c r="A322" s="182"/>
      <c r="B322" s="204" t="e">
        <f>VLOOKUP(A322,Adr!A:B,2,FALSE)</f>
        <v>#N/A</v>
      </c>
      <c r="C322" s="185"/>
      <c r="D322" s="289"/>
      <c r="E322" s="173"/>
      <c r="F322" s="166"/>
      <c r="G322" s="169"/>
      <c r="H322" s="169"/>
      <c r="I322" s="192" t="str">
        <f t="shared" si="30"/>
        <v/>
      </c>
      <c r="J322" s="167" t="str">
        <f t="shared" si="31"/>
        <v/>
      </c>
      <c r="K322" s="5"/>
      <c r="L322" s="167" t="str">
        <f t="shared" si="32"/>
        <v/>
      </c>
      <c r="M322" s="5" t="e">
        <f t="shared" si="28"/>
        <v>#N/A</v>
      </c>
      <c r="N322" s="3" t="str">
        <f t="shared" si="29"/>
        <v/>
      </c>
    </row>
    <row r="323" spans="1:14" x14ac:dyDescent="0.15">
      <c r="A323" s="166"/>
      <c r="B323" s="204" t="e">
        <f>VLOOKUP(A323,Adr!A:B,2,FALSE)</f>
        <v>#N/A</v>
      </c>
      <c r="C323" s="185"/>
      <c r="D323" s="289"/>
      <c r="E323" s="230"/>
      <c r="F323" s="166"/>
      <c r="G323" s="169"/>
      <c r="H323" s="169"/>
      <c r="I323" s="192" t="str">
        <f t="shared" si="30"/>
        <v/>
      </c>
      <c r="J323" s="167" t="str">
        <f t="shared" si="31"/>
        <v/>
      </c>
      <c r="K323" s="5"/>
      <c r="L323" s="167" t="str">
        <f t="shared" si="32"/>
        <v/>
      </c>
      <c r="M323" s="5" t="e">
        <f t="shared" si="28"/>
        <v>#N/A</v>
      </c>
      <c r="N323" s="3" t="str">
        <f t="shared" si="29"/>
        <v/>
      </c>
    </row>
    <row r="324" spans="1:14" x14ac:dyDescent="0.15">
      <c r="A324" s="166"/>
      <c r="B324" s="204" t="e">
        <f>VLOOKUP(A324,Adr!A:B,2,FALSE)</f>
        <v>#N/A</v>
      </c>
      <c r="C324" s="197"/>
      <c r="D324" s="292"/>
      <c r="E324" s="173"/>
      <c r="F324" s="166"/>
      <c r="G324" s="169"/>
      <c r="H324" s="169"/>
      <c r="I324" s="192" t="str">
        <f t="shared" si="30"/>
        <v/>
      </c>
      <c r="J324" s="167" t="str">
        <f t="shared" si="31"/>
        <v/>
      </c>
      <c r="K324" s="5"/>
      <c r="L324" s="167" t="str">
        <f t="shared" si="32"/>
        <v/>
      </c>
      <c r="M324" s="5" t="e">
        <f t="shared" si="28"/>
        <v>#N/A</v>
      </c>
      <c r="N324" s="3" t="str">
        <f t="shared" si="29"/>
        <v/>
      </c>
    </row>
    <row r="325" spans="1:14" x14ac:dyDescent="0.15">
      <c r="A325" s="166"/>
      <c r="B325" s="204" t="e">
        <f>VLOOKUP(A325,Adr!A:B,2,FALSE)</f>
        <v>#N/A</v>
      </c>
      <c r="C325" s="196"/>
      <c r="D325" s="291"/>
      <c r="E325" s="230"/>
      <c r="F325" s="166"/>
      <c r="G325" s="169"/>
      <c r="H325" s="169"/>
      <c r="I325" s="192" t="str">
        <f t="shared" si="30"/>
        <v/>
      </c>
      <c r="J325" s="167" t="str">
        <f t="shared" si="31"/>
        <v/>
      </c>
      <c r="K325" s="5"/>
      <c r="L325" s="167" t="str">
        <f t="shared" si="32"/>
        <v/>
      </c>
      <c r="M325" s="5" t="e">
        <f t="shared" si="28"/>
        <v>#N/A</v>
      </c>
      <c r="N325" s="3" t="str">
        <f t="shared" si="29"/>
        <v/>
      </c>
    </row>
    <row r="326" spans="1:14" x14ac:dyDescent="0.15">
      <c r="A326" s="202"/>
      <c r="B326" s="204" t="e">
        <f>VLOOKUP(A326,Adr!A:B,2,FALSE)</f>
        <v>#N/A</v>
      </c>
      <c r="C326" s="185"/>
      <c r="D326" s="289"/>
      <c r="E326" s="173"/>
      <c r="F326" s="166"/>
      <c r="G326" s="169"/>
      <c r="H326" s="169"/>
      <c r="I326" s="192" t="str">
        <f t="shared" si="30"/>
        <v/>
      </c>
      <c r="J326" s="167" t="str">
        <f t="shared" si="31"/>
        <v/>
      </c>
      <c r="K326" s="5"/>
      <c r="L326" s="167" t="str">
        <f t="shared" si="32"/>
        <v/>
      </c>
      <c r="M326" s="5" t="e">
        <f t="shared" si="28"/>
        <v>#N/A</v>
      </c>
      <c r="N326" s="3" t="str">
        <f t="shared" si="29"/>
        <v/>
      </c>
    </row>
    <row r="327" spans="1:14" x14ac:dyDescent="0.15">
      <c r="A327" s="166"/>
      <c r="B327" s="204" t="e">
        <f>VLOOKUP(A327,Adr!A:B,2,FALSE)</f>
        <v>#N/A</v>
      </c>
      <c r="C327" s="196"/>
      <c r="D327" s="289"/>
      <c r="E327" s="230"/>
      <c r="F327" s="166"/>
      <c r="G327" s="169"/>
      <c r="H327" s="169"/>
      <c r="I327" s="192" t="str">
        <f t="shared" si="30"/>
        <v/>
      </c>
      <c r="J327" s="167" t="str">
        <f t="shared" si="31"/>
        <v/>
      </c>
      <c r="K327" s="5"/>
      <c r="L327" s="167" t="str">
        <f t="shared" si="32"/>
        <v/>
      </c>
      <c r="M327" s="5" t="e">
        <f t="shared" si="28"/>
        <v>#N/A</v>
      </c>
      <c r="N327" s="3" t="str">
        <f t="shared" si="29"/>
        <v/>
      </c>
    </row>
    <row r="328" spans="1:14" x14ac:dyDescent="0.15">
      <c r="A328" s="202"/>
      <c r="B328" s="204" t="e">
        <f>VLOOKUP(A328,Adr!A:B,2,FALSE)</f>
        <v>#N/A</v>
      </c>
      <c r="C328" s="190"/>
      <c r="D328" s="290"/>
      <c r="E328" s="173"/>
      <c r="F328" s="166"/>
      <c r="G328" s="169"/>
      <c r="H328" s="169"/>
      <c r="I328" s="192" t="str">
        <f t="shared" si="30"/>
        <v/>
      </c>
      <c r="J328" s="167" t="str">
        <f t="shared" si="31"/>
        <v/>
      </c>
      <c r="K328" s="5"/>
      <c r="L328" s="167" t="str">
        <f t="shared" si="32"/>
        <v/>
      </c>
      <c r="M328" s="5" t="e">
        <f t="shared" si="28"/>
        <v>#N/A</v>
      </c>
      <c r="N328" s="3" t="str">
        <f t="shared" si="29"/>
        <v/>
      </c>
    </row>
    <row r="329" spans="1:14" x14ac:dyDescent="0.15">
      <c r="A329" s="166"/>
      <c r="B329" s="204" t="e">
        <f>VLOOKUP(A329,Adr!A:B,2,FALSE)</f>
        <v>#N/A</v>
      </c>
      <c r="C329" s="185"/>
      <c r="D329" s="289"/>
      <c r="E329" s="230"/>
      <c r="F329" s="166"/>
      <c r="G329" s="169"/>
      <c r="H329" s="169"/>
      <c r="I329" s="192" t="str">
        <f t="shared" si="30"/>
        <v/>
      </c>
      <c r="J329" s="167" t="str">
        <f t="shared" si="31"/>
        <v/>
      </c>
      <c r="K329" s="5"/>
      <c r="L329" s="167" t="str">
        <f t="shared" si="32"/>
        <v/>
      </c>
      <c r="M329" s="5" t="e">
        <f t="shared" si="28"/>
        <v>#N/A</v>
      </c>
      <c r="N329" s="3" t="str">
        <f t="shared" si="29"/>
        <v/>
      </c>
    </row>
    <row r="330" spans="1:14" x14ac:dyDescent="0.15">
      <c r="A330" s="166"/>
      <c r="B330" s="204" t="e">
        <f>VLOOKUP(A330,Adr!A:B,2,FALSE)</f>
        <v>#N/A</v>
      </c>
      <c r="C330" s="196"/>
      <c r="D330" s="291"/>
      <c r="E330" s="173"/>
      <c r="F330" s="166"/>
      <c r="G330" s="169"/>
      <c r="H330" s="169"/>
      <c r="I330" s="192" t="str">
        <f t="shared" si="30"/>
        <v/>
      </c>
      <c r="J330" s="167" t="str">
        <f t="shared" si="31"/>
        <v/>
      </c>
      <c r="K330" s="5"/>
      <c r="L330" s="167" t="str">
        <f t="shared" si="32"/>
        <v/>
      </c>
      <c r="M330" s="5" t="e">
        <f t="shared" si="28"/>
        <v>#N/A</v>
      </c>
      <c r="N330" s="3" t="str">
        <f t="shared" si="29"/>
        <v/>
      </c>
    </row>
    <row r="331" spans="1:14" x14ac:dyDescent="0.15">
      <c r="A331" s="166"/>
      <c r="B331" s="204" t="e">
        <f>VLOOKUP(A331,Adr!A:B,2,FALSE)</f>
        <v>#N/A</v>
      </c>
      <c r="C331" s="196"/>
      <c r="D331" s="291"/>
      <c r="E331" s="230"/>
      <c r="F331" s="166"/>
      <c r="G331" s="169"/>
      <c r="H331" s="169"/>
      <c r="I331" s="192" t="str">
        <f t="shared" si="30"/>
        <v/>
      </c>
      <c r="J331" s="167" t="str">
        <f t="shared" si="31"/>
        <v/>
      </c>
      <c r="K331" s="5"/>
      <c r="L331" s="167" t="str">
        <f t="shared" si="32"/>
        <v/>
      </c>
      <c r="M331" s="5" t="e">
        <f t="shared" si="28"/>
        <v>#N/A</v>
      </c>
      <c r="N331" s="3" t="str">
        <f t="shared" si="29"/>
        <v/>
      </c>
    </row>
    <row r="332" spans="1:14" x14ac:dyDescent="0.15">
      <c r="A332" s="198"/>
      <c r="B332" s="204" t="e">
        <f>VLOOKUP(A332,Adr!A:B,2,FALSE)</f>
        <v>#N/A</v>
      </c>
      <c r="C332" s="185"/>
      <c r="D332" s="289"/>
      <c r="E332" s="230"/>
      <c r="F332" s="166"/>
      <c r="G332" s="169"/>
      <c r="H332" s="169"/>
      <c r="I332" s="192" t="str">
        <f t="shared" si="30"/>
        <v/>
      </c>
      <c r="J332" s="167" t="str">
        <f t="shared" si="31"/>
        <v/>
      </c>
      <c r="K332" s="5"/>
      <c r="L332" s="167" t="str">
        <f t="shared" si="32"/>
        <v/>
      </c>
      <c r="M332" s="5" t="e">
        <f t="shared" si="28"/>
        <v>#N/A</v>
      </c>
      <c r="N332" s="3" t="str">
        <f t="shared" si="29"/>
        <v/>
      </c>
    </row>
    <row r="333" spans="1:14" x14ac:dyDescent="0.15">
      <c r="A333" s="198"/>
      <c r="B333" s="204" t="e">
        <f>VLOOKUP(A333,Adr!A:B,2,FALSE)</f>
        <v>#N/A</v>
      </c>
      <c r="C333" s="185"/>
      <c r="D333" s="289"/>
      <c r="E333" s="173"/>
      <c r="F333" s="166"/>
      <c r="G333" s="169"/>
      <c r="H333" s="169"/>
      <c r="I333" s="192" t="str">
        <f t="shared" si="30"/>
        <v/>
      </c>
      <c r="J333" s="167" t="str">
        <f t="shared" si="31"/>
        <v/>
      </c>
      <c r="K333" s="5"/>
      <c r="L333" s="167" t="str">
        <f t="shared" si="32"/>
        <v/>
      </c>
      <c r="M333" s="5" t="e">
        <f t="shared" si="28"/>
        <v>#N/A</v>
      </c>
      <c r="N333" s="3" t="str">
        <f t="shared" si="29"/>
        <v/>
      </c>
    </row>
    <row r="334" spans="1:14" x14ac:dyDescent="0.15">
      <c r="A334" s="198"/>
      <c r="B334" s="204" t="e">
        <f>VLOOKUP(A334,Adr!A:B,2,FALSE)</f>
        <v>#N/A</v>
      </c>
      <c r="C334" s="196"/>
      <c r="D334" s="291"/>
      <c r="E334" s="230"/>
      <c r="F334" s="166"/>
      <c r="G334" s="169"/>
      <c r="H334" s="169"/>
      <c r="I334" s="192" t="str">
        <f t="shared" si="30"/>
        <v/>
      </c>
      <c r="J334" s="167" t="str">
        <f t="shared" si="31"/>
        <v/>
      </c>
      <c r="K334" s="5"/>
      <c r="L334" s="167" t="str">
        <f t="shared" si="32"/>
        <v/>
      </c>
      <c r="M334" s="5" t="e">
        <f t="shared" si="28"/>
        <v>#N/A</v>
      </c>
      <c r="N334" s="3" t="str">
        <f t="shared" si="29"/>
        <v/>
      </c>
    </row>
    <row r="335" spans="1:14" x14ac:dyDescent="0.15">
      <c r="A335" s="166"/>
      <c r="B335" s="204" t="e">
        <f>VLOOKUP(A335,Adr!A:B,2,FALSE)</f>
        <v>#N/A</v>
      </c>
      <c r="C335" s="185"/>
      <c r="D335" s="289"/>
      <c r="E335" s="173"/>
      <c r="F335" s="166"/>
      <c r="G335" s="169"/>
      <c r="H335" s="169"/>
      <c r="I335" s="192" t="str">
        <f t="shared" si="30"/>
        <v/>
      </c>
      <c r="J335" s="167" t="str">
        <f t="shared" si="31"/>
        <v/>
      </c>
      <c r="K335" s="5"/>
      <c r="L335" s="167" t="str">
        <f t="shared" si="32"/>
        <v/>
      </c>
      <c r="M335" s="5" t="e">
        <f t="shared" ref="M335:M398" si="33">B335&amp;F335&amp;H335&amp;C335</f>
        <v>#N/A</v>
      </c>
      <c r="N335" s="3" t="str">
        <f t="shared" ref="N335:N398" si="34">+I335&amp;H335</f>
        <v/>
      </c>
    </row>
    <row r="336" spans="1:14" x14ac:dyDescent="0.15">
      <c r="A336" s="166"/>
      <c r="B336" s="204" t="e">
        <f>VLOOKUP(A336,Adr!A:B,2,FALSE)</f>
        <v>#N/A</v>
      </c>
      <c r="C336" s="185"/>
      <c r="D336" s="291"/>
      <c r="E336" s="173"/>
      <c r="F336" s="166"/>
      <c r="G336" s="169"/>
      <c r="H336" s="169"/>
      <c r="I336" s="192" t="str">
        <f t="shared" si="30"/>
        <v/>
      </c>
      <c r="J336" s="167" t="str">
        <f t="shared" si="31"/>
        <v/>
      </c>
      <c r="K336" s="5"/>
      <c r="L336" s="167" t="str">
        <f t="shared" si="32"/>
        <v/>
      </c>
      <c r="M336" s="5" t="e">
        <f t="shared" si="33"/>
        <v>#N/A</v>
      </c>
      <c r="N336" s="3" t="str">
        <f t="shared" si="34"/>
        <v/>
      </c>
    </row>
    <row r="337" spans="1:14" x14ac:dyDescent="0.15">
      <c r="A337" s="198"/>
      <c r="B337" s="204" t="e">
        <f>VLOOKUP(A337,Adr!A:B,2,FALSE)</f>
        <v>#N/A</v>
      </c>
      <c r="C337" s="196"/>
      <c r="D337" s="289"/>
      <c r="E337" s="230"/>
      <c r="F337" s="166"/>
      <c r="G337" s="169"/>
      <c r="H337" s="169"/>
      <c r="I337" s="192" t="str">
        <f t="shared" si="30"/>
        <v/>
      </c>
      <c r="J337" s="167" t="str">
        <f t="shared" si="31"/>
        <v/>
      </c>
      <c r="K337" s="5"/>
      <c r="L337" s="167" t="str">
        <f t="shared" si="32"/>
        <v/>
      </c>
      <c r="M337" s="5" t="e">
        <f t="shared" si="33"/>
        <v>#N/A</v>
      </c>
      <c r="N337" s="3" t="str">
        <f t="shared" si="34"/>
        <v/>
      </c>
    </row>
    <row r="338" spans="1:14" x14ac:dyDescent="0.15">
      <c r="A338" s="166"/>
      <c r="B338" s="204" t="e">
        <f>VLOOKUP(A338,Adr!A:B,2,FALSE)</f>
        <v>#N/A</v>
      </c>
      <c r="C338" s="190"/>
      <c r="D338" s="290"/>
      <c r="E338" s="230"/>
      <c r="F338" s="166"/>
      <c r="G338" s="169"/>
      <c r="H338" s="169"/>
      <c r="I338" s="192" t="str">
        <f t="shared" si="30"/>
        <v/>
      </c>
      <c r="J338" s="167" t="str">
        <f t="shared" si="31"/>
        <v/>
      </c>
      <c r="K338" s="5"/>
      <c r="L338" s="167" t="str">
        <f t="shared" si="32"/>
        <v/>
      </c>
      <c r="M338" s="5" t="e">
        <f t="shared" si="33"/>
        <v>#N/A</v>
      </c>
      <c r="N338" s="3" t="str">
        <f t="shared" si="34"/>
        <v/>
      </c>
    </row>
    <row r="339" spans="1:14" x14ac:dyDescent="0.15">
      <c r="A339" s="182"/>
      <c r="B339" s="204" t="e">
        <f>VLOOKUP(A339,Adr!A:B,2,FALSE)</f>
        <v>#N/A</v>
      </c>
      <c r="C339" s="185"/>
      <c r="D339" s="289"/>
      <c r="E339" s="173"/>
      <c r="F339" s="166"/>
      <c r="G339" s="169"/>
      <c r="H339" s="169"/>
      <c r="I339" s="192" t="str">
        <f t="shared" si="30"/>
        <v/>
      </c>
      <c r="J339" s="167" t="str">
        <f t="shared" si="31"/>
        <v/>
      </c>
      <c r="K339" s="5"/>
      <c r="L339" s="167" t="str">
        <f t="shared" si="32"/>
        <v/>
      </c>
      <c r="M339" s="5" t="e">
        <f t="shared" si="33"/>
        <v>#N/A</v>
      </c>
      <c r="N339" s="3" t="str">
        <f t="shared" si="34"/>
        <v/>
      </c>
    </row>
    <row r="340" spans="1:14" x14ac:dyDescent="0.15">
      <c r="A340" s="182"/>
      <c r="B340" s="204" t="e">
        <f>VLOOKUP(A340,Adr!A:B,2,FALSE)</f>
        <v>#N/A</v>
      </c>
      <c r="C340" s="196"/>
      <c r="D340" s="289"/>
      <c r="E340" s="230"/>
      <c r="F340" s="166"/>
      <c r="G340" s="169"/>
      <c r="H340" s="169"/>
      <c r="I340" s="192" t="str">
        <f t="shared" si="30"/>
        <v/>
      </c>
      <c r="J340" s="167" t="str">
        <f t="shared" si="31"/>
        <v/>
      </c>
      <c r="K340" s="5"/>
      <c r="L340" s="167" t="str">
        <f t="shared" si="32"/>
        <v/>
      </c>
      <c r="M340" s="5" t="e">
        <f t="shared" si="33"/>
        <v>#N/A</v>
      </c>
      <c r="N340" s="3" t="str">
        <f t="shared" si="34"/>
        <v/>
      </c>
    </row>
    <row r="341" spans="1:14" x14ac:dyDescent="0.15">
      <c r="A341" s="202"/>
      <c r="B341" s="204" t="e">
        <f>VLOOKUP(A341,Adr!A:B,2,FALSE)</f>
        <v>#N/A</v>
      </c>
      <c r="C341" s="196"/>
      <c r="D341" s="290"/>
      <c r="E341" s="173"/>
      <c r="F341" s="166"/>
      <c r="G341" s="169"/>
      <c r="H341" s="169"/>
      <c r="I341" s="192" t="str">
        <f t="shared" si="30"/>
        <v/>
      </c>
      <c r="J341" s="167" t="str">
        <f t="shared" si="31"/>
        <v/>
      </c>
      <c r="K341" s="5"/>
      <c r="L341" s="167" t="str">
        <f t="shared" si="32"/>
        <v/>
      </c>
      <c r="M341" s="5" t="e">
        <f t="shared" si="33"/>
        <v>#N/A</v>
      </c>
      <c r="N341" s="3" t="str">
        <f t="shared" si="34"/>
        <v/>
      </c>
    </row>
    <row r="342" spans="1:14" x14ac:dyDescent="0.15">
      <c r="A342" s="166"/>
      <c r="B342" s="204" t="e">
        <f>VLOOKUP(A342,Adr!A:B,2,FALSE)</f>
        <v>#N/A</v>
      </c>
      <c r="C342" s="196"/>
      <c r="D342" s="291"/>
      <c r="E342" s="230"/>
      <c r="F342" s="166"/>
      <c r="G342" s="169"/>
      <c r="H342" s="169"/>
      <c r="I342" s="192" t="str">
        <f t="shared" si="30"/>
        <v/>
      </c>
      <c r="J342" s="167" t="str">
        <f t="shared" si="31"/>
        <v/>
      </c>
      <c r="K342" s="5"/>
      <c r="L342" s="167" t="str">
        <f t="shared" si="32"/>
        <v/>
      </c>
      <c r="M342" s="5" t="e">
        <f t="shared" si="33"/>
        <v>#N/A</v>
      </c>
      <c r="N342" s="3" t="str">
        <f t="shared" si="34"/>
        <v/>
      </c>
    </row>
    <row r="343" spans="1:14" x14ac:dyDescent="0.15">
      <c r="A343" s="198"/>
      <c r="B343" s="204" t="e">
        <f>VLOOKUP(A343,Adr!A:B,2,FALSE)</f>
        <v>#N/A</v>
      </c>
      <c r="C343" s="169"/>
      <c r="D343" s="290"/>
      <c r="E343" s="173"/>
      <c r="F343" s="166"/>
      <c r="G343" s="169"/>
      <c r="H343" s="169"/>
      <c r="I343" s="192" t="str">
        <f t="shared" si="30"/>
        <v/>
      </c>
      <c r="J343" s="167" t="str">
        <f t="shared" si="31"/>
        <v/>
      </c>
      <c r="K343" s="5"/>
      <c r="L343" s="167" t="str">
        <f t="shared" si="32"/>
        <v/>
      </c>
      <c r="M343" s="5" t="e">
        <f t="shared" si="33"/>
        <v>#N/A</v>
      </c>
      <c r="N343" s="3" t="str">
        <f t="shared" si="34"/>
        <v/>
      </c>
    </row>
    <row r="344" spans="1:14" x14ac:dyDescent="0.15">
      <c r="A344" s="166"/>
      <c r="B344" s="204" t="e">
        <f>VLOOKUP(A344,Adr!A:B,2,FALSE)</f>
        <v>#N/A</v>
      </c>
      <c r="C344" s="196"/>
      <c r="D344" s="289"/>
      <c r="E344" s="230"/>
      <c r="F344" s="166"/>
      <c r="G344" s="169"/>
      <c r="H344" s="169"/>
      <c r="I344" s="192" t="str">
        <f t="shared" si="30"/>
        <v/>
      </c>
      <c r="J344" s="167" t="str">
        <f t="shared" si="31"/>
        <v/>
      </c>
      <c r="K344" s="5"/>
      <c r="L344" s="167" t="str">
        <f t="shared" si="32"/>
        <v/>
      </c>
      <c r="M344" s="5" t="e">
        <f t="shared" si="33"/>
        <v>#N/A</v>
      </c>
      <c r="N344" s="3" t="str">
        <f t="shared" si="34"/>
        <v/>
      </c>
    </row>
    <row r="345" spans="1:14" x14ac:dyDescent="0.15">
      <c r="A345" s="182"/>
      <c r="B345" s="204" t="e">
        <f>VLOOKUP(A345,Adr!A:B,2,FALSE)</f>
        <v>#N/A</v>
      </c>
      <c r="C345" s="185"/>
      <c r="D345" s="289"/>
      <c r="E345" s="173"/>
      <c r="F345" s="166"/>
      <c r="G345" s="169"/>
      <c r="H345" s="169"/>
      <c r="I345" s="192" t="str">
        <f t="shared" si="30"/>
        <v/>
      </c>
      <c r="J345" s="167" t="str">
        <f t="shared" si="31"/>
        <v/>
      </c>
      <c r="K345" s="5"/>
      <c r="L345" s="167" t="str">
        <f t="shared" si="32"/>
        <v/>
      </c>
      <c r="M345" s="5" t="e">
        <f t="shared" si="33"/>
        <v>#N/A</v>
      </c>
      <c r="N345" s="3" t="str">
        <f t="shared" si="34"/>
        <v/>
      </c>
    </row>
    <row r="346" spans="1:14" x14ac:dyDescent="0.15">
      <c r="A346" s="166"/>
      <c r="B346" s="204" t="e">
        <f>VLOOKUP(A346,Adr!A:B,2,FALSE)</f>
        <v>#N/A</v>
      </c>
      <c r="C346" s="196"/>
      <c r="D346" s="291"/>
      <c r="E346" s="230"/>
      <c r="F346" s="166"/>
      <c r="G346" s="169"/>
      <c r="H346" s="169"/>
      <c r="I346" s="192" t="str">
        <f t="shared" si="30"/>
        <v/>
      </c>
      <c r="J346" s="167" t="str">
        <f t="shared" si="31"/>
        <v/>
      </c>
      <c r="K346" s="5"/>
      <c r="L346" s="167" t="str">
        <f t="shared" si="32"/>
        <v/>
      </c>
      <c r="M346" s="5" t="e">
        <f t="shared" si="33"/>
        <v>#N/A</v>
      </c>
      <c r="N346" s="3" t="str">
        <f t="shared" si="34"/>
        <v/>
      </c>
    </row>
    <row r="347" spans="1:14" x14ac:dyDescent="0.15">
      <c r="A347" s="182"/>
      <c r="B347" s="204" t="e">
        <f>VLOOKUP(A347,Adr!A:B,2,FALSE)</f>
        <v>#N/A</v>
      </c>
      <c r="C347" s="185"/>
      <c r="D347" s="289"/>
      <c r="E347" s="230"/>
      <c r="F347" s="166"/>
      <c r="G347" s="169"/>
      <c r="H347" s="169"/>
      <c r="I347" s="192" t="str">
        <f t="shared" si="30"/>
        <v/>
      </c>
      <c r="J347" s="167" t="str">
        <f t="shared" si="31"/>
        <v/>
      </c>
      <c r="K347" s="5"/>
      <c r="L347" s="167" t="str">
        <f t="shared" si="32"/>
        <v/>
      </c>
      <c r="M347" s="5" t="e">
        <f t="shared" si="33"/>
        <v>#N/A</v>
      </c>
      <c r="N347" s="3" t="str">
        <f t="shared" si="34"/>
        <v/>
      </c>
    </row>
    <row r="348" spans="1:14" x14ac:dyDescent="0.15">
      <c r="A348" s="198"/>
      <c r="B348" s="204" t="e">
        <f>VLOOKUP(A348,Adr!A:B,2,FALSE)</f>
        <v>#N/A</v>
      </c>
      <c r="C348" s="185"/>
      <c r="D348" s="289"/>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15">
      <c r="A349" s="166"/>
      <c r="B349" s="204" t="e">
        <f>VLOOKUP(A349,Adr!A:B,2,FALSE)</f>
        <v>#N/A</v>
      </c>
      <c r="C349" s="185"/>
      <c r="D349" s="289"/>
      <c r="E349" s="173"/>
      <c r="F349" s="166"/>
      <c r="G349" s="169"/>
      <c r="H349" s="169"/>
      <c r="I349" s="192" t="str">
        <f t="shared" si="30"/>
        <v/>
      </c>
      <c r="J349" s="167" t="str">
        <f t="shared" si="31"/>
        <v/>
      </c>
      <c r="K349" s="5"/>
      <c r="L349" s="167" t="str">
        <f t="shared" si="32"/>
        <v/>
      </c>
      <c r="M349" s="5" t="e">
        <f t="shared" si="33"/>
        <v>#N/A</v>
      </c>
      <c r="N349" s="3" t="str">
        <f t="shared" si="34"/>
        <v/>
      </c>
    </row>
    <row r="350" spans="1:14" x14ac:dyDescent="0.15">
      <c r="A350" s="166"/>
      <c r="B350" s="204" t="e">
        <f>VLOOKUP(A350,Adr!A:B,2,FALSE)</f>
        <v>#N/A</v>
      </c>
      <c r="C350" s="196"/>
      <c r="D350" s="291"/>
      <c r="E350" s="173"/>
      <c r="F350" s="166"/>
      <c r="G350" s="169"/>
      <c r="H350" s="169"/>
      <c r="I350" s="192" t="str">
        <f t="shared" si="30"/>
        <v/>
      </c>
      <c r="J350" s="167" t="str">
        <f t="shared" si="31"/>
        <v/>
      </c>
      <c r="K350" s="5"/>
      <c r="L350" s="167" t="str">
        <f t="shared" si="32"/>
        <v/>
      </c>
      <c r="M350" s="5" t="e">
        <f t="shared" si="33"/>
        <v>#N/A</v>
      </c>
      <c r="N350" s="3" t="str">
        <f t="shared" si="34"/>
        <v/>
      </c>
    </row>
    <row r="351" spans="1:14" x14ac:dyDescent="0.15">
      <c r="A351" s="198"/>
      <c r="B351" s="204" t="e">
        <f>VLOOKUP(A351,Adr!A:B,2,FALSE)</f>
        <v>#N/A</v>
      </c>
      <c r="C351" s="196"/>
      <c r="D351" s="289"/>
      <c r="E351" s="230"/>
      <c r="F351" s="166"/>
      <c r="G351" s="169"/>
      <c r="H351" s="169"/>
      <c r="I351" s="192" t="str">
        <f t="shared" si="30"/>
        <v/>
      </c>
      <c r="J351" s="167" t="str">
        <f t="shared" si="31"/>
        <v/>
      </c>
      <c r="K351" s="5"/>
      <c r="L351" s="167" t="str">
        <f t="shared" si="32"/>
        <v/>
      </c>
      <c r="M351" s="5" t="e">
        <f t="shared" si="33"/>
        <v>#N/A</v>
      </c>
      <c r="N351" s="3" t="str">
        <f t="shared" si="34"/>
        <v/>
      </c>
    </row>
    <row r="352" spans="1:14" x14ac:dyDescent="0.15">
      <c r="A352" s="198"/>
      <c r="B352" s="204" t="e">
        <f>VLOOKUP(A352,Adr!A:B,2,FALSE)</f>
        <v>#N/A</v>
      </c>
      <c r="C352" s="185"/>
      <c r="D352" s="289"/>
      <c r="E352" s="173"/>
      <c r="F352" s="166"/>
      <c r="G352" s="169"/>
      <c r="H352" s="169"/>
      <c r="I352" s="192" t="str">
        <f t="shared" ref="I352:I415" si="35">A352&amp;F352</f>
        <v/>
      </c>
      <c r="J352" s="167" t="str">
        <f t="shared" ref="J352:J415" si="36">A352&amp;G352</f>
        <v/>
      </c>
      <c r="K352" s="5"/>
      <c r="L352" s="167" t="str">
        <f t="shared" ref="L352:L415" si="37">A352&amp;G352&amp;H352</f>
        <v/>
      </c>
      <c r="M352" s="5" t="e">
        <f t="shared" si="33"/>
        <v>#N/A</v>
      </c>
      <c r="N352" s="3" t="str">
        <f t="shared" si="34"/>
        <v/>
      </c>
    </row>
    <row r="353" spans="1:14" x14ac:dyDescent="0.15">
      <c r="A353" s="202"/>
      <c r="B353" s="204" t="e">
        <f>VLOOKUP(A353,Adr!A:B,2,FALSE)</f>
        <v>#N/A</v>
      </c>
      <c r="C353" s="196"/>
      <c r="D353" s="290"/>
      <c r="E353" s="173"/>
      <c r="F353" s="166"/>
      <c r="G353" s="169"/>
      <c r="H353" s="169"/>
      <c r="I353" s="192" t="str">
        <f t="shared" si="35"/>
        <v/>
      </c>
      <c r="J353" s="167" t="str">
        <f t="shared" si="36"/>
        <v/>
      </c>
      <c r="K353" s="5"/>
      <c r="L353" s="167" t="str">
        <f t="shared" si="37"/>
        <v/>
      </c>
      <c r="M353" s="5" t="e">
        <f t="shared" si="33"/>
        <v>#N/A</v>
      </c>
      <c r="N353" s="3" t="str">
        <f t="shared" si="34"/>
        <v/>
      </c>
    </row>
    <row r="354" spans="1:14" x14ac:dyDescent="0.15">
      <c r="A354" s="202"/>
      <c r="B354" s="204" t="e">
        <f>VLOOKUP(A354,Adr!A:B,2,FALSE)</f>
        <v>#N/A</v>
      </c>
      <c r="C354" s="185"/>
      <c r="D354" s="291"/>
      <c r="E354" s="230"/>
      <c r="F354" s="166"/>
      <c r="G354" s="169"/>
      <c r="H354" s="169"/>
      <c r="I354" s="192" t="str">
        <f t="shared" si="35"/>
        <v/>
      </c>
      <c r="J354" s="167" t="str">
        <f t="shared" si="36"/>
        <v/>
      </c>
      <c r="K354" s="5"/>
      <c r="L354" s="167" t="str">
        <f t="shared" si="37"/>
        <v/>
      </c>
      <c r="M354" s="5" t="e">
        <f t="shared" si="33"/>
        <v>#N/A</v>
      </c>
      <c r="N354" s="3" t="str">
        <f t="shared" si="34"/>
        <v/>
      </c>
    </row>
    <row r="355" spans="1:14" x14ac:dyDescent="0.15">
      <c r="A355" s="166"/>
      <c r="B355" s="204" t="e">
        <f>VLOOKUP(A355,Adr!A:B,2,FALSE)</f>
        <v>#N/A</v>
      </c>
      <c r="C355" s="169"/>
      <c r="D355" s="290"/>
      <c r="E355" s="173"/>
      <c r="F355" s="166"/>
      <c r="G355" s="169"/>
      <c r="H355" s="169"/>
      <c r="I355" s="192" t="str">
        <f t="shared" si="35"/>
        <v/>
      </c>
      <c r="J355" s="167" t="str">
        <f t="shared" si="36"/>
        <v/>
      </c>
      <c r="K355" s="5"/>
      <c r="L355" s="167" t="str">
        <f t="shared" si="37"/>
        <v/>
      </c>
      <c r="M355" s="5" t="e">
        <f t="shared" si="33"/>
        <v>#N/A</v>
      </c>
      <c r="N355" s="3" t="str">
        <f t="shared" si="34"/>
        <v/>
      </c>
    </row>
    <row r="356" spans="1:14" x14ac:dyDescent="0.15">
      <c r="A356" s="166"/>
      <c r="B356" s="204" t="e">
        <f>VLOOKUP(A356,Adr!A:B,2,FALSE)</f>
        <v>#N/A</v>
      </c>
      <c r="C356" s="185"/>
      <c r="D356" s="289"/>
      <c r="E356" s="230"/>
      <c r="F356" s="166"/>
      <c r="G356" s="169"/>
      <c r="H356" s="169"/>
      <c r="I356" s="192" t="str">
        <f t="shared" si="35"/>
        <v/>
      </c>
      <c r="J356" s="167" t="str">
        <f t="shared" si="36"/>
        <v/>
      </c>
      <c r="K356" s="5"/>
      <c r="L356" s="167" t="str">
        <f t="shared" si="37"/>
        <v/>
      </c>
      <c r="M356" s="5" t="e">
        <f t="shared" si="33"/>
        <v>#N/A</v>
      </c>
      <c r="N356" s="3" t="str">
        <f t="shared" si="34"/>
        <v/>
      </c>
    </row>
    <row r="357" spans="1:14" x14ac:dyDescent="0.15">
      <c r="A357" s="202"/>
      <c r="B357" s="204" t="e">
        <f>VLOOKUP(A357,Adr!A:B,2,FALSE)</f>
        <v>#N/A</v>
      </c>
      <c r="C357" s="196"/>
      <c r="D357" s="289"/>
      <c r="E357" s="173"/>
      <c r="F357" s="166"/>
      <c r="G357" s="169"/>
      <c r="H357" s="169"/>
      <c r="I357" s="192" t="str">
        <f t="shared" si="35"/>
        <v/>
      </c>
      <c r="J357" s="167" t="str">
        <f t="shared" si="36"/>
        <v/>
      </c>
      <c r="K357" s="5"/>
      <c r="L357" s="167" t="str">
        <f t="shared" si="37"/>
        <v/>
      </c>
      <c r="M357" s="5" t="e">
        <f t="shared" si="33"/>
        <v>#N/A</v>
      </c>
      <c r="N357" s="3" t="str">
        <f t="shared" si="34"/>
        <v/>
      </c>
    </row>
    <row r="358" spans="1:14" x14ac:dyDescent="0.15">
      <c r="A358" s="202"/>
      <c r="B358" s="204" t="e">
        <f>VLOOKUP(A358,Adr!A:B,2,FALSE)</f>
        <v>#N/A</v>
      </c>
      <c r="C358" s="169"/>
      <c r="D358" s="290"/>
      <c r="E358" s="230"/>
      <c r="F358" s="166"/>
      <c r="G358" s="169"/>
      <c r="H358" s="169"/>
      <c r="I358" s="192" t="str">
        <f t="shared" si="35"/>
        <v/>
      </c>
      <c r="J358" s="167" t="str">
        <f t="shared" si="36"/>
        <v/>
      </c>
      <c r="K358" s="5"/>
      <c r="L358" s="167" t="str">
        <f t="shared" si="37"/>
        <v/>
      </c>
      <c r="M358" s="5" t="e">
        <f t="shared" si="33"/>
        <v>#N/A</v>
      </c>
      <c r="N358" s="3" t="str">
        <f t="shared" si="34"/>
        <v/>
      </c>
    </row>
    <row r="359" spans="1:14" x14ac:dyDescent="0.15">
      <c r="A359" s="178"/>
      <c r="B359" s="204" t="e">
        <f>VLOOKUP(A359,Adr!A:B,2,FALSE)</f>
        <v>#N/A</v>
      </c>
      <c r="C359" s="185"/>
      <c r="D359" s="290"/>
      <c r="E359" s="173"/>
      <c r="F359" s="166"/>
      <c r="G359" s="169"/>
      <c r="H359" s="169"/>
      <c r="I359" s="192" t="str">
        <f t="shared" si="35"/>
        <v/>
      </c>
      <c r="J359" s="167" t="str">
        <f t="shared" si="36"/>
        <v/>
      </c>
      <c r="K359" s="5"/>
      <c r="L359" s="167" t="str">
        <f t="shared" si="37"/>
        <v/>
      </c>
      <c r="M359" s="5" t="e">
        <f t="shared" si="33"/>
        <v>#N/A</v>
      </c>
      <c r="N359" s="3" t="str">
        <f t="shared" si="34"/>
        <v/>
      </c>
    </row>
    <row r="360" spans="1:14" x14ac:dyDescent="0.15">
      <c r="A360" s="166"/>
      <c r="B360" s="204" t="e">
        <f>VLOOKUP(A360,Adr!A:B,2,FALSE)</f>
        <v>#N/A</v>
      </c>
      <c r="C360" s="185"/>
      <c r="D360" s="289"/>
      <c r="E360" s="230"/>
      <c r="F360" s="166"/>
      <c r="G360" s="169"/>
      <c r="H360" s="169"/>
      <c r="I360" s="192" t="str">
        <f t="shared" si="35"/>
        <v/>
      </c>
      <c r="J360" s="167" t="str">
        <f t="shared" si="36"/>
        <v/>
      </c>
      <c r="K360" s="5"/>
      <c r="L360" s="167" t="str">
        <f t="shared" si="37"/>
        <v/>
      </c>
      <c r="M360" s="5" t="e">
        <f t="shared" si="33"/>
        <v>#N/A</v>
      </c>
      <c r="N360" s="3" t="str">
        <f t="shared" si="34"/>
        <v/>
      </c>
    </row>
    <row r="361" spans="1:14" x14ac:dyDescent="0.15">
      <c r="A361" s="166"/>
      <c r="B361" s="204" t="e">
        <f>VLOOKUP(A361,Adr!A:B,2,FALSE)</f>
        <v>#N/A</v>
      </c>
      <c r="C361" s="196"/>
      <c r="D361" s="291"/>
      <c r="E361" s="230"/>
      <c r="F361" s="166"/>
      <c r="G361" s="169"/>
      <c r="H361" s="169"/>
      <c r="I361" s="192" t="str">
        <f t="shared" si="35"/>
        <v/>
      </c>
      <c r="J361" s="167" t="str">
        <f t="shared" si="36"/>
        <v/>
      </c>
      <c r="K361" s="5"/>
      <c r="L361" s="167" t="str">
        <f t="shared" si="37"/>
        <v/>
      </c>
      <c r="M361" s="5" t="e">
        <f t="shared" si="33"/>
        <v>#N/A</v>
      </c>
      <c r="N361" s="3" t="str">
        <f t="shared" si="34"/>
        <v/>
      </c>
    </row>
    <row r="362" spans="1:14" x14ac:dyDescent="0.15">
      <c r="A362" s="202"/>
      <c r="B362" s="204" t="e">
        <f>VLOOKUP(A362,Adr!A:B,2,FALSE)</f>
        <v>#N/A</v>
      </c>
      <c r="C362" s="196"/>
      <c r="D362" s="289"/>
      <c r="E362" s="173"/>
      <c r="F362" s="166"/>
      <c r="G362" s="169"/>
      <c r="H362" s="169"/>
      <c r="I362" s="192" t="str">
        <f t="shared" si="35"/>
        <v/>
      </c>
      <c r="J362" s="167" t="str">
        <f t="shared" si="36"/>
        <v/>
      </c>
      <c r="K362" s="5"/>
      <c r="L362" s="167" t="str">
        <f t="shared" si="37"/>
        <v/>
      </c>
      <c r="M362" s="5" t="e">
        <f t="shared" si="33"/>
        <v>#N/A</v>
      </c>
      <c r="N362" s="3" t="str">
        <f t="shared" si="34"/>
        <v/>
      </c>
    </row>
    <row r="363" spans="1:14" x14ac:dyDescent="0.15">
      <c r="A363" s="202"/>
      <c r="B363" s="204" t="e">
        <f>VLOOKUP(A363,Adr!A:B,2,FALSE)</f>
        <v>#N/A</v>
      </c>
      <c r="C363" s="196"/>
      <c r="D363" s="289"/>
      <c r="E363" s="230"/>
      <c r="F363" s="166"/>
      <c r="G363" s="169"/>
      <c r="H363" s="169"/>
      <c r="I363" s="192" t="str">
        <f t="shared" si="35"/>
        <v/>
      </c>
      <c r="J363" s="167" t="str">
        <f t="shared" si="36"/>
        <v/>
      </c>
      <c r="K363" s="5"/>
      <c r="L363" s="167" t="str">
        <f t="shared" si="37"/>
        <v/>
      </c>
      <c r="M363" s="5" t="e">
        <f t="shared" si="33"/>
        <v>#N/A</v>
      </c>
      <c r="N363" s="3" t="str">
        <f t="shared" si="34"/>
        <v/>
      </c>
    </row>
    <row r="364" spans="1:14" x14ac:dyDescent="0.15">
      <c r="A364" s="182"/>
      <c r="B364" s="204" t="e">
        <f>VLOOKUP(A364,Adr!A:B,2,FALSE)</f>
        <v>#N/A</v>
      </c>
      <c r="C364" s="185"/>
      <c r="D364" s="289"/>
      <c r="E364" s="173"/>
      <c r="F364" s="166"/>
      <c r="G364" s="169"/>
      <c r="H364" s="169"/>
      <c r="I364" s="192" t="str">
        <f t="shared" si="35"/>
        <v/>
      </c>
      <c r="J364" s="167" t="str">
        <f t="shared" si="36"/>
        <v/>
      </c>
      <c r="K364" s="5"/>
      <c r="L364" s="167" t="str">
        <f t="shared" si="37"/>
        <v/>
      </c>
      <c r="M364" s="5" t="e">
        <f t="shared" si="33"/>
        <v>#N/A</v>
      </c>
      <c r="N364" s="3" t="str">
        <f t="shared" si="34"/>
        <v/>
      </c>
    </row>
    <row r="365" spans="1:14" x14ac:dyDescent="0.15">
      <c r="A365" s="202"/>
      <c r="B365" s="204" t="e">
        <f>VLOOKUP(A365,Adr!A:B,2,FALSE)</f>
        <v>#N/A</v>
      </c>
      <c r="C365" s="185"/>
      <c r="D365" s="289"/>
      <c r="E365" s="173"/>
      <c r="F365" s="166"/>
      <c r="G365" s="169"/>
      <c r="H365" s="169"/>
      <c r="I365" s="192" t="str">
        <f t="shared" si="35"/>
        <v/>
      </c>
      <c r="J365" s="167" t="str">
        <f t="shared" si="36"/>
        <v/>
      </c>
      <c r="K365" s="5"/>
      <c r="L365" s="167" t="str">
        <f t="shared" si="37"/>
        <v/>
      </c>
      <c r="M365" s="5" t="e">
        <f t="shared" si="33"/>
        <v>#N/A</v>
      </c>
      <c r="N365" s="3" t="str">
        <f t="shared" si="34"/>
        <v/>
      </c>
    </row>
    <row r="366" spans="1:14" x14ac:dyDescent="0.15">
      <c r="A366" s="202"/>
      <c r="B366" s="204" t="e">
        <f>VLOOKUP(A366,Adr!A:B,2,FALSE)</f>
        <v>#N/A</v>
      </c>
      <c r="C366" s="196"/>
      <c r="D366" s="289"/>
      <c r="E366" s="230"/>
      <c r="F366" s="166"/>
      <c r="G366" s="169"/>
      <c r="H366" s="169"/>
      <c r="I366" s="192" t="str">
        <f t="shared" si="35"/>
        <v/>
      </c>
      <c r="J366" s="167" t="str">
        <f t="shared" si="36"/>
        <v/>
      </c>
      <c r="K366" s="5"/>
      <c r="L366" s="167" t="str">
        <f t="shared" si="37"/>
        <v/>
      </c>
      <c r="M366" s="5" t="e">
        <f t="shared" si="33"/>
        <v>#N/A</v>
      </c>
      <c r="N366" s="3" t="str">
        <f t="shared" si="34"/>
        <v/>
      </c>
    </row>
    <row r="367" spans="1:14" x14ac:dyDescent="0.15">
      <c r="A367" s="198"/>
      <c r="B367" s="204" t="e">
        <f>VLOOKUP(A367,Adr!A:B,2,FALSE)</f>
        <v>#N/A</v>
      </c>
      <c r="C367" s="185"/>
      <c r="D367" s="289"/>
      <c r="E367" s="173"/>
      <c r="F367" s="166"/>
      <c r="G367" s="169"/>
      <c r="H367" s="169"/>
      <c r="I367" s="192" t="str">
        <f t="shared" si="35"/>
        <v/>
      </c>
      <c r="J367" s="167" t="str">
        <f t="shared" si="36"/>
        <v/>
      </c>
      <c r="K367" s="5"/>
      <c r="L367" s="167" t="str">
        <f t="shared" si="37"/>
        <v/>
      </c>
      <c r="M367" s="5" t="e">
        <f t="shared" si="33"/>
        <v>#N/A</v>
      </c>
      <c r="N367" s="3" t="str">
        <f t="shared" si="34"/>
        <v/>
      </c>
    </row>
    <row r="368" spans="1:14" x14ac:dyDescent="0.15">
      <c r="A368" s="166"/>
      <c r="B368" s="204" t="e">
        <f>VLOOKUP(A368,Adr!A:B,2,FALSE)</f>
        <v>#N/A</v>
      </c>
      <c r="C368" s="196"/>
      <c r="D368" s="291"/>
      <c r="E368" s="173"/>
      <c r="F368" s="166"/>
      <c r="G368" s="169"/>
      <c r="H368" s="169"/>
      <c r="I368" s="192" t="str">
        <f t="shared" si="35"/>
        <v/>
      </c>
      <c r="J368" s="167" t="str">
        <f t="shared" si="36"/>
        <v/>
      </c>
      <c r="K368" s="5"/>
      <c r="L368" s="167" t="str">
        <f t="shared" si="37"/>
        <v/>
      </c>
      <c r="M368" s="5" t="e">
        <f t="shared" si="33"/>
        <v>#N/A</v>
      </c>
      <c r="N368" s="3" t="str">
        <f t="shared" si="34"/>
        <v/>
      </c>
    </row>
    <row r="369" spans="1:14" x14ac:dyDescent="0.15">
      <c r="A369" s="166"/>
      <c r="B369" s="204" t="e">
        <f>VLOOKUP(A369,Adr!A:B,2,FALSE)</f>
        <v>#N/A</v>
      </c>
      <c r="C369" s="185"/>
      <c r="D369" s="291"/>
      <c r="E369" s="230"/>
      <c r="F369" s="166"/>
      <c r="G369" s="169"/>
      <c r="H369" s="169"/>
      <c r="I369" s="192" t="str">
        <f t="shared" si="35"/>
        <v/>
      </c>
      <c r="J369" s="167" t="str">
        <f t="shared" si="36"/>
        <v/>
      </c>
      <c r="K369" s="5"/>
      <c r="L369" s="167" t="str">
        <f t="shared" si="37"/>
        <v/>
      </c>
      <c r="M369" s="5" t="e">
        <f t="shared" si="33"/>
        <v>#N/A</v>
      </c>
      <c r="N369" s="3" t="str">
        <f t="shared" si="34"/>
        <v/>
      </c>
    </row>
    <row r="370" spans="1:14" x14ac:dyDescent="0.15">
      <c r="A370" s="166"/>
      <c r="B370" s="204" t="e">
        <f>VLOOKUP(A370,Adr!A:B,2,FALSE)</f>
        <v>#N/A</v>
      </c>
      <c r="C370" s="196"/>
      <c r="D370" s="291"/>
      <c r="E370" s="173"/>
      <c r="F370" s="166"/>
      <c r="G370" s="169"/>
      <c r="H370" s="169"/>
      <c r="I370" s="192" t="str">
        <f t="shared" si="35"/>
        <v/>
      </c>
      <c r="J370" s="167" t="str">
        <f t="shared" si="36"/>
        <v/>
      </c>
      <c r="K370" s="5"/>
      <c r="L370" s="167" t="str">
        <f t="shared" si="37"/>
        <v/>
      </c>
      <c r="M370" s="5" t="e">
        <f t="shared" si="33"/>
        <v>#N/A</v>
      </c>
      <c r="N370" s="3" t="str">
        <f t="shared" si="34"/>
        <v/>
      </c>
    </row>
    <row r="371" spans="1:14" x14ac:dyDescent="0.15">
      <c r="A371" s="166"/>
      <c r="B371" s="204" t="e">
        <f>VLOOKUP(A371,Adr!A:B,2,FALSE)</f>
        <v>#N/A</v>
      </c>
      <c r="C371" s="185"/>
      <c r="D371" s="289"/>
      <c r="E371" s="230"/>
      <c r="F371" s="166"/>
      <c r="G371" s="169"/>
      <c r="H371" s="169"/>
      <c r="I371" s="192" t="str">
        <f t="shared" si="35"/>
        <v/>
      </c>
      <c r="J371" s="167" t="str">
        <f t="shared" si="36"/>
        <v/>
      </c>
      <c r="K371" s="5"/>
      <c r="L371" s="167" t="str">
        <f t="shared" si="37"/>
        <v/>
      </c>
      <c r="M371" s="5" t="e">
        <f t="shared" si="33"/>
        <v>#N/A</v>
      </c>
      <c r="N371" s="3" t="str">
        <f t="shared" si="34"/>
        <v/>
      </c>
    </row>
    <row r="372" spans="1:14" x14ac:dyDescent="0.15">
      <c r="A372" s="202"/>
      <c r="B372" s="204" t="e">
        <f>VLOOKUP(A372,Adr!A:B,2,FALSE)</f>
        <v>#N/A</v>
      </c>
      <c r="C372" s="190"/>
      <c r="D372" s="290"/>
      <c r="E372" s="173"/>
      <c r="F372" s="166"/>
      <c r="G372" s="169"/>
      <c r="H372" s="169"/>
      <c r="I372" s="192" t="str">
        <f t="shared" si="35"/>
        <v/>
      </c>
      <c r="J372" s="167" t="str">
        <f t="shared" si="36"/>
        <v/>
      </c>
      <c r="K372" s="5"/>
      <c r="L372" s="167" t="str">
        <f t="shared" si="37"/>
        <v/>
      </c>
      <c r="M372" s="5" t="e">
        <f t="shared" si="33"/>
        <v>#N/A</v>
      </c>
      <c r="N372" s="3" t="str">
        <f t="shared" si="34"/>
        <v/>
      </c>
    </row>
    <row r="373" spans="1:14" x14ac:dyDescent="0.15">
      <c r="A373" s="202"/>
      <c r="B373" s="204" t="e">
        <f>VLOOKUP(A373,Adr!A:B,2,FALSE)</f>
        <v>#N/A</v>
      </c>
      <c r="C373" s="185"/>
      <c r="D373" s="289"/>
      <c r="E373" s="173"/>
      <c r="F373" s="166"/>
      <c r="G373" s="169"/>
      <c r="H373" s="169"/>
      <c r="I373" s="192" t="str">
        <f t="shared" si="35"/>
        <v/>
      </c>
      <c r="J373" s="167" t="str">
        <f t="shared" si="36"/>
        <v/>
      </c>
      <c r="K373" s="5"/>
      <c r="L373" s="167" t="str">
        <f t="shared" si="37"/>
        <v/>
      </c>
      <c r="M373" s="5" t="e">
        <f t="shared" si="33"/>
        <v>#N/A</v>
      </c>
      <c r="N373" s="3" t="str">
        <f t="shared" si="34"/>
        <v/>
      </c>
    </row>
    <row r="374" spans="1:14" x14ac:dyDescent="0.15">
      <c r="A374" s="166"/>
      <c r="B374" s="204" t="e">
        <f>VLOOKUP(A374,Adr!A:B,2,FALSE)</f>
        <v>#N/A</v>
      </c>
      <c r="C374" s="196"/>
      <c r="D374" s="291"/>
      <c r="E374" s="230"/>
      <c r="F374" s="166"/>
      <c r="G374" s="169"/>
      <c r="H374" s="169"/>
      <c r="I374" s="192" t="str">
        <f t="shared" si="35"/>
        <v/>
      </c>
      <c r="J374" s="167" t="str">
        <f t="shared" si="36"/>
        <v/>
      </c>
      <c r="K374" s="5"/>
      <c r="L374" s="167" t="str">
        <f t="shared" si="37"/>
        <v/>
      </c>
      <c r="M374" s="5" t="e">
        <f t="shared" si="33"/>
        <v>#N/A</v>
      </c>
      <c r="N374" s="3" t="str">
        <f t="shared" si="34"/>
        <v/>
      </c>
    </row>
    <row r="375" spans="1:14" x14ac:dyDescent="0.15">
      <c r="A375" s="202"/>
      <c r="B375" s="204" t="e">
        <f>VLOOKUP(A375,Adr!A:B,2,FALSE)</f>
        <v>#N/A</v>
      </c>
      <c r="C375" s="196"/>
      <c r="D375" s="290"/>
      <c r="E375" s="173"/>
      <c r="F375" s="166"/>
      <c r="G375" s="169"/>
      <c r="H375" s="169"/>
      <c r="I375" s="192" t="str">
        <f t="shared" si="35"/>
        <v/>
      </c>
      <c r="J375" s="167" t="str">
        <f t="shared" si="36"/>
        <v/>
      </c>
      <c r="K375" s="5"/>
      <c r="L375" s="167" t="str">
        <f t="shared" si="37"/>
        <v/>
      </c>
      <c r="M375" s="5" t="e">
        <f t="shared" si="33"/>
        <v>#N/A</v>
      </c>
      <c r="N375" s="3" t="str">
        <f t="shared" si="34"/>
        <v/>
      </c>
    </row>
    <row r="376" spans="1:14" x14ac:dyDescent="0.15">
      <c r="A376" s="202"/>
      <c r="B376" s="204" t="e">
        <f>VLOOKUP(A376,Adr!A:B,2,FALSE)</f>
        <v>#N/A</v>
      </c>
      <c r="C376" s="196"/>
      <c r="D376" s="291"/>
      <c r="E376" s="230"/>
      <c r="F376" s="166"/>
      <c r="G376" s="169"/>
      <c r="H376" s="169"/>
      <c r="I376" s="192" t="str">
        <f t="shared" si="35"/>
        <v/>
      </c>
      <c r="J376" s="167" t="str">
        <f t="shared" si="36"/>
        <v/>
      </c>
      <c r="K376" s="5"/>
      <c r="L376" s="167" t="str">
        <f t="shared" si="37"/>
        <v/>
      </c>
      <c r="M376" s="5" t="e">
        <f t="shared" si="33"/>
        <v>#N/A</v>
      </c>
      <c r="N376" s="3" t="str">
        <f t="shared" si="34"/>
        <v/>
      </c>
    </row>
    <row r="377" spans="1:14" x14ac:dyDescent="0.15">
      <c r="A377" s="166"/>
      <c r="B377" s="204" t="e">
        <f>VLOOKUP(A377,Adr!A:B,2,FALSE)</f>
        <v>#N/A</v>
      </c>
      <c r="C377" s="197"/>
      <c r="D377" s="292"/>
      <c r="E377" s="173"/>
      <c r="F377" s="166"/>
      <c r="G377" s="169"/>
      <c r="H377" s="169"/>
      <c r="I377" s="192" t="str">
        <f t="shared" si="35"/>
        <v/>
      </c>
      <c r="J377" s="167" t="str">
        <f t="shared" si="36"/>
        <v/>
      </c>
      <c r="K377" s="5"/>
      <c r="L377" s="167" t="str">
        <f t="shared" si="37"/>
        <v/>
      </c>
      <c r="M377" s="5" t="e">
        <f t="shared" si="33"/>
        <v>#N/A</v>
      </c>
      <c r="N377" s="3" t="str">
        <f t="shared" si="34"/>
        <v/>
      </c>
    </row>
    <row r="378" spans="1:14" x14ac:dyDescent="0.15">
      <c r="A378" s="202"/>
      <c r="B378" s="204" t="e">
        <f>VLOOKUP(A378,Adr!A:B,2,FALSE)</f>
        <v>#N/A</v>
      </c>
      <c r="C378" s="185"/>
      <c r="D378" s="289"/>
      <c r="E378" s="230"/>
      <c r="F378" s="166"/>
      <c r="G378" s="169"/>
      <c r="H378" s="169"/>
      <c r="I378" s="192" t="str">
        <f t="shared" si="35"/>
        <v/>
      </c>
      <c r="J378" s="167" t="str">
        <f t="shared" si="36"/>
        <v/>
      </c>
      <c r="K378" s="5"/>
      <c r="L378" s="167" t="str">
        <f t="shared" si="37"/>
        <v/>
      </c>
      <c r="M378" s="5" t="e">
        <f t="shared" si="33"/>
        <v>#N/A</v>
      </c>
      <c r="N378" s="3" t="str">
        <f t="shared" si="34"/>
        <v/>
      </c>
    </row>
    <row r="379" spans="1:14" x14ac:dyDescent="0.15">
      <c r="A379" s="202"/>
      <c r="B379" s="204" t="e">
        <f>VLOOKUP(A379,Adr!A:B,2,FALSE)</f>
        <v>#N/A</v>
      </c>
      <c r="C379" s="196"/>
      <c r="D379" s="291"/>
      <c r="E379" s="173"/>
      <c r="F379" s="166"/>
      <c r="G379" s="169"/>
      <c r="H379" s="169"/>
      <c r="I379" s="192" t="str">
        <f t="shared" si="35"/>
        <v/>
      </c>
      <c r="J379" s="167" t="str">
        <f t="shared" si="36"/>
        <v/>
      </c>
      <c r="K379" s="5"/>
      <c r="L379" s="167" t="str">
        <f t="shared" si="37"/>
        <v/>
      </c>
      <c r="M379" s="5" t="e">
        <f t="shared" si="33"/>
        <v>#N/A</v>
      </c>
      <c r="N379" s="3" t="str">
        <f t="shared" si="34"/>
        <v/>
      </c>
    </row>
    <row r="380" spans="1:14" x14ac:dyDescent="0.15">
      <c r="A380" s="198"/>
      <c r="B380" s="204" t="e">
        <f>VLOOKUP(A380,Adr!A:B,2,FALSE)</f>
        <v>#N/A</v>
      </c>
      <c r="C380" s="196"/>
      <c r="D380" s="289"/>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15">
      <c r="A381" s="182"/>
      <c r="B381" s="204" t="e">
        <f>VLOOKUP(A381,Adr!A:B,2,FALSE)</f>
        <v>#N/A</v>
      </c>
      <c r="C381" s="185"/>
      <c r="D381" s="289"/>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15">
      <c r="A382" s="166"/>
      <c r="B382" s="204" t="e">
        <f>VLOOKUP(A382,Adr!A:B,2,FALSE)</f>
        <v>#N/A</v>
      </c>
      <c r="C382" s="196"/>
      <c r="D382" s="291"/>
      <c r="E382" s="230"/>
      <c r="F382" s="166"/>
      <c r="G382" s="169"/>
      <c r="H382" s="169"/>
      <c r="I382" s="192" t="str">
        <f t="shared" si="35"/>
        <v/>
      </c>
      <c r="J382" s="167" t="str">
        <f t="shared" si="36"/>
        <v/>
      </c>
      <c r="K382" s="5"/>
      <c r="L382" s="167" t="str">
        <f t="shared" si="37"/>
        <v/>
      </c>
      <c r="M382" s="5" t="e">
        <f t="shared" si="33"/>
        <v>#N/A</v>
      </c>
      <c r="N382" s="3" t="str">
        <f t="shared" si="34"/>
        <v/>
      </c>
    </row>
    <row r="383" spans="1:14" x14ac:dyDescent="0.15">
      <c r="A383" s="198"/>
      <c r="B383" s="204" t="e">
        <f>VLOOKUP(A383,Adr!A:B,2,FALSE)</f>
        <v>#N/A</v>
      </c>
      <c r="C383" s="169"/>
      <c r="D383" s="290"/>
      <c r="E383" s="230"/>
      <c r="F383" s="166"/>
      <c r="G383" s="169"/>
      <c r="H383" s="169"/>
      <c r="I383" s="192" t="str">
        <f t="shared" si="35"/>
        <v/>
      </c>
      <c r="J383" s="167" t="str">
        <f t="shared" si="36"/>
        <v/>
      </c>
      <c r="K383" s="5"/>
      <c r="L383" s="167" t="str">
        <f t="shared" si="37"/>
        <v/>
      </c>
      <c r="M383" s="5" t="e">
        <f t="shared" si="33"/>
        <v>#N/A</v>
      </c>
      <c r="N383" s="3" t="str">
        <f t="shared" si="34"/>
        <v/>
      </c>
    </row>
    <row r="384" spans="1:14" x14ac:dyDescent="0.15">
      <c r="A384" s="166"/>
      <c r="B384" s="204" t="e">
        <f>VLOOKUP(A384,Adr!A:B,2,FALSE)</f>
        <v>#N/A</v>
      </c>
      <c r="C384" s="197"/>
      <c r="D384" s="292"/>
      <c r="E384" s="173"/>
      <c r="F384" s="166"/>
      <c r="G384" s="169"/>
      <c r="H384" s="169"/>
      <c r="I384" s="192" t="str">
        <f t="shared" si="35"/>
        <v/>
      </c>
      <c r="J384" s="167" t="str">
        <f t="shared" si="36"/>
        <v/>
      </c>
      <c r="K384" s="5"/>
      <c r="L384" s="167" t="str">
        <f t="shared" si="37"/>
        <v/>
      </c>
      <c r="M384" s="5" t="e">
        <f t="shared" si="33"/>
        <v>#N/A</v>
      </c>
      <c r="N384" s="3" t="str">
        <f t="shared" si="34"/>
        <v/>
      </c>
    </row>
    <row r="385" spans="1:14" x14ac:dyDescent="0.15">
      <c r="A385" s="202"/>
      <c r="B385" s="204" t="e">
        <f>VLOOKUP(A385,Adr!A:B,2,FALSE)</f>
        <v>#N/A</v>
      </c>
      <c r="C385" s="185"/>
      <c r="D385" s="289"/>
      <c r="E385" s="173"/>
      <c r="F385" s="166"/>
      <c r="G385" s="169"/>
      <c r="H385" s="169"/>
      <c r="I385" s="192" t="str">
        <f t="shared" si="35"/>
        <v/>
      </c>
      <c r="J385" s="167" t="str">
        <f t="shared" si="36"/>
        <v/>
      </c>
      <c r="K385" s="5"/>
      <c r="L385" s="167" t="str">
        <f t="shared" si="37"/>
        <v/>
      </c>
      <c r="M385" s="5" t="e">
        <f t="shared" si="33"/>
        <v>#N/A</v>
      </c>
      <c r="N385" s="3" t="str">
        <f t="shared" si="34"/>
        <v/>
      </c>
    </row>
    <row r="386" spans="1:14" x14ac:dyDescent="0.15">
      <c r="A386" s="166"/>
      <c r="B386" s="204" t="e">
        <f>VLOOKUP(A386,Adr!A:B,2,FALSE)</f>
        <v>#N/A</v>
      </c>
      <c r="C386" s="196"/>
      <c r="D386" s="291"/>
      <c r="E386" s="230"/>
      <c r="F386" s="166"/>
      <c r="G386" s="169"/>
      <c r="H386" s="169"/>
      <c r="I386" s="192" t="str">
        <f t="shared" si="35"/>
        <v/>
      </c>
      <c r="J386" s="167" t="str">
        <f t="shared" si="36"/>
        <v/>
      </c>
      <c r="K386" s="5"/>
      <c r="L386" s="167" t="str">
        <f t="shared" si="37"/>
        <v/>
      </c>
      <c r="M386" s="5" t="e">
        <f t="shared" si="33"/>
        <v>#N/A</v>
      </c>
      <c r="N386" s="3" t="str">
        <f t="shared" si="34"/>
        <v/>
      </c>
    </row>
    <row r="387" spans="1:14" x14ac:dyDescent="0.15">
      <c r="A387" s="202"/>
      <c r="B387" s="204" t="e">
        <f>VLOOKUP(A387,Adr!A:B,2,FALSE)</f>
        <v>#N/A</v>
      </c>
      <c r="C387" s="169"/>
      <c r="D387" s="290"/>
      <c r="E387" s="173"/>
      <c r="F387" s="166"/>
      <c r="G387" s="169"/>
      <c r="H387" s="169"/>
      <c r="I387" s="192" t="str">
        <f t="shared" si="35"/>
        <v/>
      </c>
      <c r="J387" s="167" t="str">
        <f t="shared" si="36"/>
        <v/>
      </c>
      <c r="K387" s="5"/>
      <c r="L387" s="167" t="str">
        <f t="shared" si="37"/>
        <v/>
      </c>
      <c r="M387" s="5" t="e">
        <f t="shared" si="33"/>
        <v>#N/A</v>
      </c>
      <c r="N387" s="3" t="str">
        <f t="shared" si="34"/>
        <v/>
      </c>
    </row>
    <row r="388" spans="1:14" x14ac:dyDescent="0.15">
      <c r="A388" s="166"/>
      <c r="B388" s="204" t="e">
        <f>VLOOKUP(A388,Adr!A:B,2,FALSE)</f>
        <v>#N/A</v>
      </c>
      <c r="C388" s="196"/>
      <c r="D388" s="291"/>
      <c r="E388" s="230"/>
      <c r="F388" s="166"/>
      <c r="G388" s="169"/>
      <c r="H388" s="169"/>
      <c r="I388" s="192" t="str">
        <f t="shared" si="35"/>
        <v/>
      </c>
      <c r="J388" s="167" t="str">
        <f t="shared" si="36"/>
        <v/>
      </c>
      <c r="K388" s="5"/>
      <c r="L388" s="167" t="str">
        <f t="shared" si="37"/>
        <v/>
      </c>
      <c r="M388" s="5" t="e">
        <f t="shared" si="33"/>
        <v>#N/A</v>
      </c>
      <c r="N388" s="3" t="str">
        <f t="shared" si="34"/>
        <v/>
      </c>
    </row>
    <row r="389" spans="1:14" x14ac:dyDescent="0.15">
      <c r="A389" s="198"/>
      <c r="B389" s="204" t="e">
        <f>VLOOKUP(A389,Adr!A:B,2,FALSE)</f>
        <v>#N/A</v>
      </c>
      <c r="C389" s="185"/>
      <c r="D389" s="289"/>
      <c r="E389" s="230"/>
      <c r="F389" s="166"/>
      <c r="G389" s="169"/>
      <c r="H389" s="169"/>
      <c r="I389" s="192" t="str">
        <f t="shared" si="35"/>
        <v/>
      </c>
      <c r="J389" s="167" t="str">
        <f t="shared" si="36"/>
        <v/>
      </c>
      <c r="K389" s="5"/>
      <c r="L389" s="167" t="str">
        <f t="shared" si="37"/>
        <v/>
      </c>
      <c r="M389" s="5" t="e">
        <f t="shared" si="33"/>
        <v>#N/A</v>
      </c>
      <c r="N389" s="3" t="str">
        <f t="shared" si="34"/>
        <v/>
      </c>
    </row>
    <row r="390" spans="1:14" x14ac:dyDescent="0.15">
      <c r="A390" s="198"/>
      <c r="B390" s="204" t="e">
        <f>VLOOKUP(A390,Adr!A:B,2,FALSE)</f>
        <v>#N/A</v>
      </c>
      <c r="C390" s="196"/>
      <c r="D390" s="289"/>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15">
      <c r="A391" s="202"/>
      <c r="B391" s="204" t="e">
        <f>VLOOKUP(A391,Adr!A:B,2,FALSE)</f>
        <v>#N/A</v>
      </c>
      <c r="C391" s="185"/>
      <c r="D391" s="289"/>
      <c r="E391" s="173"/>
      <c r="F391" s="166"/>
      <c r="G391" s="169"/>
      <c r="H391" s="169"/>
      <c r="I391" s="192" t="str">
        <f t="shared" si="35"/>
        <v/>
      </c>
      <c r="J391" s="167" t="str">
        <f t="shared" si="36"/>
        <v/>
      </c>
      <c r="K391" s="5"/>
      <c r="L391" s="167" t="str">
        <f t="shared" si="37"/>
        <v/>
      </c>
      <c r="M391" s="5" t="e">
        <f t="shared" si="33"/>
        <v>#N/A</v>
      </c>
      <c r="N391" s="3" t="str">
        <f t="shared" si="34"/>
        <v/>
      </c>
    </row>
    <row r="392" spans="1:14" x14ac:dyDescent="0.15">
      <c r="A392" s="166"/>
      <c r="B392" s="204" t="e">
        <f>VLOOKUP(A392,Adr!A:B,2,FALSE)</f>
        <v>#N/A</v>
      </c>
      <c r="C392" s="197"/>
      <c r="D392" s="292"/>
      <c r="E392" s="173"/>
      <c r="F392" s="166"/>
      <c r="G392" s="169"/>
      <c r="H392" s="169"/>
      <c r="I392" s="192" t="str">
        <f t="shared" si="35"/>
        <v/>
      </c>
      <c r="J392" s="167" t="str">
        <f t="shared" si="36"/>
        <v/>
      </c>
      <c r="K392" s="5"/>
      <c r="L392" s="167" t="str">
        <f t="shared" si="37"/>
        <v/>
      </c>
      <c r="M392" s="5" t="e">
        <f t="shared" si="33"/>
        <v>#N/A</v>
      </c>
      <c r="N392" s="3" t="str">
        <f t="shared" si="34"/>
        <v/>
      </c>
    </row>
    <row r="393" spans="1:14" x14ac:dyDescent="0.15">
      <c r="A393" s="198"/>
      <c r="B393" s="204" t="e">
        <f>VLOOKUP(A393,Adr!A:B,2,FALSE)</f>
        <v>#N/A</v>
      </c>
      <c r="C393" s="169"/>
      <c r="D393" s="290"/>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15">
      <c r="A394" s="198"/>
      <c r="B394" s="204" t="e">
        <f>VLOOKUP(A394,Adr!A:B,2,FALSE)</f>
        <v>#N/A</v>
      </c>
      <c r="C394" s="196"/>
      <c r="D394" s="291"/>
      <c r="E394" s="230"/>
      <c r="F394" s="166"/>
      <c r="G394" s="169"/>
      <c r="H394" s="169"/>
      <c r="I394" s="192" t="str">
        <f t="shared" si="35"/>
        <v/>
      </c>
      <c r="J394" s="167" t="str">
        <f t="shared" si="36"/>
        <v/>
      </c>
      <c r="K394" s="5"/>
      <c r="L394" s="167" t="str">
        <f t="shared" si="37"/>
        <v/>
      </c>
      <c r="M394" s="5" t="e">
        <f t="shared" si="33"/>
        <v>#N/A</v>
      </c>
      <c r="N394" s="3" t="str">
        <f t="shared" si="34"/>
        <v/>
      </c>
    </row>
    <row r="395" spans="1:14" x14ac:dyDescent="0.15">
      <c r="A395" s="202"/>
      <c r="B395" s="204" t="e">
        <f>VLOOKUP(A395,Adr!A:B,2,FALSE)</f>
        <v>#N/A</v>
      </c>
      <c r="C395" s="185"/>
      <c r="D395" s="289"/>
      <c r="E395" s="230"/>
      <c r="F395" s="166"/>
      <c r="G395" s="169"/>
      <c r="H395" s="169"/>
      <c r="I395" s="192" t="str">
        <f t="shared" si="35"/>
        <v/>
      </c>
      <c r="J395" s="167" t="str">
        <f t="shared" si="36"/>
        <v/>
      </c>
      <c r="K395" s="5"/>
      <c r="L395" s="167" t="str">
        <f t="shared" si="37"/>
        <v/>
      </c>
      <c r="M395" s="5" t="e">
        <f t="shared" si="33"/>
        <v>#N/A</v>
      </c>
      <c r="N395" s="3" t="str">
        <f t="shared" si="34"/>
        <v/>
      </c>
    </row>
    <row r="396" spans="1:14" x14ac:dyDescent="0.15">
      <c r="A396" s="182"/>
      <c r="B396" s="204" t="e">
        <f>VLOOKUP(A396,Adr!A:B,2,FALSE)</f>
        <v>#N/A</v>
      </c>
      <c r="C396" s="185"/>
      <c r="D396" s="289"/>
      <c r="E396" s="173"/>
      <c r="F396" s="166"/>
      <c r="G396" s="169"/>
      <c r="H396" s="169"/>
      <c r="I396" s="192" t="str">
        <f t="shared" si="35"/>
        <v/>
      </c>
      <c r="J396" s="167" t="str">
        <f t="shared" si="36"/>
        <v/>
      </c>
      <c r="K396" s="5"/>
      <c r="L396" s="167" t="str">
        <f t="shared" si="37"/>
        <v/>
      </c>
      <c r="M396" s="5" t="e">
        <f t="shared" si="33"/>
        <v>#N/A</v>
      </c>
      <c r="N396" s="3" t="str">
        <f t="shared" si="34"/>
        <v/>
      </c>
    </row>
    <row r="397" spans="1:14" x14ac:dyDescent="0.15">
      <c r="A397" s="166"/>
      <c r="B397" s="204" t="e">
        <f>VLOOKUP(A397,Adr!A:B,2,FALSE)</f>
        <v>#N/A</v>
      </c>
      <c r="C397" s="196"/>
      <c r="D397" s="291"/>
      <c r="E397" s="230"/>
      <c r="F397" s="166"/>
      <c r="G397" s="169"/>
      <c r="H397" s="169"/>
      <c r="I397" s="192" t="str">
        <f t="shared" si="35"/>
        <v/>
      </c>
      <c r="J397" s="167" t="str">
        <f t="shared" si="36"/>
        <v/>
      </c>
      <c r="K397" s="5"/>
      <c r="L397" s="167" t="str">
        <f t="shared" si="37"/>
        <v/>
      </c>
      <c r="M397" s="5" t="e">
        <f t="shared" si="33"/>
        <v>#N/A</v>
      </c>
      <c r="N397" s="3" t="str">
        <f t="shared" si="34"/>
        <v/>
      </c>
    </row>
    <row r="398" spans="1:14" x14ac:dyDescent="0.15">
      <c r="A398" s="202"/>
      <c r="B398" s="204" t="e">
        <f>VLOOKUP(A398,Adr!A:B,2,FALSE)</f>
        <v>#N/A</v>
      </c>
      <c r="C398" s="185"/>
      <c r="D398" s="289"/>
      <c r="E398" s="230"/>
      <c r="F398" s="166"/>
      <c r="G398" s="169"/>
      <c r="H398" s="169"/>
      <c r="I398" s="192" t="str">
        <f t="shared" si="35"/>
        <v/>
      </c>
      <c r="J398" s="167" t="str">
        <f t="shared" si="36"/>
        <v/>
      </c>
      <c r="K398" s="5"/>
      <c r="L398" s="167" t="str">
        <f t="shared" si="37"/>
        <v/>
      </c>
      <c r="M398" s="5" t="e">
        <f t="shared" si="33"/>
        <v>#N/A</v>
      </c>
      <c r="N398" s="3" t="str">
        <f t="shared" si="34"/>
        <v/>
      </c>
    </row>
    <row r="399" spans="1:14" x14ac:dyDescent="0.15">
      <c r="A399" s="202"/>
      <c r="B399" s="204" t="e">
        <f>VLOOKUP(A399,Adr!A:B,2,FALSE)</f>
        <v>#N/A</v>
      </c>
      <c r="C399" s="185"/>
      <c r="D399" s="289"/>
      <c r="E399" s="173"/>
      <c r="F399" s="166"/>
      <c r="G399" s="169"/>
      <c r="H399" s="169"/>
      <c r="I399" s="192" t="str">
        <f t="shared" si="35"/>
        <v/>
      </c>
      <c r="J399" s="167" t="str">
        <f t="shared" si="36"/>
        <v/>
      </c>
      <c r="K399" s="5"/>
      <c r="L399" s="167" t="str">
        <f t="shared" si="37"/>
        <v/>
      </c>
      <c r="M399" s="5" t="e">
        <f t="shared" ref="M399:M462" si="38">B399&amp;F399&amp;H399&amp;C399</f>
        <v>#N/A</v>
      </c>
      <c r="N399" s="3" t="str">
        <f t="shared" ref="N399:N452" si="39">+I399&amp;H399</f>
        <v/>
      </c>
    </row>
    <row r="400" spans="1:14" x14ac:dyDescent="0.15">
      <c r="A400" s="202"/>
      <c r="B400" s="204" t="e">
        <f>VLOOKUP(A400,Adr!A:B,2,FALSE)</f>
        <v>#N/A</v>
      </c>
      <c r="C400" s="196"/>
      <c r="D400" s="289"/>
      <c r="E400" s="230"/>
      <c r="F400" s="166"/>
      <c r="G400" s="169"/>
      <c r="H400" s="169"/>
      <c r="I400" s="192" t="str">
        <f t="shared" si="35"/>
        <v/>
      </c>
      <c r="J400" s="167" t="str">
        <f t="shared" si="36"/>
        <v/>
      </c>
      <c r="K400" s="5"/>
      <c r="L400" s="167" t="str">
        <f t="shared" si="37"/>
        <v/>
      </c>
      <c r="M400" s="5" t="e">
        <f t="shared" si="38"/>
        <v>#N/A</v>
      </c>
      <c r="N400" s="3" t="str">
        <f t="shared" si="39"/>
        <v/>
      </c>
    </row>
    <row r="401" spans="1:14" x14ac:dyDescent="0.15">
      <c r="A401" s="166"/>
      <c r="B401" s="204" t="e">
        <f>VLOOKUP(A401,Adr!A:B,2,FALSE)</f>
        <v>#N/A</v>
      </c>
      <c r="C401" s="196"/>
      <c r="D401" s="291"/>
      <c r="E401" s="173"/>
      <c r="F401" s="166"/>
      <c r="G401" s="169"/>
      <c r="H401" s="169"/>
      <c r="I401" s="192" t="str">
        <f t="shared" si="35"/>
        <v/>
      </c>
      <c r="J401" s="167" t="str">
        <f t="shared" si="36"/>
        <v/>
      </c>
      <c r="K401" s="5"/>
      <c r="L401" s="167" t="str">
        <f t="shared" si="37"/>
        <v/>
      </c>
      <c r="M401" s="5" t="e">
        <f t="shared" si="38"/>
        <v>#N/A</v>
      </c>
      <c r="N401" s="3" t="str">
        <f t="shared" si="39"/>
        <v/>
      </c>
    </row>
    <row r="402" spans="1:14" x14ac:dyDescent="0.15">
      <c r="A402" s="202"/>
      <c r="B402" s="204" t="e">
        <f>VLOOKUP(A402,Adr!A:B,2,FALSE)</f>
        <v>#N/A</v>
      </c>
      <c r="C402" s="169"/>
      <c r="D402" s="290"/>
      <c r="E402" s="230"/>
      <c r="F402" s="166"/>
      <c r="G402" s="169"/>
      <c r="H402" s="169"/>
      <c r="I402" s="192" t="str">
        <f t="shared" si="35"/>
        <v/>
      </c>
      <c r="J402" s="167" t="str">
        <f t="shared" si="36"/>
        <v/>
      </c>
      <c r="K402" s="5"/>
      <c r="L402" s="167" t="str">
        <f t="shared" si="37"/>
        <v/>
      </c>
      <c r="M402" s="5" t="e">
        <f t="shared" si="38"/>
        <v>#N/A</v>
      </c>
      <c r="N402" s="3" t="str">
        <f t="shared" si="39"/>
        <v/>
      </c>
    </row>
    <row r="403" spans="1:14" x14ac:dyDescent="0.15">
      <c r="A403" s="166"/>
      <c r="B403" s="204" t="e">
        <f>VLOOKUP(A403,Adr!A:B,2,FALSE)</f>
        <v>#N/A</v>
      </c>
      <c r="C403" s="196"/>
      <c r="D403" s="291"/>
      <c r="E403" s="173"/>
      <c r="F403" s="166"/>
      <c r="G403" s="169"/>
      <c r="H403" s="169"/>
      <c r="I403" s="192" t="str">
        <f t="shared" si="35"/>
        <v/>
      </c>
      <c r="J403" s="167" t="str">
        <f t="shared" si="36"/>
        <v/>
      </c>
      <c r="K403" s="5"/>
      <c r="L403" s="167" t="str">
        <f t="shared" si="37"/>
        <v/>
      </c>
      <c r="M403" s="5" t="e">
        <f t="shared" si="38"/>
        <v>#N/A</v>
      </c>
      <c r="N403" s="3" t="str">
        <f t="shared" si="39"/>
        <v/>
      </c>
    </row>
    <row r="404" spans="1:14" x14ac:dyDescent="0.15">
      <c r="A404" s="166"/>
      <c r="B404" s="204" t="e">
        <f>VLOOKUP(A404,Adr!A:B,2,FALSE)</f>
        <v>#N/A</v>
      </c>
      <c r="C404" s="196"/>
      <c r="D404" s="291"/>
      <c r="E404" s="230"/>
      <c r="F404" s="166"/>
      <c r="G404" s="169"/>
      <c r="H404" s="169"/>
      <c r="I404" s="192" t="str">
        <f t="shared" si="35"/>
        <v/>
      </c>
      <c r="J404" s="167" t="str">
        <f t="shared" si="36"/>
        <v/>
      </c>
      <c r="K404" s="5"/>
      <c r="L404" s="167" t="str">
        <f t="shared" si="37"/>
        <v/>
      </c>
      <c r="M404" s="5" t="e">
        <f t="shared" si="38"/>
        <v>#N/A</v>
      </c>
      <c r="N404" s="3" t="str">
        <f t="shared" si="39"/>
        <v/>
      </c>
    </row>
    <row r="405" spans="1:14" x14ac:dyDescent="0.15">
      <c r="A405" s="166"/>
      <c r="B405" s="204" t="e">
        <f>VLOOKUP(A405,Adr!A:B,2,FALSE)</f>
        <v>#N/A</v>
      </c>
      <c r="C405" s="196"/>
      <c r="D405" s="291"/>
      <c r="E405" s="230"/>
      <c r="F405" s="166"/>
      <c r="G405" s="169"/>
      <c r="H405" s="169"/>
      <c r="I405" s="192" t="str">
        <f t="shared" si="35"/>
        <v/>
      </c>
      <c r="J405" s="167" t="str">
        <f t="shared" si="36"/>
        <v/>
      </c>
      <c r="K405" s="5"/>
      <c r="L405" s="167" t="str">
        <f t="shared" si="37"/>
        <v/>
      </c>
      <c r="M405" s="5" t="e">
        <f t="shared" si="38"/>
        <v>#N/A</v>
      </c>
      <c r="N405" s="3" t="str">
        <f t="shared" si="39"/>
        <v/>
      </c>
    </row>
    <row r="406" spans="1:14" x14ac:dyDescent="0.15">
      <c r="A406" s="198"/>
      <c r="B406" s="204" t="e">
        <f>VLOOKUP(A406,Adr!A:B,2,FALSE)</f>
        <v>#N/A</v>
      </c>
      <c r="C406" s="169"/>
      <c r="D406" s="290"/>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15">
      <c r="A407" s="202"/>
      <c r="B407" s="204" t="e">
        <f>VLOOKUP(A407,Adr!A:B,2,FALSE)</f>
        <v>#N/A</v>
      </c>
      <c r="C407" s="185"/>
      <c r="D407" s="289"/>
      <c r="E407" s="173"/>
      <c r="F407" s="166"/>
      <c r="G407" s="169"/>
      <c r="H407" s="169"/>
      <c r="I407" s="192" t="str">
        <f t="shared" si="35"/>
        <v/>
      </c>
      <c r="J407" s="167" t="str">
        <f t="shared" si="36"/>
        <v/>
      </c>
      <c r="K407" s="5"/>
      <c r="L407" s="167" t="str">
        <f t="shared" si="37"/>
        <v/>
      </c>
      <c r="M407" s="5" t="e">
        <f t="shared" si="38"/>
        <v>#N/A</v>
      </c>
      <c r="N407" s="3" t="str">
        <f t="shared" si="39"/>
        <v/>
      </c>
    </row>
    <row r="408" spans="1:14" x14ac:dyDescent="0.15">
      <c r="A408" s="202"/>
      <c r="B408" s="204" t="e">
        <f>VLOOKUP(A408,Adr!A:B,2,FALSE)</f>
        <v>#N/A</v>
      </c>
      <c r="C408" s="197"/>
      <c r="D408" s="292"/>
      <c r="E408" s="173"/>
      <c r="F408" s="166"/>
      <c r="G408" s="169"/>
      <c r="H408" s="169"/>
      <c r="I408" s="192" t="str">
        <f t="shared" si="35"/>
        <v/>
      </c>
      <c r="J408" s="167" t="str">
        <f t="shared" si="36"/>
        <v/>
      </c>
      <c r="K408" s="5"/>
      <c r="L408" s="167" t="str">
        <f t="shared" si="37"/>
        <v/>
      </c>
      <c r="M408" s="5" t="e">
        <f t="shared" si="38"/>
        <v>#N/A</v>
      </c>
      <c r="N408" s="3" t="str">
        <f t="shared" si="39"/>
        <v/>
      </c>
    </row>
    <row r="409" spans="1:14" x14ac:dyDescent="0.15">
      <c r="A409" s="166"/>
      <c r="B409" s="204" t="e">
        <f>VLOOKUP(A409,Adr!A:B,2,FALSE)</f>
        <v>#N/A</v>
      </c>
      <c r="C409" s="169"/>
      <c r="D409" s="290"/>
      <c r="E409" s="230"/>
      <c r="F409" s="166"/>
      <c r="G409" s="169"/>
      <c r="H409" s="169"/>
      <c r="I409" s="192" t="str">
        <f t="shared" si="35"/>
        <v/>
      </c>
      <c r="J409" s="167" t="str">
        <f t="shared" si="36"/>
        <v/>
      </c>
      <c r="K409" s="5"/>
      <c r="L409" s="167" t="str">
        <f t="shared" si="37"/>
        <v/>
      </c>
      <c r="M409" s="5" t="e">
        <f t="shared" si="38"/>
        <v>#N/A</v>
      </c>
      <c r="N409" s="3" t="str">
        <f t="shared" si="39"/>
        <v/>
      </c>
    </row>
    <row r="410" spans="1:14" x14ac:dyDescent="0.15">
      <c r="A410" s="166"/>
      <c r="B410" s="204" t="e">
        <f>VLOOKUP(A410,Adr!A:B,2,FALSE)</f>
        <v>#N/A</v>
      </c>
      <c r="C410" s="196"/>
      <c r="D410" s="291"/>
      <c r="E410" s="173"/>
      <c r="F410" s="166"/>
      <c r="G410" s="169"/>
      <c r="H410" s="169"/>
      <c r="I410" s="192" t="str">
        <f t="shared" si="35"/>
        <v/>
      </c>
      <c r="J410" s="167" t="str">
        <f t="shared" si="36"/>
        <v/>
      </c>
      <c r="K410" s="5"/>
      <c r="L410" s="167" t="str">
        <f t="shared" si="37"/>
        <v/>
      </c>
      <c r="M410" s="5" t="e">
        <f t="shared" si="38"/>
        <v>#N/A</v>
      </c>
      <c r="N410" s="3" t="str">
        <f t="shared" si="39"/>
        <v/>
      </c>
    </row>
    <row r="411" spans="1:14" x14ac:dyDescent="0.15">
      <c r="A411" s="202"/>
      <c r="B411" s="204" t="e">
        <f>VLOOKUP(A411,Adr!A:B,2,FALSE)</f>
        <v>#N/A</v>
      </c>
      <c r="C411" s="169"/>
      <c r="D411" s="290"/>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15">
      <c r="A412" s="166"/>
      <c r="B412" s="204" t="e">
        <f>VLOOKUP(A412,Adr!A:B,2,FALSE)</f>
        <v>#N/A</v>
      </c>
      <c r="C412" s="197"/>
      <c r="D412" s="292"/>
      <c r="E412" s="230"/>
      <c r="F412" s="166"/>
      <c r="G412" s="169"/>
      <c r="H412" s="169"/>
      <c r="I412" s="192" t="str">
        <f t="shared" si="35"/>
        <v/>
      </c>
      <c r="J412" s="167" t="str">
        <f t="shared" si="36"/>
        <v/>
      </c>
      <c r="K412" s="5"/>
      <c r="L412" s="167" t="str">
        <f t="shared" si="37"/>
        <v/>
      </c>
      <c r="M412" s="5" t="e">
        <f t="shared" si="38"/>
        <v>#N/A</v>
      </c>
      <c r="N412" s="3" t="str">
        <f t="shared" si="39"/>
        <v/>
      </c>
    </row>
    <row r="413" spans="1:14" x14ac:dyDescent="0.15">
      <c r="A413" s="202"/>
      <c r="B413" s="204" t="e">
        <f>VLOOKUP(A413,Adr!A:B,2,FALSE)</f>
        <v>#N/A</v>
      </c>
      <c r="C413" s="185"/>
      <c r="D413" s="289"/>
      <c r="E413" s="230"/>
      <c r="F413" s="166"/>
      <c r="G413" s="169"/>
      <c r="H413" s="169"/>
      <c r="I413" s="192" t="str">
        <f t="shared" si="35"/>
        <v/>
      </c>
      <c r="J413" s="167" t="str">
        <f t="shared" si="36"/>
        <v/>
      </c>
      <c r="K413" s="5"/>
      <c r="L413" s="167" t="str">
        <f t="shared" si="37"/>
        <v/>
      </c>
      <c r="M413" s="5" t="e">
        <f t="shared" si="38"/>
        <v>#N/A</v>
      </c>
      <c r="N413" s="3" t="str">
        <f t="shared" si="39"/>
        <v/>
      </c>
    </row>
    <row r="414" spans="1:14" x14ac:dyDescent="0.15">
      <c r="A414" s="166"/>
      <c r="B414" s="204" t="e">
        <f>VLOOKUP(A414,Adr!A:B,2,FALSE)</f>
        <v>#N/A</v>
      </c>
      <c r="C414" s="185"/>
      <c r="D414" s="289"/>
      <c r="E414" s="173"/>
      <c r="F414" s="166"/>
      <c r="G414" s="169"/>
      <c r="H414" s="169"/>
      <c r="I414" s="192" t="str">
        <f t="shared" si="35"/>
        <v/>
      </c>
      <c r="J414" s="167" t="str">
        <f t="shared" si="36"/>
        <v/>
      </c>
      <c r="K414" s="5"/>
      <c r="L414" s="167" t="str">
        <f t="shared" si="37"/>
        <v/>
      </c>
      <c r="M414" s="5" t="e">
        <f t="shared" si="38"/>
        <v>#N/A</v>
      </c>
      <c r="N414" s="3" t="str">
        <f t="shared" si="39"/>
        <v/>
      </c>
    </row>
    <row r="415" spans="1:14" x14ac:dyDescent="0.15">
      <c r="A415" s="166"/>
      <c r="B415" s="204" t="e">
        <f>VLOOKUP(A415,Adr!A:B,2,FALSE)</f>
        <v>#N/A</v>
      </c>
      <c r="C415" s="185"/>
      <c r="D415" s="289"/>
      <c r="E415" s="230"/>
      <c r="F415" s="166"/>
      <c r="G415" s="169"/>
      <c r="H415" s="169"/>
      <c r="I415" s="192" t="str">
        <f t="shared" si="35"/>
        <v/>
      </c>
      <c r="J415" s="167" t="str">
        <f t="shared" si="36"/>
        <v/>
      </c>
      <c r="K415" s="5"/>
      <c r="L415" s="167" t="str">
        <f t="shared" si="37"/>
        <v/>
      </c>
      <c r="M415" s="5" t="e">
        <f t="shared" si="38"/>
        <v>#N/A</v>
      </c>
      <c r="N415" s="3" t="str">
        <f t="shared" si="39"/>
        <v/>
      </c>
    </row>
    <row r="416" spans="1:14" x14ac:dyDescent="0.15">
      <c r="A416" s="166"/>
      <c r="B416" s="204" t="e">
        <f>VLOOKUP(A416,Adr!A:B,2,FALSE)</f>
        <v>#N/A</v>
      </c>
      <c r="C416" s="197"/>
      <c r="D416" s="292"/>
      <c r="E416" s="173"/>
      <c r="F416" s="166"/>
      <c r="G416" s="169"/>
      <c r="H416" s="169"/>
      <c r="I416" s="192" t="str">
        <f t="shared" ref="I416:I479" si="40">A416&amp;F416</f>
        <v/>
      </c>
      <c r="J416" s="167" t="str">
        <f t="shared" ref="J416:J479" si="41">A416&amp;G416</f>
        <v/>
      </c>
      <c r="K416" s="5"/>
      <c r="L416" s="167" t="str">
        <f t="shared" ref="L416:L479" si="42">A416&amp;G416&amp;H416</f>
        <v/>
      </c>
      <c r="M416" s="5" t="e">
        <f t="shared" si="38"/>
        <v>#N/A</v>
      </c>
      <c r="N416" s="3" t="str">
        <f t="shared" si="39"/>
        <v/>
      </c>
    </row>
    <row r="417" spans="1:14" x14ac:dyDescent="0.15">
      <c r="A417" s="166"/>
      <c r="B417" s="204" t="e">
        <f>VLOOKUP(A417,Adr!A:B,2,FALSE)</f>
        <v>#N/A</v>
      </c>
      <c r="C417" s="185"/>
      <c r="D417" s="289"/>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15">
      <c r="A418" s="198"/>
      <c r="B418" s="204" t="e">
        <f>VLOOKUP(A418,Adr!A:B,2,FALSE)</f>
        <v>#N/A</v>
      </c>
      <c r="C418" s="169"/>
      <c r="D418" s="290"/>
      <c r="E418" s="173"/>
      <c r="F418" s="166"/>
      <c r="G418" s="169"/>
      <c r="H418" s="169"/>
      <c r="I418" s="192" t="str">
        <f t="shared" si="40"/>
        <v/>
      </c>
      <c r="J418" s="167" t="str">
        <f t="shared" si="41"/>
        <v/>
      </c>
      <c r="K418" s="5"/>
      <c r="L418" s="167" t="str">
        <f t="shared" si="42"/>
        <v/>
      </c>
      <c r="M418" s="5" t="e">
        <f t="shared" si="38"/>
        <v>#N/A</v>
      </c>
      <c r="N418" s="3" t="str">
        <f t="shared" si="39"/>
        <v/>
      </c>
    </row>
    <row r="419" spans="1:14" x14ac:dyDescent="0.15">
      <c r="A419" s="202"/>
      <c r="B419" s="204" t="e">
        <f>VLOOKUP(A419,Adr!A:B,2,FALSE)</f>
        <v>#N/A</v>
      </c>
      <c r="C419" s="185"/>
      <c r="D419" s="291"/>
      <c r="E419" s="173"/>
      <c r="F419" s="166"/>
      <c r="G419" s="169"/>
      <c r="H419" s="169"/>
      <c r="I419" s="192" t="str">
        <f t="shared" si="40"/>
        <v/>
      </c>
      <c r="J419" s="167" t="str">
        <f t="shared" si="41"/>
        <v/>
      </c>
      <c r="K419" s="5"/>
      <c r="L419" s="167" t="str">
        <f t="shared" si="42"/>
        <v/>
      </c>
      <c r="M419" s="5" t="e">
        <f t="shared" si="38"/>
        <v>#N/A</v>
      </c>
      <c r="N419" s="3" t="str">
        <f t="shared" si="39"/>
        <v/>
      </c>
    </row>
    <row r="420" spans="1:14" x14ac:dyDescent="0.15">
      <c r="A420" s="18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15">
      <c r="A421" s="182"/>
      <c r="B421" s="204" t="e">
        <f>VLOOKUP(A421,Adr!A:B,2,FALSE)</f>
        <v>#N/A</v>
      </c>
      <c r="C421" s="185"/>
      <c r="D421" s="289"/>
      <c r="E421" s="230"/>
      <c r="F421" s="166"/>
      <c r="G421" s="169"/>
      <c r="H421" s="169"/>
      <c r="I421" s="192" t="str">
        <f t="shared" si="40"/>
        <v/>
      </c>
      <c r="J421" s="167" t="str">
        <f t="shared" si="41"/>
        <v/>
      </c>
      <c r="K421" s="5"/>
      <c r="L421" s="167" t="str">
        <f t="shared" si="42"/>
        <v/>
      </c>
      <c r="M421" s="5" t="e">
        <f t="shared" si="38"/>
        <v>#N/A</v>
      </c>
      <c r="N421" s="3" t="str">
        <f t="shared" si="39"/>
        <v/>
      </c>
    </row>
    <row r="422" spans="1:14" x14ac:dyDescent="0.15">
      <c r="A422" s="202"/>
      <c r="B422" s="204" t="e">
        <f>VLOOKUP(A422,Adr!A:B,2,FALSE)</f>
        <v>#N/A</v>
      </c>
      <c r="C422" s="185"/>
      <c r="D422" s="289"/>
      <c r="E422" s="230"/>
      <c r="F422" s="166"/>
      <c r="G422" s="169"/>
      <c r="H422" s="169"/>
      <c r="I422" s="192" t="str">
        <f t="shared" si="40"/>
        <v/>
      </c>
      <c r="J422" s="167" t="str">
        <f t="shared" si="41"/>
        <v/>
      </c>
      <c r="K422" s="5"/>
      <c r="L422" s="167" t="str">
        <f t="shared" si="42"/>
        <v/>
      </c>
      <c r="M422" s="5" t="e">
        <f t="shared" si="38"/>
        <v>#N/A</v>
      </c>
      <c r="N422" s="3" t="str">
        <f t="shared" si="39"/>
        <v/>
      </c>
    </row>
    <row r="423" spans="1:14" x14ac:dyDescent="0.15">
      <c r="A423" s="202"/>
      <c r="B423" s="204" t="e">
        <f>VLOOKUP(A423,Adr!A:B,2,FALSE)</f>
        <v>#N/A</v>
      </c>
      <c r="C423" s="169"/>
      <c r="D423" s="290"/>
      <c r="E423" s="173"/>
      <c r="F423" s="166"/>
      <c r="G423" s="169"/>
      <c r="H423" s="169"/>
      <c r="I423" s="192" t="str">
        <f t="shared" si="40"/>
        <v/>
      </c>
      <c r="J423" s="167" t="str">
        <f t="shared" si="41"/>
        <v/>
      </c>
      <c r="K423" s="5"/>
      <c r="L423" s="167" t="str">
        <f t="shared" si="42"/>
        <v/>
      </c>
      <c r="M423" s="5" t="e">
        <f t="shared" si="38"/>
        <v>#N/A</v>
      </c>
      <c r="N423" s="3" t="str">
        <f t="shared" si="39"/>
        <v/>
      </c>
    </row>
    <row r="424" spans="1:14" x14ac:dyDescent="0.15">
      <c r="A424" s="202"/>
      <c r="B424" s="204" t="e">
        <f>VLOOKUP(A424,Adr!A:B,2,FALSE)</f>
        <v>#N/A</v>
      </c>
      <c r="C424" s="197"/>
      <c r="D424" s="292"/>
      <c r="E424" s="173"/>
      <c r="F424" s="166"/>
      <c r="G424" s="169"/>
      <c r="H424" s="169"/>
      <c r="I424" s="192" t="str">
        <f t="shared" si="40"/>
        <v/>
      </c>
      <c r="J424" s="167" t="str">
        <f t="shared" si="41"/>
        <v/>
      </c>
      <c r="K424" s="5"/>
      <c r="L424" s="167" t="str">
        <f t="shared" si="42"/>
        <v/>
      </c>
      <c r="M424" s="5" t="e">
        <f t="shared" si="38"/>
        <v>#N/A</v>
      </c>
      <c r="N424" s="3" t="str">
        <f t="shared" si="39"/>
        <v/>
      </c>
    </row>
    <row r="425" spans="1:14" x14ac:dyDescent="0.15">
      <c r="A425" s="166"/>
      <c r="B425" s="204" t="e">
        <f>VLOOKUP(A425,Adr!A:B,2,FALSE)</f>
        <v>#N/A</v>
      </c>
      <c r="C425" s="196"/>
      <c r="D425" s="291"/>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15">
      <c r="A426" s="202"/>
      <c r="B426" s="204" t="e">
        <f>VLOOKUP(A426,Adr!A:B,2,FALSE)</f>
        <v>#N/A</v>
      </c>
      <c r="C426" s="196"/>
      <c r="D426" s="291"/>
      <c r="E426" s="230"/>
      <c r="F426" s="166"/>
      <c r="G426" s="169"/>
      <c r="H426" s="169"/>
      <c r="I426" s="192" t="str">
        <f t="shared" si="40"/>
        <v/>
      </c>
      <c r="J426" s="167" t="str">
        <f t="shared" si="41"/>
        <v/>
      </c>
      <c r="K426" s="5"/>
      <c r="L426" s="167" t="str">
        <f t="shared" si="42"/>
        <v/>
      </c>
      <c r="M426" s="5" t="e">
        <f t="shared" si="38"/>
        <v>#N/A</v>
      </c>
      <c r="N426" s="3" t="str">
        <f t="shared" si="39"/>
        <v/>
      </c>
    </row>
    <row r="427" spans="1:14" x14ac:dyDescent="0.15">
      <c r="A427" s="198"/>
      <c r="B427" s="204" t="e">
        <f>VLOOKUP(A427,Adr!A:B,2,FALSE)</f>
        <v>#N/A</v>
      </c>
      <c r="C427" s="185"/>
      <c r="D427" s="289"/>
      <c r="E427" s="230"/>
      <c r="F427" s="166"/>
      <c r="G427" s="169"/>
      <c r="H427" s="169"/>
      <c r="I427" s="192" t="str">
        <f t="shared" si="40"/>
        <v/>
      </c>
      <c r="J427" s="167" t="str">
        <f t="shared" si="41"/>
        <v/>
      </c>
      <c r="K427" s="5"/>
      <c r="L427" s="167" t="str">
        <f t="shared" si="42"/>
        <v/>
      </c>
      <c r="M427" s="5" t="e">
        <f t="shared" si="38"/>
        <v>#N/A</v>
      </c>
      <c r="N427" s="3" t="str">
        <f t="shared" si="39"/>
        <v/>
      </c>
    </row>
    <row r="428" spans="1:14" x14ac:dyDescent="0.15">
      <c r="A428" s="166"/>
      <c r="B428" s="204" t="e">
        <f>VLOOKUP(A428,Adr!A:B,2,FALSE)</f>
        <v>#N/A</v>
      </c>
      <c r="C428" s="196"/>
      <c r="D428" s="291"/>
      <c r="E428" s="173"/>
      <c r="F428" s="166"/>
      <c r="G428" s="169"/>
      <c r="H428" s="169"/>
      <c r="I428" s="192" t="str">
        <f t="shared" si="40"/>
        <v/>
      </c>
      <c r="J428" s="167" t="str">
        <f t="shared" si="41"/>
        <v/>
      </c>
      <c r="K428" s="5"/>
      <c r="L428" s="167" t="str">
        <f t="shared" si="42"/>
        <v/>
      </c>
      <c r="M428" s="5" t="e">
        <f t="shared" si="38"/>
        <v>#N/A</v>
      </c>
      <c r="N428" s="3" t="str">
        <f t="shared" si="39"/>
        <v/>
      </c>
    </row>
    <row r="429" spans="1:14" x14ac:dyDescent="0.15">
      <c r="A429" s="198"/>
      <c r="B429" s="204" t="e">
        <f>VLOOKUP(A429,Adr!A:B,2,FALSE)</f>
        <v>#N/A</v>
      </c>
      <c r="C429" s="185"/>
      <c r="D429" s="289"/>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15">
      <c r="A430" s="166"/>
      <c r="B430" s="204" t="e">
        <f>VLOOKUP(A430,Adr!A:B,2,FALSE)</f>
        <v>#N/A</v>
      </c>
      <c r="C430" s="197"/>
      <c r="D430" s="292"/>
      <c r="E430" s="230"/>
      <c r="F430" s="166"/>
      <c r="G430" s="169"/>
      <c r="H430" s="169"/>
      <c r="I430" s="192" t="str">
        <f t="shared" si="40"/>
        <v/>
      </c>
      <c r="J430" s="167" t="str">
        <f t="shared" si="41"/>
        <v/>
      </c>
      <c r="K430" s="5"/>
      <c r="L430" s="167" t="str">
        <f t="shared" si="42"/>
        <v/>
      </c>
      <c r="M430" s="5" t="e">
        <f t="shared" si="38"/>
        <v>#N/A</v>
      </c>
      <c r="N430" s="3" t="str">
        <f t="shared" si="39"/>
        <v/>
      </c>
    </row>
    <row r="431" spans="1:14" x14ac:dyDescent="0.15">
      <c r="A431" s="198"/>
      <c r="B431" s="204" t="e">
        <f>VLOOKUP(A431,Adr!A:B,2,FALSE)</f>
        <v>#N/A</v>
      </c>
      <c r="C431" s="185"/>
      <c r="D431" s="289"/>
      <c r="E431" s="230"/>
      <c r="F431" s="166"/>
      <c r="G431" s="169"/>
      <c r="H431" s="169"/>
      <c r="I431" s="192" t="str">
        <f t="shared" si="40"/>
        <v/>
      </c>
      <c r="J431" s="167" t="str">
        <f t="shared" si="41"/>
        <v/>
      </c>
      <c r="K431" s="5"/>
      <c r="L431" s="167" t="str">
        <f t="shared" si="42"/>
        <v/>
      </c>
      <c r="M431" s="5" t="e">
        <f t="shared" si="38"/>
        <v>#N/A</v>
      </c>
      <c r="N431" s="3" t="str">
        <f t="shared" si="39"/>
        <v/>
      </c>
    </row>
    <row r="432" spans="1:14" x14ac:dyDescent="0.15">
      <c r="A432" s="166"/>
      <c r="B432" s="204" t="e">
        <f>VLOOKUP(A432,Adr!A:B,2,FALSE)</f>
        <v>#N/A</v>
      </c>
      <c r="C432" s="197"/>
      <c r="D432" s="292"/>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15">
      <c r="A433" s="198"/>
      <c r="B433" s="204" t="e">
        <f>VLOOKUP(A433,Adr!A:B,2,FALSE)</f>
        <v>#N/A</v>
      </c>
      <c r="C433" s="185"/>
      <c r="D433" s="289"/>
      <c r="E433" s="173"/>
      <c r="F433" s="166"/>
      <c r="G433" s="169"/>
      <c r="H433" s="169"/>
      <c r="I433" s="192" t="str">
        <f t="shared" si="40"/>
        <v/>
      </c>
      <c r="J433" s="167" t="str">
        <f t="shared" si="41"/>
        <v/>
      </c>
      <c r="K433" s="5"/>
      <c r="L433" s="167" t="str">
        <f t="shared" si="42"/>
        <v/>
      </c>
      <c r="M433" s="5" t="e">
        <f t="shared" si="38"/>
        <v>#N/A</v>
      </c>
      <c r="N433" s="3" t="str">
        <f t="shared" si="39"/>
        <v/>
      </c>
    </row>
    <row r="434" spans="1:14" x14ac:dyDescent="0.15">
      <c r="A434" s="166"/>
      <c r="B434" s="204" t="e">
        <f>VLOOKUP(A434,Adr!A:B,2,FALSE)</f>
        <v>#N/A</v>
      </c>
      <c r="C434" s="197"/>
      <c r="D434" s="292"/>
      <c r="E434" s="173"/>
      <c r="F434" s="166"/>
      <c r="G434" s="169"/>
      <c r="H434" s="169"/>
      <c r="I434" s="192" t="str">
        <f t="shared" si="40"/>
        <v/>
      </c>
      <c r="J434" s="167" t="str">
        <f t="shared" si="41"/>
        <v/>
      </c>
      <c r="K434" s="5"/>
      <c r="L434" s="167" t="str">
        <f t="shared" si="42"/>
        <v/>
      </c>
      <c r="M434" s="5" t="e">
        <f t="shared" si="38"/>
        <v>#N/A</v>
      </c>
      <c r="N434" s="3" t="str">
        <f t="shared" si="39"/>
        <v/>
      </c>
    </row>
    <row r="435" spans="1:14" x14ac:dyDescent="0.15">
      <c r="A435" s="166"/>
      <c r="B435" s="204" t="e">
        <f>VLOOKUP(A435,Adr!A:B,2,FALSE)</f>
        <v>#N/A</v>
      </c>
      <c r="C435" s="197"/>
      <c r="D435" s="292"/>
      <c r="E435" s="230"/>
      <c r="F435" s="166"/>
      <c r="G435" s="169"/>
      <c r="H435" s="169"/>
      <c r="I435" s="192" t="str">
        <f t="shared" si="40"/>
        <v/>
      </c>
      <c r="J435" s="167" t="str">
        <f t="shared" si="41"/>
        <v/>
      </c>
      <c r="K435" s="5"/>
      <c r="L435" s="167" t="str">
        <f t="shared" si="42"/>
        <v/>
      </c>
      <c r="M435" s="5" t="e">
        <f t="shared" si="38"/>
        <v>#N/A</v>
      </c>
      <c r="N435" s="3" t="str">
        <f t="shared" si="39"/>
        <v/>
      </c>
    </row>
    <row r="436" spans="1:14" x14ac:dyDescent="0.15">
      <c r="A436" s="198"/>
      <c r="B436" s="204" t="e">
        <f>VLOOKUP(A436,Adr!A:B,2,FALSE)</f>
        <v>#N/A</v>
      </c>
      <c r="C436" s="185"/>
      <c r="D436" s="289"/>
      <c r="E436" s="230"/>
      <c r="F436" s="166"/>
      <c r="G436" s="169"/>
      <c r="H436" s="169"/>
      <c r="I436" s="192" t="str">
        <f t="shared" si="40"/>
        <v/>
      </c>
      <c r="J436" s="167" t="str">
        <f t="shared" si="41"/>
        <v/>
      </c>
      <c r="K436" s="5"/>
      <c r="L436" s="167" t="str">
        <f t="shared" si="42"/>
        <v/>
      </c>
      <c r="M436" s="5" t="e">
        <f t="shared" si="38"/>
        <v>#N/A</v>
      </c>
      <c r="N436" s="3" t="str">
        <f t="shared" si="39"/>
        <v/>
      </c>
    </row>
    <row r="437" spans="1:14" x14ac:dyDescent="0.15">
      <c r="A437" s="198"/>
      <c r="B437" s="204" t="e">
        <f>VLOOKUP(A437,Adr!A:B,2,FALSE)</f>
        <v>#N/A</v>
      </c>
      <c r="C437" s="185"/>
      <c r="D437" s="289"/>
      <c r="E437" s="173"/>
      <c r="F437" s="166"/>
      <c r="G437" s="169"/>
      <c r="H437" s="169"/>
      <c r="I437" s="192" t="str">
        <f t="shared" si="40"/>
        <v/>
      </c>
      <c r="J437" s="167" t="str">
        <f t="shared" si="41"/>
        <v/>
      </c>
      <c r="K437" s="5"/>
      <c r="L437" s="167" t="str">
        <f t="shared" si="42"/>
        <v/>
      </c>
      <c r="M437" s="5" t="e">
        <f t="shared" si="38"/>
        <v>#N/A</v>
      </c>
      <c r="N437" s="3" t="str">
        <f t="shared" si="39"/>
        <v/>
      </c>
    </row>
    <row r="438" spans="1:14" x14ac:dyDescent="0.15">
      <c r="A438" s="166"/>
      <c r="B438" s="204" t="e">
        <f>VLOOKUP(A438,Adr!A:B,2,FALSE)</f>
        <v>#N/A</v>
      </c>
      <c r="C438" s="196"/>
      <c r="D438" s="291"/>
      <c r="E438" s="173"/>
      <c r="F438" s="166"/>
      <c r="G438" s="169"/>
      <c r="H438" s="169"/>
      <c r="I438" s="192" t="str">
        <f t="shared" si="40"/>
        <v/>
      </c>
      <c r="J438" s="167" t="str">
        <f t="shared" si="41"/>
        <v/>
      </c>
      <c r="K438" s="5"/>
      <c r="L438" s="167" t="str">
        <f t="shared" si="42"/>
        <v/>
      </c>
      <c r="M438" s="5" t="e">
        <f t="shared" si="38"/>
        <v>#N/A</v>
      </c>
      <c r="N438" s="3" t="str">
        <f t="shared" si="39"/>
        <v/>
      </c>
    </row>
    <row r="439" spans="1:14" x14ac:dyDescent="0.15">
      <c r="A439" s="198"/>
      <c r="B439" s="204" t="e">
        <f>VLOOKUP(A439,Adr!A:B,2,FALSE)</f>
        <v>#N/A</v>
      </c>
      <c r="C439" s="185"/>
      <c r="D439" s="289"/>
      <c r="E439" s="230"/>
      <c r="F439" s="166"/>
      <c r="G439" s="169"/>
      <c r="H439" s="169"/>
      <c r="I439" s="192" t="str">
        <f t="shared" si="40"/>
        <v/>
      </c>
      <c r="J439" s="167" t="str">
        <f t="shared" si="41"/>
        <v/>
      </c>
      <c r="K439" s="5"/>
      <c r="L439" s="167" t="str">
        <f t="shared" si="42"/>
        <v/>
      </c>
      <c r="M439" s="5" t="e">
        <f t="shared" si="38"/>
        <v>#N/A</v>
      </c>
      <c r="N439" s="3" t="str">
        <f t="shared" si="39"/>
        <v/>
      </c>
    </row>
    <row r="440" spans="1:14" x14ac:dyDescent="0.15">
      <c r="A440" s="166"/>
      <c r="B440" s="204" t="e">
        <f>VLOOKUP(A440,Adr!A:B,2,FALSE)</f>
        <v>#N/A</v>
      </c>
      <c r="C440" s="196"/>
      <c r="D440" s="291"/>
      <c r="E440" s="230"/>
      <c r="F440" s="166"/>
      <c r="G440" s="169"/>
      <c r="H440" s="169"/>
      <c r="I440" s="192" t="str">
        <f t="shared" si="40"/>
        <v/>
      </c>
      <c r="J440" s="167" t="str">
        <f t="shared" si="41"/>
        <v/>
      </c>
      <c r="K440" s="5"/>
      <c r="L440" s="167" t="str">
        <f t="shared" si="42"/>
        <v/>
      </c>
      <c r="M440" s="5" t="e">
        <f t="shared" si="38"/>
        <v>#N/A</v>
      </c>
      <c r="N440" s="3" t="str">
        <f t="shared" si="39"/>
        <v/>
      </c>
    </row>
    <row r="441" spans="1:14" x14ac:dyDescent="0.15">
      <c r="A441" s="182"/>
      <c r="B441" s="204" t="e">
        <f>VLOOKUP(A441,Adr!A:B,2,FALSE)</f>
        <v>#N/A</v>
      </c>
      <c r="C441" s="185"/>
      <c r="D441" s="289"/>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15">
      <c r="A442" s="198"/>
      <c r="B442" s="204" t="e">
        <f>VLOOKUP(A442,Adr!A:B,2,FALSE)</f>
        <v>#N/A</v>
      </c>
      <c r="C442" s="185"/>
      <c r="D442" s="291"/>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15">
      <c r="A443" s="166"/>
      <c r="B443" s="204" t="e">
        <f>VLOOKUP(A443,Adr!A:B,2,FALSE)</f>
        <v>#N/A</v>
      </c>
      <c r="C443" s="196"/>
      <c r="D443" s="289"/>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15">
      <c r="A444" s="166"/>
      <c r="B444" s="204" t="e">
        <f>VLOOKUP(A444,Adr!A:B,2,FALSE)</f>
        <v>#N/A</v>
      </c>
      <c r="C444" s="197"/>
      <c r="D444" s="292"/>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15">
      <c r="A445" s="166"/>
      <c r="B445" s="204" t="e">
        <f>VLOOKUP(A445,Adr!A:B,2,FALSE)</f>
        <v>#N/A</v>
      </c>
      <c r="C445" s="196"/>
      <c r="D445" s="291"/>
      <c r="E445" s="173"/>
      <c r="F445" s="166"/>
      <c r="G445" s="169"/>
      <c r="H445" s="169"/>
      <c r="I445" s="192" t="str">
        <f t="shared" si="40"/>
        <v/>
      </c>
      <c r="J445" s="167" t="str">
        <f t="shared" si="41"/>
        <v/>
      </c>
      <c r="K445" s="5"/>
      <c r="L445" s="167" t="str">
        <f t="shared" si="42"/>
        <v/>
      </c>
      <c r="M445" s="5" t="e">
        <f t="shared" si="38"/>
        <v>#N/A</v>
      </c>
      <c r="N445" s="3" t="str">
        <f t="shared" si="39"/>
        <v/>
      </c>
    </row>
    <row r="446" spans="1:14" x14ac:dyDescent="0.15">
      <c r="A446" s="198"/>
      <c r="B446" s="204" t="e">
        <f>VLOOKUP(A446,Adr!A:B,2,FALSE)</f>
        <v>#N/A</v>
      </c>
      <c r="C446" s="185"/>
      <c r="D446" s="289"/>
      <c r="E446" s="173"/>
      <c r="F446" s="166"/>
      <c r="G446" s="169"/>
      <c r="H446" s="169"/>
      <c r="I446" s="192" t="str">
        <f t="shared" si="40"/>
        <v/>
      </c>
      <c r="J446" s="167" t="str">
        <f t="shared" si="41"/>
        <v/>
      </c>
      <c r="K446" s="5"/>
      <c r="L446" s="167" t="str">
        <f t="shared" si="42"/>
        <v/>
      </c>
      <c r="M446" s="5" t="e">
        <f t="shared" si="38"/>
        <v>#N/A</v>
      </c>
      <c r="N446" s="3" t="str">
        <f t="shared" si="39"/>
        <v/>
      </c>
    </row>
    <row r="447" spans="1:14" x14ac:dyDescent="0.15">
      <c r="A447" s="166"/>
      <c r="B447" s="204" t="e">
        <f>VLOOKUP(A447,Adr!A:B,2,FALSE)</f>
        <v>#N/A</v>
      </c>
      <c r="C447" s="196"/>
      <c r="D447" s="291"/>
      <c r="E447" s="230"/>
      <c r="F447" s="166"/>
      <c r="G447" s="169"/>
      <c r="H447" s="169"/>
      <c r="I447" s="192" t="str">
        <f t="shared" si="40"/>
        <v/>
      </c>
      <c r="J447" s="167" t="str">
        <f t="shared" si="41"/>
        <v/>
      </c>
      <c r="K447" s="5"/>
      <c r="L447" s="167" t="str">
        <f t="shared" si="42"/>
        <v/>
      </c>
      <c r="M447" s="5" t="e">
        <f t="shared" si="38"/>
        <v>#N/A</v>
      </c>
      <c r="N447" s="3" t="str">
        <f t="shared" si="39"/>
        <v/>
      </c>
    </row>
    <row r="448" spans="1:14" x14ac:dyDescent="0.15">
      <c r="A448" s="166"/>
      <c r="B448" s="204" t="e">
        <f>VLOOKUP(A448,Adr!A:B,2,FALSE)</f>
        <v>#N/A</v>
      </c>
      <c r="C448" s="185"/>
      <c r="D448" s="289"/>
      <c r="E448" s="173"/>
      <c r="F448" s="166"/>
      <c r="G448" s="169"/>
      <c r="H448" s="169"/>
      <c r="I448" s="192" t="str">
        <f t="shared" si="40"/>
        <v/>
      </c>
      <c r="J448" s="167" t="str">
        <f t="shared" si="41"/>
        <v/>
      </c>
      <c r="K448" s="5"/>
      <c r="L448" s="167" t="str">
        <f t="shared" si="42"/>
        <v/>
      </c>
      <c r="M448" s="5" t="e">
        <f t="shared" si="38"/>
        <v>#N/A</v>
      </c>
      <c r="N448" s="3" t="str">
        <f t="shared" si="39"/>
        <v/>
      </c>
    </row>
    <row r="449" spans="1:14" x14ac:dyDescent="0.15">
      <c r="A449" s="166"/>
      <c r="B449" s="204" t="e">
        <f>VLOOKUP(A449,Adr!A:B,2,FALSE)</f>
        <v>#N/A</v>
      </c>
      <c r="C449" s="185"/>
      <c r="D449" s="289"/>
      <c r="E449" s="230"/>
      <c r="F449" s="166"/>
      <c r="G449" s="169"/>
      <c r="H449" s="169"/>
      <c r="I449" s="192" t="str">
        <f t="shared" si="40"/>
        <v/>
      </c>
      <c r="J449" s="167" t="str">
        <f t="shared" si="41"/>
        <v/>
      </c>
      <c r="K449" s="5"/>
      <c r="L449" s="167" t="str">
        <f t="shared" si="42"/>
        <v/>
      </c>
      <c r="M449" s="5" t="e">
        <f t="shared" si="38"/>
        <v>#N/A</v>
      </c>
      <c r="N449" s="3" t="str">
        <f t="shared" si="39"/>
        <v/>
      </c>
    </row>
    <row r="450" spans="1:14" x14ac:dyDescent="0.15">
      <c r="A450" s="166"/>
      <c r="B450" s="204" t="e">
        <f>VLOOKUP(A450,Adr!A:B,2,FALSE)</f>
        <v>#N/A</v>
      </c>
      <c r="C450" s="185"/>
      <c r="D450" s="289"/>
      <c r="E450" s="173"/>
      <c r="F450" s="166"/>
      <c r="G450" s="169"/>
      <c r="H450" s="169"/>
      <c r="I450" s="192" t="str">
        <f t="shared" si="40"/>
        <v/>
      </c>
      <c r="J450" s="167" t="str">
        <f t="shared" si="41"/>
        <v/>
      </c>
      <c r="K450" s="5"/>
      <c r="L450" s="167" t="str">
        <f t="shared" si="42"/>
        <v/>
      </c>
      <c r="M450" s="5" t="e">
        <f t="shared" si="38"/>
        <v>#N/A</v>
      </c>
      <c r="N450" s="3" t="str">
        <f t="shared" si="39"/>
        <v/>
      </c>
    </row>
    <row r="451" spans="1:14" x14ac:dyDescent="0.15">
      <c r="A451" s="182"/>
      <c r="B451" s="204" t="e">
        <f>VLOOKUP(A451,Adr!A:B,2,FALSE)</f>
        <v>#N/A</v>
      </c>
      <c r="C451" s="185"/>
      <c r="D451" s="289"/>
      <c r="E451" s="230"/>
      <c r="F451" s="166"/>
      <c r="G451" s="169"/>
      <c r="H451" s="169"/>
      <c r="I451" s="192" t="str">
        <f t="shared" si="40"/>
        <v/>
      </c>
      <c r="J451" s="167" t="str">
        <f t="shared" si="41"/>
        <v/>
      </c>
      <c r="K451" s="5"/>
      <c r="L451" s="167" t="str">
        <f t="shared" si="42"/>
        <v/>
      </c>
      <c r="M451" s="5" t="e">
        <f t="shared" si="38"/>
        <v>#N/A</v>
      </c>
      <c r="N451" s="3" t="str">
        <f t="shared" si="39"/>
        <v/>
      </c>
    </row>
    <row r="452" spans="1:14" x14ac:dyDescent="0.15">
      <c r="A452" s="166"/>
      <c r="B452" s="204" t="e">
        <f>VLOOKUP(A452,Adr!A:B,2,FALSE)</f>
        <v>#N/A</v>
      </c>
      <c r="C452" s="197"/>
      <c r="D452" s="292"/>
      <c r="E452" s="173"/>
      <c r="F452" s="166"/>
      <c r="G452" s="169"/>
      <c r="H452" s="169"/>
      <c r="I452" s="192" t="str">
        <f t="shared" si="40"/>
        <v/>
      </c>
      <c r="J452" s="167" t="str">
        <f t="shared" si="41"/>
        <v/>
      </c>
      <c r="K452" s="5"/>
      <c r="L452" s="167" t="str">
        <f t="shared" si="42"/>
        <v/>
      </c>
      <c r="M452" s="5" t="e">
        <f t="shared" si="38"/>
        <v>#N/A</v>
      </c>
      <c r="N452" s="3" t="str">
        <f t="shared" si="39"/>
        <v/>
      </c>
    </row>
    <row r="453" spans="1:14" x14ac:dyDescent="0.15">
      <c r="A453" s="202"/>
      <c r="B453" s="204" t="e">
        <f>VLOOKUP(A453,Adr!A:B,2,FALSE)</f>
        <v>#N/A</v>
      </c>
      <c r="C453" s="185"/>
      <c r="D453" s="289"/>
      <c r="E453" s="230"/>
      <c r="F453" s="166"/>
      <c r="G453" s="169"/>
      <c r="H453" s="169"/>
      <c r="I453" s="192" t="str">
        <f t="shared" si="40"/>
        <v/>
      </c>
      <c r="J453" s="167" t="str">
        <f t="shared" si="41"/>
        <v/>
      </c>
      <c r="K453" s="5"/>
      <c r="L453" s="167" t="str">
        <f t="shared" si="42"/>
        <v/>
      </c>
      <c r="M453" s="5" t="e">
        <f t="shared" si="38"/>
        <v>#N/A</v>
      </c>
    </row>
    <row r="454" spans="1:14" x14ac:dyDescent="0.15">
      <c r="A454" s="202"/>
      <c r="B454" s="204" t="e">
        <f>VLOOKUP(A454,Adr!A:B,2,FALSE)</f>
        <v>#N/A</v>
      </c>
      <c r="C454" s="185"/>
      <c r="D454" s="289"/>
      <c r="E454" s="173"/>
      <c r="F454" s="166"/>
      <c r="G454" s="169"/>
      <c r="H454" s="169"/>
      <c r="I454" s="192" t="str">
        <f t="shared" si="40"/>
        <v/>
      </c>
      <c r="J454" s="167" t="str">
        <f t="shared" si="41"/>
        <v/>
      </c>
      <c r="K454" s="5"/>
      <c r="L454" s="167" t="str">
        <f t="shared" si="42"/>
        <v/>
      </c>
      <c r="M454" s="5" t="e">
        <f t="shared" si="38"/>
        <v>#N/A</v>
      </c>
      <c r="N454" s="3" t="str">
        <f t="shared" ref="N454:N517" si="43">+I454&amp;H454</f>
        <v/>
      </c>
    </row>
    <row r="455" spans="1:14" x14ac:dyDescent="0.15">
      <c r="A455" s="166"/>
      <c r="B455" s="204" t="e">
        <f>VLOOKUP(A455,Adr!A:B,2,FALSE)</f>
        <v>#N/A</v>
      </c>
      <c r="C455" s="196"/>
      <c r="D455" s="291"/>
      <c r="E455" s="230"/>
      <c r="F455" s="166"/>
      <c r="G455" s="169"/>
      <c r="H455" s="169"/>
      <c r="I455" s="192" t="str">
        <f t="shared" si="40"/>
        <v/>
      </c>
      <c r="J455" s="167" t="str">
        <f t="shared" si="41"/>
        <v/>
      </c>
      <c r="K455" s="5"/>
      <c r="L455" s="167" t="str">
        <f t="shared" si="42"/>
        <v/>
      </c>
      <c r="M455" s="5" t="e">
        <f t="shared" si="38"/>
        <v>#N/A</v>
      </c>
      <c r="N455" s="3" t="str">
        <f t="shared" si="43"/>
        <v/>
      </c>
    </row>
    <row r="456" spans="1:14" x14ac:dyDescent="0.15">
      <c r="A456" s="166"/>
      <c r="B456" s="204" t="e">
        <f>VLOOKUP(A456,Adr!A:B,2,FALSE)</f>
        <v>#N/A</v>
      </c>
      <c r="C456" s="196"/>
      <c r="D456" s="291"/>
      <c r="E456" s="173"/>
      <c r="F456" s="166"/>
      <c r="G456" s="169"/>
      <c r="H456" s="169"/>
      <c r="I456" s="192" t="str">
        <f t="shared" si="40"/>
        <v/>
      </c>
      <c r="J456" s="167" t="str">
        <f t="shared" si="41"/>
        <v/>
      </c>
      <c r="K456" s="5"/>
      <c r="L456" s="167" t="str">
        <f t="shared" si="42"/>
        <v/>
      </c>
      <c r="M456" s="5" t="e">
        <f t="shared" si="38"/>
        <v>#N/A</v>
      </c>
      <c r="N456" s="3" t="str">
        <f t="shared" si="43"/>
        <v/>
      </c>
    </row>
    <row r="457" spans="1:14" x14ac:dyDescent="0.15">
      <c r="A457" s="182"/>
      <c r="B457" s="204" t="e">
        <f>VLOOKUP(A457,Adr!A:B,2,FALSE)</f>
        <v>#N/A</v>
      </c>
      <c r="C457" s="185"/>
      <c r="D457" s="289"/>
      <c r="E457" s="230"/>
      <c r="F457" s="166"/>
      <c r="G457" s="169"/>
      <c r="H457" s="169"/>
      <c r="I457" s="192" t="str">
        <f t="shared" si="40"/>
        <v/>
      </c>
      <c r="J457" s="167" t="str">
        <f t="shared" si="41"/>
        <v/>
      </c>
      <c r="K457" s="5"/>
      <c r="L457" s="167" t="str">
        <f t="shared" si="42"/>
        <v/>
      </c>
      <c r="M457" s="5" t="e">
        <f t="shared" si="38"/>
        <v>#N/A</v>
      </c>
      <c r="N457" s="3" t="str">
        <f t="shared" si="43"/>
        <v/>
      </c>
    </row>
    <row r="458" spans="1:14" x14ac:dyDescent="0.15">
      <c r="A458" s="166"/>
      <c r="B458" s="204" t="e">
        <f>VLOOKUP(A458,Adr!A:B,2,FALSE)</f>
        <v>#N/A</v>
      </c>
      <c r="C458" s="196"/>
      <c r="D458" s="291"/>
      <c r="E458" s="173"/>
      <c r="F458" s="166"/>
      <c r="G458" s="169"/>
      <c r="H458" s="169"/>
      <c r="I458" s="192" t="str">
        <f t="shared" si="40"/>
        <v/>
      </c>
      <c r="J458" s="167" t="str">
        <f t="shared" si="41"/>
        <v/>
      </c>
      <c r="K458" s="5"/>
      <c r="L458" s="167" t="str">
        <f t="shared" si="42"/>
        <v/>
      </c>
      <c r="M458" s="5" t="e">
        <f t="shared" si="38"/>
        <v>#N/A</v>
      </c>
      <c r="N458" s="3" t="str">
        <f t="shared" si="43"/>
        <v/>
      </c>
    </row>
    <row r="459" spans="1:14" x14ac:dyDescent="0.15">
      <c r="A459" s="166"/>
      <c r="B459" s="204" t="e">
        <f>VLOOKUP(A459,Adr!A:B,2,FALSE)</f>
        <v>#N/A</v>
      </c>
      <c r="C459" s="196"/>
      <c r="D459" s="291"/>
      <c r="E459" s="230"/>
      <c r="F459" s="166"/>
      <c r="G459" s="169"/>
      <c r="H459" s="169"/>
      <c r="I459" s="192" t="str">
        <f t="shared" si="40"/>
        <v/>
      </c>
      <c r="J459" s="167" t="str">
        <f t="shared" si="41"/>
        <v/>
      </c>
      <c r="K459" s="5"/>
      <c r="L459" s="167" t="str">
        <f t="shared" si="42"/>
        <v/>
      </c>
      <c r="M459" s="5" t="e">
        <f t="shared" si="38"/>
        <v>#N/A</v>
      </c>
      <c r="N459" s="3" t="str">
        <f t="shared" si="43"/>
        <v/>
      </c>
    </row>
    <row r="460" spans="1:14" x14ac:dyDescent="0.15">
      <c r="A460" s="166"/>
      <c r="B460" s="204" t="e">
        <f>VLOOKUP(A460,Adr!A:B,2,FALSE)</f>
        <v>#N/A</v>
      </c>
      <c r="C460" s="185"/>
      <c r="D460" s="289"/>
      <c r="E460" s="173"/>
      <c r="F460" s="166"/>
      <c r="G460" s="169"/>
      <c r="H460" s="169"/>
      <c r="I460" s="192" t="str">
        <f t="shared" si="40"/>
        <v/>
      </c>
      <c r="J460" s="167" t="str">
        <f t="shared" si="41"/>
        <v/>
      </c>
      <c r="K460" s="5"/>
      <c r="L460" s="167" t="str">
        <f t="shared" si="42"/>
        <v/>
      </c>
      <c r="M460" s="5" t="e">
        <f t="shared" si="38"/>
        <v>#N/A</v>
      </c>
      <c r="N460" s="3" t="str">
        <f t="shared" si="43"/>
        <v/>
      </c>
    </row>
    <row r="461" spans="1:14" x14ac:dyDescent="0.15">
      <c r="A461" s="166"/>
      <c r="B461" s="204" t="e">
        <f>VLOOKUP(A461,Adr!A:B,2,FALSE)</f>
        <v>#N/A</v>
      </c>
      <c r="C461" s="185"/>
      <c r="D461" s="289"/>
      <c r="E461" s="230"/>
      <c r="F461" s="166"/>
      <c r="G461" s="169"/>
      <c r="H461" s="169"/>
      <c r="I461" s="192" t="str">
        <f t="shared" si="40"/>
        <v/>
      </c>
      <c r="J461" s="167" t="str">
        <f t="shared" si="41"/>
        <v/>
      </c>
      <c r="K461" s="5"/>
      <c r="L461" s="167" t="str">
        <f t="shared" si="42"/>
        <v/>
      </c>
      <c r="M461" s="5" t="e">
        <f t="shared" si="38"/>
        <v>#N/A</v>
      </c>
      <c r="N461" s="3" t="str">
        <f t="shared" si="43"/>
        <v/>
      </c>
    </row>
    <row r="462" spans="1:14" x14ac:dyDescent="0.15">
      <c r="A462" s="198"/>
      <c r="B462" s="204" t="e">
        <f>VLOOKUP(A462,Adr!A:B,2,FALSE)</f>
        <v>#N/A</v>
      </c>
      <c r="C462" s="185"/>
      <c r="D462" s="289"/>
      <c r="E462" s="173"/>
      <c r="F462" s="166"/>
      <c r="G462" s="169"/>
      <c r="H462" s="169"/>
      <c r="I462" s="192" t="str">
        <f t="shared" si="40"/>
        <v/>
      </c>
      <c r="J462" s="167" t="str">
        <f t="shared" si="41"/>
        <v/>
      </c>
      <c r="K462" s="5"/>
      <c r="L462" s="167" t="str">
        <f t="shared" si="42"/>
        <v/>
      </c>
      <c r="M462" s="5" t="e">
        <f t="shared" si="38"/>
        <v>#N/A</v>
      </c>
      <c r="N462" s="3" t="str">
        <f t="shared" si="43"/>
        <v/>
      </c>
    </row>
    <row r="463" spans="1:14" x14ac:dyDescent="0.15">
      <c r="A463" s="166"/>
      <c r="B463" s="204" t="e">
        <f>VLOOKUP(A463,Adr!A:B,2,FALSE)</f>
        <v>#N/A</v>
      </c>
      <c r="C463" s="197"/>
      <c r="D463" s="292"/>
      <c r="E463" s="230"/>
      <c r="F463" s="166"/>
      <c r="G463" s="169"/>
      <c r="H463" s="169"/>
      <c r="I463" s="192" t="str">
        <f t="shared" si="40"/>
        <v/>
      </c>
      <c r="J463" s="167" t="str">
        <f t="shared" si="41"/>
        <v/>
      </c>
      <c r="K463" s="5"/>
      <c r="L463" s="167" t="str">
        <f t="shared" si="42"/>
        <v/>
      </c>
      <c r="M463" s="5" t="e">
        <f t="shared" ref="M463:M526" si="44">B463&amp;F463&amp;H463&amp;C463</f>
        <v>#N/A</v>
      </c>
      <c r="N463" s="3" t="str">
        <f t="shared" si="43"/>
        <v/>
      </c>
    </row>
    <row r="464" spans="1:14" x14ac:dyDescent="0.15">
      <c r="A464" s="198"/>
      <c r="B464" s="204" t="e">
        <f>VLOOKUP(A464,Adr!A:B,2,FALSE)</f>
        <v>#N/A</v>
      </c>
      <c r="C464" s="196"/>
      <c r="D464" s="291"/>
      <c r="E464" s="230"/>
      <c r="F464" s="166"/>
      <c r="G464" s="169"/>
      <c r="H464" s="169"/>
      <c r="I464" s="192" t="str">
        <f t="shared" si="40"/>
        <v/>
      </c>
      <c r="J464" s="167" t="str">
        <f t="shared" si="41"/>
        <v/>
      </c>
      <c r="K464" s="5"/>
      <c r="L464" s="167" t="str">
        <f t="shared" si="42"/>
        <v/>
      </c>
      <c r="M464" s="5" t="e">
        <f t="shared" si="44"/>
        <v>#N/A</v>
      </c>
      <c r="N464" s="3" t="str">
        <f t="shared" si="43"/>
        <v/>
      </c>
    </row>
    <row r="465" spans="1:14" x14ac:dyDescent="0.15">
      <c r="A465" s="198"/>
      <c r="B465" s="204" t="e">
        <f>VLOOKUP(A465,Adr!A:B,2,FALSE)</f>
        <v>#N/A</v>
      </c>
      <c r="C465" s="169"/>
      <c r="D465" s="290"/>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15">
      <c r="A466" s="198"/>
      <c r="B466" s="204" t="e">
        <f>VLOOKUP(A466,Adr!A:B,2,FALSE)</f>
        <v>#N/A</v>
      </c>
      <c r="C466" s="196"/>
      <c r="D466" s="291"/>
      <c r="E466" s="173"/>
      <c r="F466" s="166"/>
      <c r="G466" s="169"/>
      <c r="H466" s="169"/>
      <c r="I466" s="192" t="str">
        <f t="shared" si="40"/>
        <v/>
      </c>
      <c r="J466" s="167" t="str">
        <f t="shared" si="41"/>
        <v/>
      </c>
      <c r="K466" s="5"/>
      <c r="L466" s="167" t="str">
        <f t="shared" si="42"/>
        <v/>
      </c>
      <c r="M466" s="5" t="e">
        <f t="shared" si="44"/>
        <v>#N/A</v>
      </c>
      <c r="N466" s="3" t="str">
        <f t="shared" si="43"/>
        <v/>
      </c>
    </row>
    <row r="467" spans="1:14" x14ac:dyDescent="0.15">
      <c r="A467" s="198"/>
      <c r="B467" s="204" t="e">
        <f>VLOOKUP(A467,Adr!A:B,2,FALSE)</f>
        <v>#N/A</v>
      </c>
      <c r="C467" s="185"/>
      <c r="D467" s="289"/>
      <c r="E467" s="173"/>
      <c r="F467" s="166"/>
      <c r="G467" s="169"/>
      <c r="H467" s="169"/>
      <c r="I467" s="192" t="str">
        <f t="shared" si="40"/>
        <v/>
      </c>
      <c r="J467" s="167" t="str">
        <f t="shared" si="41"/>
        <v/>
      </c>
      <c r="K467" s="5"/>
      <c r="L467" s="167" t="str">
        <f t="shared" si="42"/>
        <v/>
      </c>
      <c r="M467" s="5" t="e">
        <f t="shared" si="44"/>
        <v>#N/A</v>
      </c>
      <c r="N467" s="3" t="str">
        <f t="shared" si="43"/>
        <v/>
      </c>
    </row>
    <row r="468" spans="1:14" x14ac:dyDescent="0.15">
      <c r="A468" s="166"/>
      <c r="B468" s="204" t="e">
        <f>VLOOKUP(A468,Adr!A:B,2,FALSE)</f>
        <v>#N/A</v>
      </c>
      <c r="C468" s="185"/>
      <c r="D468" s="289"/>
      <c r="E468" s="230"/>
      <c r="F468" s="166"/>
      <c r="G468" s="169"/>
      <c r="H468" s="169"/>
      <c r="I468" s="192" t="str">
        <f t="shared" si="40"/>
        <v/>
      </c>
      <c r="J468" s="167" t="str">
        <f t="shared" si="41"/>
        <v/>
      </c>
      <c r="K468" s="5"/>
      <c r="L468" s="167" t="str">
        <f t="shared" si="42"/>
        <v/>
      </c>
      <c r="M468" s="5" t="e">
        <f t="shared" si="44"/>
        <v>#N/A</v>
      </c>
      <c r="N468" s="3" t="str">
        <f t="shared" si="43"/>
        <v/>
      </c>
    </row>
    <row r="469" spans="1:14" x14ac:dyDescent="0.15">
      <c r="A469" s="202"/>
      <c r="B469" s="204" t="e">
        <f>VLOOKUP(A469,Adr!A:B,2,FALSE)</f>
        <v>#N/A</v>
      </c>
      <c r="C469" s="185"/>
      <c r="D469" s="289"/>
      <c r="E469" s="173"/>
      <c r="F469" s="166"/>
      <c r="G469" s="169"/>
      <c r="H469" s="169"/>
      <c r="I469" s="192" t="str">
        <f t="shared" si="40"/>
        <v/>
      </c>
      <c r="J469" s="167" t="str">
        <f t="shared" si="41"/>
        <v/>
      </c>
      <c r="K469" s="5"/>
      <c r="L469" s="167" t="str">
        <f t="shared" si="42"/>
        <v/>
      </c>
      <c r="M469" s="5" t="e">
        <f t="shared" si="44"/>
        <v>#N/A</v>
      </c>
      <c r="N469" s="3" t="str">
        <f t="shared" si="43"/>
        <v/>
      </c>
    </row>
    <row r="470" spans="1:14" x14ac:dyDescent="0.15">
      <c r="A470" s="166"/>
      <c r="B470" s="204" t="e">
        <f>VLOOKUP(A470,Adr!A:B,2,FALSE)</f>
        <v>#N/A</v>
      </c>
      <c r="C470" s="196"/>
      <c r="D470" s="291"/>
      <c r="E470" s="230"/>
      <c r="F470" s="166"/>
      <c r="G470" s="169"/>
      <c r="H470" s="169"/>
      <c r="I470" s="192" t="str">
        <f t="shared" si="40"/>
        <v/>
      </c>
      <c r="J470" s="167" t="str">
        <f t="shared" si="41"/>
        <v/>
      </c>
      <c r="K470" s="5"/>
      <c r="L470" s="167" t="str">
        <f t="shared" si="42"/>
        <v/>
      </c>
      <c r="M470" s="5" t="e">
        <f t="shared" si="44"/>
        <v>#N/A</v>
      </c>
      <c r="N470" s="3" t="str">
        <f t="shared" si="43"/>
        <v/>
      </c>
    </row>
    <row r="471" spans="1:14" x14ac:dyDescent="0.15">
      <c r="A471" s="202"/>
      <c r="B471" s="204" t="e">
        <f>VLOOKUP(A471,Adr!A:B,2,FALSE)</f>
        <v>#N/A</v>
      </c>
      <c r="C471" s="196"/>
      <c r="D471" s="289"/>
      <c r="E471" s="173"/>
      <c r="F471" s="166"/>
      <c r="G471" s="169"/>
      <c r="H471" s="169"/>
      <c r="I471" s="192" t="str">
        <f t="shared" si="40"/>
        <v/>
      </c>
      <c r="J471" s="167" t="str">
        <f t="shared" si="41"/>
        <v/>
      </c>
      <c r="K471" s="5"/>
      <c r="L471" s="167" t="str">
        <f t="shared" si="42"/>
        <v/>
      </c>
      <c r="M471" s="5" t="e">
        <f t="shared" si="44"/>
        <v>#N/A</v>
      </c>
      <c r="N471" s="3" t="str">
        <f t="shared" si="43"/>
        <v/>
      </c>
    </row>
    <row r="472" spans="1:14" x14ac:dyDescent="0.15">
      <c r="A472" s="166"/>
      <c r="B472" s="204" t="e">
        <f>VLOOKUP(A472,Adr!A:B,2,FALSE)</f>
        <v>#N/A</v>
      </c>
      <c r="C472" s="197"/>
      <c r="D472" s="292"/>
      <c r="E472" s="230"/>
      <c r="F472" s="166"/>
      <c r="G472" s="169"/>
      <c r="H472" s="169"/>
      <c r="I472" s="192" t="str">
        <f t="shared" si="40"/>
        <v/>
      </c>
      <c r="J472" s="167" t="str">
        <f t="shared" si="41"/>
        <v/>
      </c>
      <c r="K472" s="5"/>
      <c r="L472" s="167" t="str">
        <f t="shared" si="42"/>
        <v/>
      </c>
      <c r="M472" s="5" t="e">
        <f t="shared" si="44"/>
        <v>#N/A</v>
      </c>
      <c r="N472" s="3" t="str">
        <f t="shared" si="43"/>
        <v/>
      </c>
    </row>
    <row r="473" spans="1:14" x14ac:dyDescent="0.15">
      <c r="A473" s="182"/>
      <c r="B473" s="204" t="e">
        <f>VLOOKUP(A473,Adr!A:B,2,FALSE)</f>
        <v>#N/A</v>
      </c>
      <c r="C473" s="185"/>
      <c r="D473" s="291"/>
      <c r="E473" s="173"/>
      <c r="F473" s="166"/>
      <c r="G473" s="169"/>
      <c r="H473" s="169"/>
      <c r="I473" s="192" t="str">
        <f t="shared" si="40"/>
        <v/>
      </c>
      <c r="J473" s="167" t="str">
        <f t="shared" si="41"/>
        <v/>
      </c>
      <c r="K473" s="5"/>
      <c r="L473" s="167" t="str">
        <f t="shared" si="42"/>
        <v/>
      </c>
      <c r="M473" s="5" t="e">
        <f t="shared" si="44"/>
        <v>#N/A</v>
      </c>
      <c r="N473" s="3" t="str">
        <f t="shared" si="43"/>
        <v/>
      </c>
    </row>
    <row r="474" spans="1:14" x14ac:dyDescent="0.15">
      <c r="A474" s="182"/>
      <c r="B474" s="204" t="e">
        <f>VLOOKUP(A474,Adr!A:B,2,FALSE)</f>
        <v>#N/A</v>
      </c>
      <c r="C474" s="185"/>
      <c r="D474" s="291"/>
      <c r="E474" s="230"/>
      <c r="F474" s="166"/>
      <c r="G474" s="169"/>
      <c r="H474" s="169"/>
      <c r="I474" s="192" t="str">
        <f t="shared" si="40"/>
        <v/>
      </c>
      <c r="J474" s="167" t="str">
        <f t="shared" si="41"/>
        <v/>
      </c>
      <c r="K474" s="5"/>
      <c r="L474" s="167" t="str">
        <f t="shared" si="42"/>
        <v/>
      </c>
      <c r="M474" s="5" t="e">
        <f t="shared" si="44"/>
        <v>#N/A</v>
      </c>
      <c r="N474" s="3" t="str">
        <f t="shared" si="43"/>
        <v/>
      </c>
    </row>
    <row r="475" spans="1:14" x14ac:dyDescent="0.15">
      <c r="A475" s="198"/>
      <c r="B475" s="204" t="e">
        <f>VLOOKUP(A475,Adr!A:B,2,FALSE)</f>
        <v>#N/A</v>
      </c>
      <c r="C475" s="185"/>
      <c r="D475" s="289"/>
      <c r="E475" s="230"/>
      <c r="F475" s="166"/>
      <c r="G475" s="169"/>
      <c r="H475" s="169"/>
      <c r="I475" s="192" t="str">
        <f t="shared" si="40"/>
        <v/>
      </c>
      <c r="J475" s="167" t="str">
        <f t="shared" si="41"/>
        <v/>
      </c>
      <c r="K475" s="5"/>
      <c r="L475" s="167" t="str">
        <f t="shared" si="42"/>
        <v/>
      </c>
      <c r="M475" s="5" t="e">
        <f t="shared" si="44"/>
        <v>#N/A</v>
      </c>
      <c r="N475" s="3" t="str">
        <f t="shared" si="43"/>
        <v/>
      </c>
    </row>
    <row r="476" spans="1:14" x14ac:dyDescent="0.15">
      <c r="A476" s="166"/>
      <c r="B476" s="204" t="e">
        <f>VLOOKUP(A476,Adr!A:B,2,FALSE)</f>
        <v>#N/A</v>
      </c>
      <c r="C476" s="185"/>
      <c r="D476" s="289"/>
      <c r="E476" s="173"/>
      <c r="F476" s="166"/>
      <c r="G476" s="169"/>
      <c r="H476" s="169"/>
      <c r="I476" s="192" t="str">
        <f t="shared" si="40"/>
        <v/>
      </c>
      <c r="J476" s="167" t="str">
        <f t="shared" si="41"/>
        <v/>
      </c>
      <c r="K476" s="5"/>
      <c r="L476" s="167" t="str">
        <f t="shared" si="42"/>
        <v/>
      </c>
      <c r="M476" s="5" t="e">
        <f t="shared" si="44"/>
        <v>#N/A</v>
      </c>
      <c r="N476" s="3" t="str">
        <f t="shared" si="43"/>
        <v/>
      </c>
    </row>
    <row r="477" spans="1:14" x14ac:dyDescent="0.15">
      <c r="A477" s="182"/>
      <c r="B477" s="204" t="e">
        <f>VLOOKUP(A477,Adr!A:B,2,FALSE)</f>
        <v>#N/A</v>
      </c>
      <c r="C477" s="185"/>
      <c r="D477" s="289"/>
      <c r="E477" s="230"/>
      <c r="F477" s="166"/>
      <c r="G477" s="169"/>
      <c r="H477" s="169"/>
      <c r="I477" s="192" t="str">
        <f t="shared" si="40"/>
        <v/>
      </c>
      <c r="J477" s="167" t="str">
        <f t="shared" si="41"/>
        <v/>
      </c>
      <c r="K477" s="5"/>
      <c r="L477" s="167" t="str">
        <f t="shared" si="42"/>
        <v/>
      </c>
      <c r="M477" s="5" t="e">
        <f t="shared" si="44"/>
        <v>#N/A</v>
      </c>
      <c r="N477" s="3" t="str">
        <f t="shared" si="43"/>
        <v/>
      </c>
    </row>
    <row r="478" spans="1:14" x14ac:dyDescent="0.15">
      <c r="A478" s="166"/>
      <c r="B478" s="204" t="e">
        <f>VLOOKUP(A478,Adr!A:B,2,FALSE)</f>
        <v>#N/A</v>
      </c>
      <c r="C478" s="185"/>
      <c r="D478" s="289"/>
      <c r="E478" s="173"/>
      <c r="F478" s="166"/>
      <c r="G478" s="169"/>
      <c r="H478" s="169"/>
      <c r="I478" s="192" t="str">
        <f t="shared" si="40"/>
        <v/>
      </c>
      <c r="J478" s="167" t="str">
        <f t="shared" si="41"/>
        <v/>
      </c>
      <c r="K478" s="5"/>
      <c r="L478" s="167" t="str">
        <f t="shared" si="42"/>
        <v/>
      </c>
      <c r="M478" s="5" t="e">
        <f t="shared" si="44"/>
        <v>#N/A</v>
      </c>
      <c r="N478" s="3" t="str">
        <f t="shared" si="43"/>
        <v/>
      </c>
    </row>
    <row r="479" spans="1:14" x14ac:dyDescent="0.15">
      <c r="A479" s="166"/>
      <c r="B479" s="204" t="e">
        <f>VLOOKUP(A479,Adr!A:B,2,FALSE)</f>
        <v>#N/A</v>
      </c>
      <c r="C479" s="185"/>
      <c r="D479" s="289"/>
      <c r="E479" s="230"/>
      <c r="F479" s="166"/>
      <c r="G479" s="169"/>
      <c r="H479" s="169"/>
      <c r="I479" s="192" t="str">
        <f t="shared" si="40"/>
        <v/>
      </c>
      <c r="J479" s="167" t="str">
        <f t="shared" si="41"/>
        <v/>
      </c>
      <c r="K479" s="5"/>
      <c r="L479" s="167" t="str">
        <f t="shared" si="42"/>
        <v/>
      </c>
      <c r="M479" s="5" t="e">
        <f t="shared" si="44"/>
        <v>#N/A</v>
      </c>
      <c r="N479" s="3" t="str">
        <f t="shared" si="43"/>
        <v/>
      </c>
    </row>
    <row r="480" spans="1:14" x14ac:dyDescent="0.15">
      <c r="A480" s="166"/>
      <c r="B480" s="204" t="e">
        <f>VLOOKUP(A480,Adr!A:B,2,FALSE)</f>
        <v>#N/A</v>
      </c>
      <c r="C480" s="185"/>
      <c r="D480" s="289"/>
      <c r="E480" s="173"/>
      <c r="F480" s="166"/>
      <c r="G480" s="169"/>
      <c r="H480" s="169"/>
      <c r="I480" s="192" t="str">
        <f t="shared" ref="I480:I543" si="45">A480&amp;F480</f>
        <v/>
      </c>
      <c r="J480" s="167" t="str">
        <f t="shared" ref="J480:J509" si="46">A480&amp;G480</f>
        <v/>
      </c>
      <c r="K480" s="5"/>
      <c r="L480" s="167" t="str">
        <f t="shared" ref="L480:L543" si="47">A480&amp;G480&amp;H480</f>
        <v/>
      </c>
      <c r="M480" s="5" t="e">
        <f t="shared" si="44"/>
        <v>#N/A</v>
      </c>
      <c r="N480" s="3" t="str">
        <f t="shared" si="43"/>
        <v/>
      </c>
    </row>
    <row r="481" spans="1:14" x14ac:dyDescent="0.15">
      <c r="A481" s="166"/>
      <c r="B481" s="204" t="e">
        <f>VLOOKUP(A481,Adr!A:B,2,FALSE)</f>
        <v>#N/A</v>
      </c>
      <c r="C481" s="185"/>
      <c r="D481" s="289"/>
      <c r="E481" s="230"/>
      <c r="F481" s="166"/>
      <c r="G481" s="169"/>
      <c r="H481" s="169"/>
      <c r="I481" s="192" t="str">
        <f t="shared" si="45"/>
        <v/>
      </c>
      <c r="J481" s="167" t="str">
        <f t="shared" si="46"/>
        <v/>
      </c>
      <c r="K481" s="5"/>
      <c r="L481" s="167" t="str">
        <f t="shared" si="47"/>
        <v/>
      </c>
      <c r="M481" s="5" t="e">
        <f t="shared" si="44"/>
        <v>#N/A</v>
      </c>
      <c r="N481" s="3" t="str">
        <f t="shared" si="43"/>
        <v/>
      </c>
    </row>
    <row r="482" spans="1:14" x14ac:dyDescent="0.15">
      <c r="A482" s="198"/>
      <c r="B482" s="204" t="e">
        <f>VLOOKUP(A482,Adr!A:B,2,FALSE)</f>
        <v>#N/A</v>
      </c>
      <c r="C482" s="169"/>
      <c r="D482" s="290"/>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15">
      <c r="A483" s="198"/>
      <c r="B483" s="204" t="e">
        <f>VLOOKUP(A483,Adr!A:B,2,FALSE)</f>
        <v>#N/A</v>
      </c>
      <c r="C483" s="185"/>
      <c r="D483" s="289"/>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15">
      <c r="A484" s="202"/>
      <c r="B484" s="204" t="e">
        <f>VLOOKUP(A484,Adr!A:B,2,FALSE)</f>
        <v>#N/A</v>
      </c>
      <c r="C484" s="196"/>
      <c r="D484" s="289"/>
      <c r="E484" s="173"/>
      <c r="F484" s="166"/>
      <c r="G484" s="169"/>
      <c r="H484" s="169"/>
      <c r="I484" s="192" t="str">
        <f t="shared" si="45"/>
        <v/>
      </c>
      <c r="J484" s="167" t="str">
        <f t="shared" si="46"/>
        <v/>
      </c>
      <c r="K484" s="5"/>
      <c r="L484" s="167" t="str">
        <f t="shared" si="47"/>
        <v/>
      </c>
      <c r="M484" s="5" t="e">
        <f t="shared" si="44"/>
        <v>#N/A</v>
      </c>
      <c r="N484" s="3" t="str">
        <f t="shared" si="43"/>
        <v/>
      </c>
    </row>
    <row r="485" spans="1:14" x14ac:dyDescent="0.15">
      <c r="A485" s="166"/>
      <c r="B485" s="204" t="e">
        <f>VLOOKUP(A485,Adr!A:B,2,FALSE)</f>
        <v>#N/A</v>
      </c>
      <c r="C485" s="185"/>
      <c r="D485" s="291"/>
      <c r="E485" s="173"/>
      <c r="F485" s="166"/>
      <c r="G485" s="169"/>
      <c r="H485" s="169"/>
      <c r="I485" s="192" t="str">
        <f t="shared" si="45"/>
        <v/>
      </c>
      <c r="J485" s="167" t="str">
        <f t="shared" si="46"/>
        <v/>
      </c>
      <c r="K485" s="5"/>
      <c r="L485" s="167" t="str">
        <f t="shared" si="47"/>
        <v/>
      </c>
      <c r="M485" s="5" t="e">
        <f t="shared" si="44"/>
        <v>#N/A</v>
      </c>
      <c r="N485" s="3" t="str">
        <f t="shared" si="43"/>
        <v/>
      </c>
    </row>
    <row r="486" spans="1:14" x14ac:dyDescent="0.15">
      <c r="A486" s="166"/>
      <c r="B486" s="204" t="e">
        <f>VLOOKUP(A486,Adr!A:B,2,FALSE)</f>
        <v>#N/A</v>
      </c>
      <c r="C486" s="196"/>
      <c r="D486" s="289"/>
      <c r="E486" s="230"/>
      <c r="F486" s="166"/>
      <c r="G486" s="169"/>
      <c r="H486" s="169"/>
      <c r="I486" s="192" t="str">
        <f t="shared" si="45"/>
        <v/>
      </c>
      <c r="J486" s="167" t="str">
        <f t="shared" si="46"/>
        <v/>
      </c>
      <c r="K486" s="5"/>
      <c r="L486" s="167" t="str">
        <f t="shared" si="47"/>
        <v/>
      </c>
      <c r="M486" s="5" t="e">
        <f t="shared" si="44"/>
        <v>#N/A</v>
      </c>
      <c r="N486" s="3" t="str">
        <f t="shared" si="43"/>
        <v/>
      </c>
    </row>
    <row r="487" spans="1:14" x14ac:dyDescent="0.15">
      <c r="A487" s="166"/>
      <c r="B487" s="204" t="e">
        <f>VLOOKUP(A487,Adr!A:B,2,FALSE)</f>
        <v>#N/A</v>
      </c>
      <c r="C487" s="185"/>
      <c r="D487" s="289"/>
      <c r="E487" s="230"/>
      <c r="F487" s="166"/>
      <c r="G487" s="169"/>
      <c r="H487" s="169"/>
      <c r="I487" s="192" t="str">
        <f t="shared" si="45"/>
        <v/>
      </c>
      <c r="J487" s="167" t="str">
        <f t="shared" si="46"/>
        <v/>
      </c>
      <c r="K487" s="5"/>
      <c r="L487" s="167" t="str">
        <f t="shared" si="47"/>
        <v/>
      </c>
      <c r="M487" s="5" t="e">
        <f t="shared" si="44"/>
        <v>#N/A</v>
      </c>
      <c r="N487" s="3" t="str">
        <f t="shared" si="43"/>
        <v/>
      </c>
    </row>
    <row r="488" spans="1:14" x14ac:dyDescent="0.15">
      <c r="A488" s="166"/>
      <c r="B488" s="204" t="e">
        <f>VLOOKUP(A488,Adr!A:B,2,FALSE)</f>
        <v>#N/A</v>
      </c>
      <c r="C488" s="169"/>
      <c r="D488" s="290"/>
      <c r="E488" s="173"/>
      <c r="F488" s="166"/>
      <c r="G488" s="169"/>
      <c r="H488" s="169"/>
      <c r="I488" s="192" t="str">
        <f t="shared" si="45"/>
        <v/>
      </c>
      <c r="J488" s="167" t="str">
        <f t="shared" si="46"/>
        <v/>
      </c>
      <c r="K488" s="5"/>
      <c r="L488" s="167" t="str">
        <f t="shared" si="47"/>
        <v/>
      </c>
      <c r="M488" s="5" t="e">
        <f t="shared" si="44"/>
        <v>#N/A</v>
      </c>
      <c r="N488" s="3" t="str">
        <f t="shared" si="43"/>
        <v/>
      </c>
    </row>
    <row r="489" spans="1:14" x14ac:dyDescent="0.15">
      <c r="A489" s="166"/>
      <c r="B489" s="204" t="e">
        <f>VLOOKUP(A489,Adr!A:B,2,FALSE)</f>
        <v>#N/A</v>
      </c>
      <c r="C489" s="185"/>
      <c r="D489" s="289"/>
      <c r="E489" s="230"/>
      <c r="F489" s="166"/>
      <c r="G489" s="169"/>
      <c r="H489" s="169"/>
      <c r="I489" s="192" t="str">
        <f t="shared" si="45"/>
        <v/>
      </c>
      <c r="J489" s="167" t="str">
        <f t="shared" si="46"/>
        <v/>
      </c>
      <c r="K489" s="5"/>
      <c r="L489" s="167" t="str">
        <f t="shared" si="47"/>
        <v/>
      </c>
      <c r="M489" s="5" t="e">
        <f t="shared" si="44"/>
        <v>#N/A</v>
      </c>
      <c r="N489" s="3" t="str">
        <f t="shared" si="43"/>
        <v/>
      </c>
    </row>
    <row r="490" spans="1:14" x14ac:dyDescent="0.15">
      <c r="A490" s="198"/>
      <c r="B490" s="204" t="e">
        <f>VLOOKUP(A490,Adr!A:B,2,FALSE)</f>
        <v>#N/A</v>
      </c>
      <c r="C490" s="169"/>
      <c r="D490" s="290"/>
      <c r="E490" s="173"/>
      <c r="F490" s="166"/>
      <c r="G490" s="169"/>
      <c r="H490" s="169"/>
      <c r="I490" s="192" t="str">
        <f t="shared" si="45"/>
        <v/>
      </c>
      <c r="J490" s="167" t="str">
        <f t="shared" si="46"/>
        <v/>
      </c>
      <c r="K490" s="5"/>
      <c r="L490" s="167" t="str">
        <f t="shared" si="47"/>
        <v/>
      </c>
      <c r="M490" s="5" t="e">
        <f t="shared" si="44"/>
        <v>#N/A</v>
      </c>
      <c r="N490" s="3" t="str">
        <f t="shared" si="43"/>
        <v/>
      </c>
    </row>
    <row r="491" spans="1:14" x14ac:dyDescent="0.15">
      <c r="A491" s="166"/>
      <c r="B491" s="204" t="e">
        <f>VLOOKUP(A491,Adr!A:B,2,FALSE)</f>
        <v>#N/A</v>
      </c>
      <c r="C491" s="185"/>
      <c r="D491" s="289"/>
      <c r="E491" s="173"/>
      <c r="F491" s="166"/>
      <c r="G491" s="169"/>
      <c r="H491" s="169"/>
      <c r="I491" s="192" t="str">
        <f t="shared" si="45"/>
        <v/>
      </c>
      <c r="J491" s="167" t="str">
        <f t="shared" si="46"/>
        <v/>
      </c>
      <c r="K491" s="5"/>
      <c r="L491" s="167" t="str">
        <f t="shared" si="47"/>
        <v/>
      </c>
      <c r="M491" s="5" t="e">
        <f t="shared" si="44"/>
        <v>#N/A</v>
      </c>
      <c r="N491" s="3" t="str">
        <f t="shared" si="43"/>
        <v/>
      </c>
    </row>
    <row r="492" spans="1:14" x14ac:dyDescent="0.15">
      <c r="A492" s="166"/>
      <c r="B492" s="204" t="e">
        <f>VLOOKUP(A492,Adr!A:B,2,FALSE)</f>
        <v>#N/A</v>
      </c>
      <c r="C492" s="196"/>
      <c r="D492" s="291"/>
      <c r="E492" s="230"/>
      <c r="F492" s="166"/>
      <c r="G492" s="169"/>
      <c r="H492" s="169"/>
      <c r="I492" s="192" t="str">
        <f t="shared" si="45"/>
        <v/>
      </c>
      <c r="J492" s="167" t="str">
        <f t="shared" si="46"/>
        <v/>
      </c>
      <c r="K492" s="5"/>
      <c r="L492" s="167" t="str">
        <f t="shared" si="47"/>
        <v/>
      </c>
      <c r="M492" s="5" t="e">
        <f t="shared" si="44"/>
        <v>#N/A</v>
      </c>
      <c r="N492" s="3" t="str">
        <f t="shared" si="43"/>
        <v/>
      </c>
    </row>
    <row r="493" spans="1:14" x14ac:dyDescent="0.15">
      <c r="A493" s="202"/>
      <c r="B493" s="204" t="e">
        <f>VLOOKUP(A493,Adr!A:B,2,FALSE)</f>
        <v>#N/A</v>
      </c>
      <c r="C493" s="169"/>
      <c r="D493" s="290"/>
      <c r="E493" s="173"/>
      <c r="F493" s="166"/>
      <c r="G493" s="169"/>
      <c r="H493" s="169"/>
      <c r="I493" s="192" t="str">
        <f t="shared" si="45"/>
        <v/>
      </c>
      <c r="J493" s="167" t="str">
        <f t="shared" si="46"/>
        <v/>
      </c>
      <c r="K493" s="5"/>
      <c r="L493" s="167" t="str">
        <f t="shared" si="47"/>
        <v/>
      </c>
      <c r="M493" s="5" t="e">
        <f t="shared" si="44"/>
        <v>#N/A</v>
      </c>
      <c r="N493" s="3" t="str">
        <f t="shared" si="43"/>
        <v/>
      </c>
    </row>
    <row r="494" spans="1:14" x14ac:dyDescent="0.15">
      <c r="A494" s="202"/>
      <c r="B494" s="204" t="e">
        <f>VLOOKUP(A494,Adr!A:B,2,FALSE)</f>
        <v>#N/A</v>
      </c>
      <c r="C494" s="169"/>
      <c r="D494" s="290"/>
      <c r="E494" s="173"/>
      <c r="F494" s="166"/>
      <c r="G494" s="169"/>
      <c r="H494" s="169"/>
      <c r="I494" s="192" t="str">
        <f t="shared" si="45"/>
        <v/>
      </c>
      <c r="J494" s="167" t="str">
        <f t="shared" si="46"/>
        <v/>
      </c>
      <c r="K494" s="5"/>
      <c r="L494" s="167" t="str">
        <f t="shared" si="47"/>
        <v/>
      </c>
      <c r="M494" s="5" t="e">
        <f t="shared" si="44"/>
        <v>#N/A</v>
      </c>
      <c r="N494" s="3" t="str">
        <f t="shared" si="43"/>
        <v/>
      </c>
    </row>
    <row r="495" spans="1:14" x14ac:dyDescent="0.15">
      <c r="A495" s="198"/>
      <c r="B495" s="204" t="e">
        <f>VLOOKUP(A495,Adr!A:B,2,FALSE)</f>
        <v>#N/A</v>
      </c>
      <c r="C495" s="196"/>
      <c r="D495" s="291"/>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15">
      <c r="A496" s="202"/>
      <c r="B496" s="204" t="e">
        <f>VLOOKUP(A496,Adr!A:B,2,FALSE)</f>
        <v>#N/A</v>
      </c>
      <c r="C496" s="185"/>
      <c r="D496" s="289"/>
      <c r="E496" s="230"/>
      <c r="F496" s="166"/>
      <c r="G496" s="169"/>
      <c r="H496" s="169"/>
      <c r="I496" s="192" t="str">
        <f t="shared" si="45"/>
        <v/>
      </c>
      <c r="J496" s="167" t="str">
        <f t="shared" si="46"/>
        <v/>
      </c>
      <c r="K496" s="5"/>
      <c r="L496" s="167" t="str">
        <f t="shared" si="47"/>
        <v/>
      </c>
      <c r="M496" s="5" t="e">
        <f t="shared" si="44"/>
        <v>#N/A</v>
      </c>
      <c r="N496" s="3" t="str">
        <f t="shared" si="43"/>
        <v/>
      </c>
    </row>
    <row r="497" spans="1:14" x14ac:dyDescent="0.15">
      <c r="A497" s="198"/>
      <c r="B497" s="204" t="e">
        <f>VLOOKUP(A497,Adr!A:B,2,FALSE)</f>
        <v>#N/A</v>
      </c>
      <c r="C497" s="169"/>
      <c r="D497" s="290"/>
      <c r="E497" s="230"/>
      <c r="F497" s="166"/>
      <c r="G497" s="169"/>
      <c r="H497" s="169"/>
      <c r="I497" s="192" t="str">
        <f t="shared" si="45"/>
        <v/>
      </c>
      <c r="J497" s="167" t="str">
        <f t="shared" si="46"/>
        <v/>
      </c>
      <c r="K497" s="5"/>
      <c r="L497" s="167" t="str">
        <f t="shared" si="47"/>
        <v/>
      </c>
      <c r="M497" s="5" t="e">
        <f t="shared" si="44"/>
        <v>#N/A</v>
      </c>
      <c r="N497" s="3" t="str">
        <f t="shared" si="43"/>
        <v/>
      </c>
    </row>
    <row r="498" spans="1:14" x14ac:dyDescent="0.15">
      <c r="A498" s="198"/>
      <c r="B498" s="204" t="e">
        <f>VLOOKUP(A498,Adr!A:B,2,FALSE)</f>
        <v>#N/A</v>
      </c>
      <c r="C498" s="185"/>
      <c r="D498" s="289"/>
      <c r="E498" s="173"/>
      <c r="F498" s="166"/>
      <c r="G498" s="169"/>
      <c r="H498" s="169"/>
      <c r="I498" s="192" t="str">
        <f t="shared" si="45"/>
        <v/>
      </c>
      <c r="J498" s="167" t="str">
        <f t="shared" si="46"/>
        <v/>
      </c>
      <c r="K498" s="5"/>
      <c r="L498" s="167" t="str">
        <f t="shared" si="47"/>
        <v/>
      </c>
      <c r="M498" s="5" t="e">
        <f t="shared" si="44"/>
        <v>#N/A</v>
      </c>
      <c r="N498" s="3" t="str">
        <f t="shared" si="43"/>
        <v/>
      </c>
    </row>
    <row r="499" spans="1:14" x14ac:dyDescent="0.15">
      <c r="A499" s="178"/>
      <c r="B499" s="204" t="e">
        <f>VLOOKUP(A499,Adr!A:B,2,FALSE)</f>
        <v>#N/A</v>
      </c>
      <c r="C499" s="196"/>
      <c r="D499" s="289"/>
      <c r="E499" s="230"/>
      <c r="F499" s="166"/>
      <c r="G499" s="169"/>
      <c r="H499" s="169"/>
      <c r="I499" s="192" t="str">
        <f t="shared" si="45"/>
        <v/>
      </c>
      <c r="J499" s="167" t="str">
        <f t="shared" si="46"/>
        <v/>
      </c>
      <c r="K499" s="5"/>
      <c r="L499" s="167" t="str">
        <f t="shared" si="47"/>
        <v/>
      </c>
      <c r="M499" s="5" t="e">
        <f t="shared" si="44"/>
        <v>#N/A</v>
      </c>
      <c r="N499" s="3" t="str">
        <f t="shared" si="43"/>
        <v/>
      </c>
    </row>
    <row r="500" spans="1:14" x14ac:dyDescent="0.15">
      <c r="A500" s="166"/>
      <c r="B500" s="204" t="e">
        <f>VLOOKUP(A500,Adr!A:B,2,FALSE)</f>
        <v>#N/A</v>
      </c>
      <c r="C500" s="196"/>
      <c r="D500" s="291"/>
      <c r="E500" s="173"/>
      <c r="F500" s="166"/>
      <c r="G500" s="169"/>
      <c r="H500" s="169"/>
      <c r="I500" s="192" t="str">
        <f t="shared" si="45"/>
        <v/>
      </c>
      <c r="J500" s="167" t="str">
        <f t="shared" si="46"/>
        <v/>
      </c>
      <c r="K500" s="5"/>
      <c r="L500" s="167" t="str">
        <f t="shared" si="47"/>
        <v/>
      </c>
      <c r="M500" s="5" t="e">
        <f t="shared" si="44"/>
        <v>#N/A</v>
      </c>
      <c r="N500" s="3" t="str">
        <f t="shared" si="43"/>
        <v/>
      </c>
    </row>
    <row r="501" spans="1:14" x14ac:dyDescent="0.15">
      <c r="A501" s="202"/>
      <c r="B501" s="204" t="e">
        <f>VLOOKUP(A501,Adr!A:B,2,FALSE)</f>
        <v>#N/A</v>
      </c>
      <c r="C501" s="185"/>
      <c r="D501" s="289"/>
      <c r="E501" s="173"/>
      <c r="F501" s="166"/>
      <c r="G501" s="169"/>
      <c r="H501" s="169"/>
      <c r="I501" s="192" t="str">
        <f t="shared" si="45"/>
        <v/>
      </c>
      <c r="J501" s="167" t="str">
        <f t="shared" si="46"/>
        <v/>
      </c>
      <c r="K501" s="5"/>
      <c r="L501" s="167" t="str">
        <f t="shared" si="47"/>
        <v/>
      </c>
      <c r="M501" s="5" t="e">
        <f t="shared" si="44"/>
        <v>#N/A</v>
      </c>
      <c r="N501" s="3" t="str">
        <f t="shared" si="43"/>
        <v/>
      </c>
    </row>
    <row r="502" spans="1:14" x14ac:dyDescent="0.15">
      <c r="A502" s="202"/>
      <c r="B502" s="204" t="e">
        <f>VLOOKUP(A502,Adr!A:B,2,FALSE)</f>
        <v>#N/A</v>
      </c>
      <c r="C502" s="185"/>
      <c r="D502" s="289"/>
      <c r="E502" s="230"/>
      <c r="F502" s="166"/>
      <c r="G502" s="169"/>
      <c r="H502" s="169"/>
      <c r="I502" s="192" t="str">
        <f t="shared" si="45"/>
        <v/>
      </c>
      <c r="J502" s="167" t="str">
        <f t="shared" si="46"/>
        <v/>
      </c>
      <c r="K502" s="5"/>
      <c r="L502" s="167" t="str">
        <f t="shared" si="47"/>
        <v/>
      </c>
      <c r="M502" s="5" t="e">
        <f t="shared" si="44"/>
        <v>#N/A</v>
      </c>
      <c r="N502" s="3" t="str">
        <f t="shared" si="43"/>
        <v/>
      </c>
    </row>
    <row r="503" spans="1:14" x14ac:dyDescent="0.15">
      <c r="A503" s="166"/>
      <c r="B503" s="204" t="e">
        <f>VLOOKUP(A503,Adr!A:B,2,FALSE)</f>
        <v>#N/A</v>
      </c>
      <c r="C503" s="196"/>
      <c r="D503" s="291"/>
      <c r="E503" s="173"/>
      <c r="F503" s="166"/>
      <c r="G503" s="169"/>
      <c r="H503" s="169"/>
      <c r="I503" s="192" t="str">
        <f t="shared" si="45"/>
        <v/>
      </c>
      <c r="J503" s="167" t="str">
        <f t="shared" si="46"/>
        <v/>
      </c>
      <c r="K503" s="5"/>
      <c r="L503" s="167" t="str">
        <f t="shared" si="47"/>
        <v/>
      </c>
      <c r="M503" s="5" t="e">
        <f t="shared" si="44"/>
        <v>#N/A</v>
      </c>
      <c r="N503" s="3" t="str">
        <f t="shared" si="43"/>
        <v/>
      </c>
    </row>
    <row r="504" spans="1:14" x14ac:dyDescent="0.15">
      <c r="A504" s="202"/>
      <c r="B504" s="204" t="e">
        <f>VLOOKUP(A504,Adr!A:B,2,FALSE)</f>
        <v>#N/A</v>
      </c>
      <c r="C504" s="196"/>
      <c r="D504" s="291"/>
      <c r="E504" s="230"/>
      <c r="F504" s="166"/>
      <c r="G504" s="169"/>
      <c r="H504" s="169"/>
      <c r="I504" s="192" t="str">
        <f t="shared" si="45"/>
        <v/>
      </c>
      <c r="J504" s="167" t="str">
        <f t="shared" si="46"/>
        <v/>
      </c>
      <c r="K504" s="5"/>
      <c r="L504" s="167" t="str">
        <f t="shared" si="47"/>
        <v/>
      </c>
      <c r="M504" s="5" t="e">
        <f t="shared" si="44"/>
        <v>#N/A</v>
      </c>
      <c r="N504" s="3" t="str">
        <f t="shared" si="43"/>
        <v/>
      </c>
    </row>
    <row r="505" spans="1:14" x14ac:dyDescent="0.15">
      <c r="A505" s="202"/>
      <c r="B505" s="204" t="e">
        <f>VLOOKUP(A505,Adr!A:B,2,FALSE)</f>
        <v>#N/A</v>
      </c>
      <c r="C505" s="185"/>
      <c r="D505" s="289"/>
      <c r="E505" s="173"/>
      <c r="F505" s="166"/>
      <c r="G505" s="169"/>
      <c r="H505" s="169"/>
      <c r="I505" s="192" t="str">
        <f t="shared" si="45"/>
        <v/>
      </c>
      <c r="J505" s="167" t="str">
        <f t="shared" si="46"/>
        <v/>
      </c>
      <c r="K505" s="5"/>
      <c r="L505" s="167" t="str">
        <f t="shared" si="47"/>
        <v/>
      </c>
      <c r="M505" s="5" t="e">
        <f t="shared" si="44"/>
        <v>#N/A</v>
      </c>
      <c r="N505" s="3" t="str">
        <f t="shared" si="43"/>
        <v/>
      </c>
    </row>
    <row r="506" spans="1:14" x14ac:dyDescent="0.15">
      <c r="A506" s="166"/>
      <c r="B506" s="204" t="e">
        <f>VLOOKUP(A506,Adr!A:B,2,FALSE)</f>
        <v>#N/A</v>
      </c>
      <c r="C506" s="196"/>
      <c r="D506" s="291"/>
      <c r="E506" s="230"/>
      <c r="F506" s="166"/>
      <c r="G506" s="169"/>
      <c r="H506" s="169"/>
      <c r="I506" s="192" t="str">
        <f t="shared" si="45"/>
        <v/>
      </c>
      <c r="J506" s="167" t="str">
        <f t="shared" si="46"/>
        <v/>
      </c>
      <c r="K506" s="5"/>
      <c r="L506" s="167" t="str">
        <f t="shared" si="47"/>
        <v/>
      </c>
      <c r="M506" s="5" t="e">
        <f t="shared" si="44"/>
        <v>#N/A</v>
      </c>
      <c r="N506" s="3" t="str">
        <f t="shared" si="43"/>
        <v/>
      </c>
    </row>
    <row r="507" spans="1:14" x14ac:dyDescent="0.15">
      <c r="A507" s="166"/>
      <c r="B507" s="204" t="e">
        <f>VLOOKUP(A507,Adr!A:B,2,FALSE)</f>
        <v>#N/A</v>
      </c>
      <c r="C507" s="185"/>
      <c r="D507" s="289"/>
      <c r="E507" s="173"/>
      <c r="F507" s="166"/>
      <c r="G507" s="169"/>
      <c r="H507" s="169"/>
      <c r="I507" s="192" t="str">
        <f t="shared" si="45"/>
        <v/>
      </c>
      <c r="J507" s="167" t="str">
        <f t="shared" si="46"/>
        <v/>
      </c>
      <c r="K507" s="5"/>
      <c r="L507" s="167" t="str">
        <f t="shared" si="47"/>
        <v/>
      </c>
      <c r="M507" s="5" t="e">
        <f t="shared" si="44"/>
        <v>#N/A</v>
      </c>
      <c r="N507" s="3" t="str">
        <f t="shared" si="43"/>
        <v/>
      </c>
    </row>
    <row r="508" spans="1:14" x14ac:dyDescent="0.15">
      <c r="A508" s="198"/>
      <c r="B508" s="204" t="e">
        <f>VLOOKUP(A508,Adr!A:B,2,FALSE)</f>
        <v>#N/A</v>
      </c>
      <c r="C508" s="169"/>
      <c r="D508" s="290"/>
      <c r="E508" s="173"/>
      <c r="F508" s="166"/>
      <c r="G508" s="169"/>
      <c r="H508" s="169"/>
      <c r="I508" s="192" t="str">
        <f t="shared" si="45"/>
        <v/>
      </c>
      <c r="J508" s="167" t="str">
        <f t="shared" si="46"/>
        <v/>
      </c>
      <c r="K508" s="5"/>
      <c r="L508" s="167" t="str">
        <f t="shared" si="47"/>
        <v/>
      </c>
      <c r="M508" s="5" t="e">
        <f t="shared" si="44"/>
        <v>#N/A</v>
      </c>
      <c r="N508" s="3" t="str">
        <f t="shared" si="43"/>
        <v/>
      </c>
    </row>
    <row r="509" spans="1:14" x14ac:dyDescent="0.15">
      <c r="A509" s="166"/>
      <c r="B509" s="204" t="e">
        <f>VLOOKUP(A509,Adr!A:B,2,FALSE)</f>
        <v>#N/A</v>
      </c>
      <c r="C509" s="185"/>
      <c r="D509" s="187"/>
      <c r="E509" s="173"/>
      <c r="F509" s="182"/>
      <c r="G509" s="185"/>
      <c r="H509" s="185"/>
      <c r="I509" s="192" t="str">
        <f t="shared" si="45"/>
        <v/>
      </c>
      <c r="J509" s="167" t="str">
        <f t="shared" si="46"/>
        <v/>
      </c>
      <c r="K509" s="5"/>
      <c r="L509" s="167" t="str">
        <f t="shared" si="47"/>
        <v/>
      </c>
      <c r="M509" s="5" t="e">
        <f t="shared" si="44"/>
        <v>#N/A</v>
      </c>
      <c r="N509" s="3" t="str">
        <f t="shared" si="43"/>
        <v/>
      </c>
    </row>
    <row r="510" spans="1:14" x14ac:dyDescent="0.15">
      <c r="A510" s="182"/>
      <c r="B510" s="204" t="e">
        <f>VLOOKUP(A510,Adr!A:B,2,FALSE)</f>
        <v>#N/A</v>
      </c>
      <c r="C510" s="185"/>
      <c r="D510" s="187"/>
      <c r="E510" s="230"/>
      <c r="F510" s="182"/>
      <c r="G510" s="185"/>
      <c r="H510" s="185"/>
      <c r="I510" s="192" t="str">
        <f t="shared" si="45"/>
        <v/>
      </c>
      <c r="J510" s="167"/>
      <c r="K510" s="5"/>
      <c r="L510" s="167" t="str">
        <f t="shared" si="47"/>
        <v/>
      </c>
      <c r="M510" s="5" t="e">
        <f t="shared" si="44"/>
        <v>#N/A</v>
      </c>
      <c r="N510" s="3" t="str">
        <f t="shared" si="43"/>
        <v/>
      </c>
    </row>
    <row r="511" spans="1:14" x14ac:dyDescent="0.15">
      <c r="A511" s="198"/>
      <c r="B511" s="204" t="e">
        <f>VLOOKUP(A511,Adr!A:B,2,FALSE)</f>
        <v>#N/A</v>
      </c>
      <c r="C511" s="169"/>
      <c r="D511" s="172"/>
      <c r="E511" s="173"/>
      <c r="F511" s="166"/>
      <c r="G511" s="169"/>
      <c r="H511" s="169"/>
      <c r="I511" s="192" t="str">
        <f t="shared" si="45"/>
        <v/>
      </c>
      <c r="J511" s="167"/>
      <c r="K511" s="5"/>
      <c r="L511" s="167" t="str">
        <f t="shared" si="47"/>
        <v/>
      </c>
      <c r="M511" s="5" t="e">
        <f t="shared" si="44"/>
        <v>#N/A</v>
      </c>
      <c r="N511" s="3" t="str">
        <f t="shared" si="43"/>
        <v/>
      </c>
    </row>
    <row r="512" spans="1:14" x14ac:dyDescent="0.15">
      <c r="A512" s="166"/>
      <c r="B512" s="204" t="e">
        <f>VLOOKUP(A512,Adr!A:B,2,FALSE)</f>
        <v>#N/A</v>
      </c>
      <c r="C512" s="197"/>
      <c r="D512" s="191"/>
      <c r="E512" s="173"/>
      <c r="F512" s="166"/>
      <c r="G512" s="169"/>
      <c r="H512" s="169"/>
      <c r="I512" s="192" t="str">
        <f t="shared" si="45"/>
        <v/>
      </c>
      <c r="J512" s="167"/>
      <c r="K512" s="5"/>
      <c r="L512" s="167" t="str">
        <f t="shared" si="47"/>
        <v/>
      </c>
      <c r="M512" s="5" t="e">
        <f t="shared" si="44"/>
        <v>#N/A</v>
      </c>
      <c r="N512" s="3" t="str">
        <f t="shared" si="43"/>
        <v/>
      </c>
    </row>
    <row r="513" spans="1:14" x14ac:dyDescent="0.15">
      <c r="A513" s="166"/>
      <c r="B513" s="204" t="e">
        <f>VLOOKUP(A513,Adr!A:B,2,FALSE)</f>
        <v>#N/A</v>
      </c>
      <c r="C513" s="197"/>
      <c r="D513" s="191"/>
      <c r="E513" s="173"/>
      <c r="F513" s="166"/>
      <c r="G513" s="169"/>
      <c r="H513" s="169"/>
      <c r="I513" s="192" t="str">
        <f t="shared" si="45"/>
        <v/>
      </c>
      <c r="J513" s="167"/>
      <c r="K513" s="5"/>
      <c r="L513" s="167" t="str">
        <f t="shared" si="47"/>
        <v/>
      </c>
      <c r="M513" s="5" t="e">
        <f t="shared" si="44"/>
        <v>#N/A</v>
      </c>
      <c r="N513" s="3" t="str">
        <f t="shared" si="43"/>
        <v/>
      </c>
    </row>
    <row r="514" spans="1:14" x14ac:dyDescent="0.15">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15">
      <c r="A515" s="182"/>
      <c r="B515" s="204" t="e">
        <f>VLOOKUP(A515,Adr!A:B,2,FALSE)</f>
        <v>#N/A</v>
      </c>
      <c r="C515" s="185"/>
      <c r="D515" s="187"/>
      <c r="E515" s="173"/>
      <c r="F515" s="182"/>
      <c r="G515" s="185"/>
      <c r="H515" s="185"/>
      <c r="I515" s="192" t="str">
        <f t="shared" si="45"/>
        <v/>
      </c>
      <c r="J515" s="167"/>
      <c r="K515" s="5"/>
      <c r="L515" s="167" t="str">
        <f t="shared" si="47"/>
        <v/>
      </c>
      <c r="M515" s="5" t="e">
        <f t="shared" si="44"/>
        <v>#N/A</v>
      </c>
      <c r="N515" s="3" t="str">
        <f t="shared" si="43"/>
        <v/>
      </c>
    </row>
    <row r="516" spans="1:14" x14ac:dyDescent="0.15">
      <c r="A516" s="182"/>
      <c r="B516" s="204" t="e">
        <f>VLOOKUP(A516,Adr!A:B,2,FALSE)</f>
        <v>#N/A</v>
      </c>
      <c r="C516" s="185"/>
      <c r="D516" s="187"/>
      <c r="E516" s="173"/>
      <c r="F516" s="182"/>
      <c r="G516" s="185"/>
      <c r="H516" s="185"/>
      <c r="I516" s="192" t="str">
        <f t="shared" si="45"/>
        <v/>
      </c>
      <c r="J516" s="167"/>
      <c r="K516" s="5"/>
      <c r="L516" s="167" t="str">
        <f t="shared" si="47"/>
        <v/>
      </c>
      <c r="M516" s="5" t="e">
        <f t="shared" si="44"/>
        <v>#N/A</v>
      </c>
      <c r="N516" s="3" t="str">
        <f t="shared" si="43"/>
        <v/>
      </c>
    </row>
    <row r="517" spans="1:14" x14ac:dyDescent="0.15">
      <c r="A517" s="182"/>
      <c r="B517" s="204" t="e">
        <f>VLOOKUP(A517,Adr!A:B,2,FALSE)</f>
        <v>#N/A</v>
      </c>
      <c r="C517" s="185"/>
      <c r="D517" s="187"/>
      <c r="E517" s="230"/>
      <c r="F517" s="182"/>
      <c r="G517" s="185"/>
      <c r="H517" s="185"/>
      <c r="I517" s="192" t="str">
        <f t="shared" si="45"/>
        <v/>
      </c>
      <c r="J517" s="167"/>
      <c r="K517" s="5"/>
      <c r="L517" s="167" t="str">
        <f t="shared" si="47"/>
        <v/>
      </c>
      <c r="M517" s="5" t="e">
        <f t="shared" si="44"/>
        <v>#N/A</v>
      </c>
      <c r="N517" s="3" t="str">
        <f t="shared" si="43"/>
        <v/>
      </c>
    </row>
    <row r="518" spans="1:14" x14ac:dyDescent="0.15">
      <c r="A518" s="198"/>
      <c r="B518" s="204" t="e">
        <f>VLOOKUP(A518,Adr!A:B,2,FALSE)</f>
        <v>#N/A</v>
      </c>
      <c r="C518" s="169"/>
      <c r="D518" s="172"/>
      <c r="E518" s="173"/>
      <c r="F518" s="166"/>
      <c r="G518" s="169"/>
      <c r="H518" s="169"/>
      <c r="I518" s="192" t="str">
        <f t="shared" si="45"/>
        <v/>
      </c>
      <c r="J518" s="167"/>
      <c r="K518" s="5"/>
      <c r="L518" s="167" t="str">
        <f t="shared" si="47"/>
        <v/>
      </c>
      <c r="M518" s="5" t="e">
        <f t="shared" si="44"/>
        <v>#N/A</v>
      </c>
      <c r="N518" s="3" t="str">
        <f t="shared" ref="N518:N581" si="48">+I518&amp;H518</f>
        <v/>
      </c>
    </row>
    <row r="519" spans="1:14" x14ac:dyDescent="0.15">
      <c r="A519" s="166"/>
      <c r="B519" s="204" t="e">
        <f>VLOOKUP(A519,Adr!A:B,2,FALSE)</f>
        <v>#N/A</v>
      </c>
      <c r="C519" s="196"/>
      <c r="D519" s="186"/>
      <c r="E519" s="173"/>
      <c r="F519" s="166"/>
      <c r="G519" s="169"/>
      <c r="H519" s="169"/>
      <c r="I519" s="192" t="str">
        <f t="shared" si="45"/>
        <v/>
      </c>
      <c r="J519" s="167"/>
      <c r="K519" s="5"/>
      <c r="L519" s="167" t="str">
        <f t="shared" si="47"/>
        <v/>
      </c>
      <c r="M519" s="5" t="e">
        <f t="shared" si="44"/>
        <v>#N/A</v>
      </c>
      <c r="N519" s="3" t="str">
        <f t="shared" si="48"/>
        <v/>
      </c>
    </row>
    <row r="520" spans="1:14" x14ac:dyDescent="0.15">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x14ac:dyDescent="0.15">
      <c r="A521" s="198"/>
      <c r="B521" s="204" t="e">
        <f>VLOOKUP(A521,Adr!A:B,2,FALSE)</f>
        <v>#N/A</v>
      </c>
      <c r="C521" s="169"/>
      <c r="D521" s="172"/>
      <c r="E521" s="173"/>
      <c r="F521" s="166"/>
      <c r="G521" s="169"/>
      <c r="H521" s="169"/>
      <c r="I521" s="192" t="str">
        <f t="shared" si="45"/>
        <v/>
      </c>
      <c r="J521" s="167"/>
      <c r="K521" s="5"/>
      <c r="L521" s="167" t="str">
        <f t="shared" si="47"/>
        <v/>
      </c>
      <c r="M521" s="5" t="e">
        <f t="shared" si="44"/>
        <v>#N/A</v>
      </c>
      <c r="N521" s="3" t="str">
        <f t="shared" si="48"/>
        <v/>
      </c>
    </row>
    <row r="522" spans="1:14" x14ac:dyDescent="0.15">
      <c r="A522" s="166"/>
      <c r="B522" s="204" t="e">
        <f>VLOOKUP(A522,Adr!A:B,2,FALSE)</f>
        <v>#N/A</v>
      </c>
      <c r="C522" s="197"/>
      <c r="D522" s="191"/>
      <c r="E522" s="173"/>
      <c r="F522" s="166"/>
      <c r="G522" s="169"/>
      <c r="H522" s="169"/>
      <c r="I522" s="192" t="str">
        <f t="shared" si="45"/>
        <v/>
      </c>
      <c r="J522" s="167"/>
      <c r="K522" s="5"/>
      <c r="L522" s="167" t="str">
        <f t="shared" si="47"/>
        <v/>
      </c>
      <c r="M522" s="5" t="e">
        <f t="shared" si="44"/>
        <v>#N/A</v>
      </c>
      <c r="N522" s="3" t="str">
        <f t="shared" si="48"/>
        <v/>
      </c>
    </row>
    <row r="523" spans="1:14" x14ac:dyDescent="0.15">
      <c r="A523" s="166"/>
      <c r="B523" s="204" t="e">
        <f>VLOOKUP(A523,Adr!A:B,2,FALSE)</f>
        <v>#N/A</v>
      </c>
      <c r="C523" s="197"/>
      <c r="D523" s="187"/>
      <c r="E523" s="173"/>
      <c r="F523" s="166"/>
      <c r="G523" s="169"/>
      <c r="H523" s="169"/>
      <c r="I523" s="192" t="str">
        <f t="shared" si="45"/>
        <v/>
      </c>
      <c r="J523" s="167"/>
      <c r="K523" s="5"/>
      <c r="L523" s="167" t="str">
        <f t="shared" si="47"/>
        <v/>
      </c>
      <c r="M523" s="5" t="e">
        <f t="shared" si="44"/>
        <v>#N/A</v>
      </c>
      <c r="N523" s="3" t="str">
        <f t="shared" si="48"/>
        <v/>
      </c>
    </row>
    <row r="524" spans="1:14" x14ac:dyDescent="0.15">
      <c r="A524" s="198"/>
      <c r="B524" s="204" t="e">
        <f>VLOOKUP(A524,Adr!A:B,2,FALSE)</f>
        <v>#N/A</v>
      </c>
      <c r="C524" s="169"/>
      <c r="D524" s="172"/>
      <c r="E524" s="173"/>
      <c r="F524" s="166"/>
      <c r="G524" s="169"/>
      <c r="H524" s="169"/>
      <c r="I524" s="192" t="str">
        <f t="shared" si="45"/>
        <v/>
      </c>
      <c r="J524" s="167"/>
      <c r="K524" s="5"/>
      <c r="L524" s="167" t="str">
        <f t="shared" si="47"/>
        <v/>
      </c>
      <c r="M524" s="5" t="e">
        <f t="shared" si="44"/>
        <v>#N/A</v>
      </c>
      <c r="N524" s="3" t="str">
        <f t="shared" si="48"/>
        <v/>
      </c>
    </row>
    <row r="525" spans="1:14" x14ac:dyDescent="0.15">
      <c r="A525" s="166"/>
      <c r="B525" s="204" t="e">
        <f>VLOOKUP(A525,Adr!A:B,2,FALSE)</f>
        <v>#N/A</v>
      </c>
      <c r="C525" s="197"/>
      <c r="D525" s="191"/>
      <c r="E525" s="173"/>
      <c r="F525" s="166"/>
      <c r="G525" s="169"/>
      <c r="H525" s="169"/>
      <c r="I525" s="192" t="str">
        <f t="shared" si="45"/>
        <v/>
      </c>
      <c r="J525" s="167"/>
      <c r="K525" s="5"/>
      <c r="L525" s="167" t="str">
        <f t="shared" si="47"/>
        <v/>
      </c>
      <c r="M525" s="5" t="e">
        <f t="shared" si="44"/>
        <v>#N/A</v>
      </c>
      <c r="N525" s="3" t="str">
        <f t="shared" si="48"/>
        <v/>
      </c>
    </row>
    <row r="526" spans="1:14" x14ac:dyDescent="0.15">
      <c r="A526" s="166"/>
      <c r="B526" s="204" t="e">
        <f>VLOOKUP(A526,Adr!A:B,2,FALSE)</f>
        <v>#N/A</v>
      </c>
      <c r="C526" s="197"/>
      <c r="D526" s="191"/>
      <c r="E526" s="173"/>
      <c r="F526" s="166"/>
      <c r="G526" s="169"/>
      <c r="H526" s="169"/>
      <c r="I526" s="192" t="str">
        <f t="shared" si="45"/>
        <v/>
      </c>
      <c r="J526" s="167"/>
      <c r="K526" s="5"/>
      <c r="L526" s="167" t="str">
        <f t="shared" si="47"/>
        <v/>
      </c>
      <c r="M526" s="5" t="e">
        <f t="shared" si="44"/>
        <v>#N/A</v>
      </c>
      <c r="N526" s="3" t="str">
        <f t="shared" si="48"/>
        <v/>
      </c>
    </row>
    <row r="527" spans="1:14" x14ac:dyDescent="0.15">
      <c r="A527" s="166"/>
      <c r="B527" s="204" t="e">
        <f>VLOOKUP(A527,Adr!A:B,2,FALSE)</f>
        <v>#N/A</v>
      </c>
      <c r="C527" s="197"/>
      <c r="D527" s="191"/>
      <c r="E527" s="173"/>
      <c r="F527" s="166"/>
      <c r="G527" s="169"/>
      <c r="H527" s="169"/>
      <c r="I527" s="192" t="str">
        <f t="shared" si="45"/>
        <v/>
      </c>
      <c r="J527" s="167"/>
      <c r="K527" s="5"/>
      <c r="L527" s="167" t="str">
        <f t="shared" si="47"/>
        <v/>
      </c>
      <c r="M527" s="5" t="e">
        <f t="shared" ref="M527:M590" si="49">B527&amp;F527&amp;H527&amp;C527</f>
        <v>#N/A</v>
      </c>
      <c r="N527" s="3" t="str">
        <f t="shared" si="48"/>
        <v/>
      </c>
    </row>
    <row r="528" spans="1:14" x14ac:dyDescent="0.15">
      <c r="A528" s="166"/>
      <c r="B528" s="204" t="e">
        <f>VLOOKUP(A528,Adr!A:B,2,FALSE)</f>
        <v>#N/A</v>
      </c>
      <c r="C528" s="197"/>
      <c r="D528" s="191"/>
      <c r="E528" s="173"/>
      <c r="F528" s="166"/>
      <c r="G528" s="169"/>
      <c r="H528" s="169"/>
      <c r="I528" s="192" t="str">
        <f t="shared" si="45"/>
        <v/>
      </c>
      <c r="J528" s="167"/>
      <c r="K528" s="5"/>
      <c r="L528" s="167" t="str">
        <f t="shared" si="47"/>
        <v/>
      </c>
      <c r="M528" s="5" t="e">
        <f t="shared" si="49"/>
        <v>#N/A</v>
      </c>
      <c r="N528" s="3" t="str">
        <f t="shared" si="48"/>
        <v/>
      </c>
    </row>
    <row r="529" spans="1:14" x14ac:dyDescent="0.15">
      <c r="A529" s="166"/>
      <c r="B529" s="204" t="e">
        <f>VLOOKUP(A529,Adr!A:B,2,FALSE)</f>
        <v>#N/A</v>
      </c>
      <c r="C529" s="197"/>
      <c r="D529" s="191"/>
      <c r="E529" s="173"/>
      <c r="F529" s="166"/>
      <c r="G529" s="169"/>
      <c r="H529" s="169"/>
      <c r="I529" s="192" t="str">
        <f t="shared" si="45"/>
        <v/>
      </c>
      <c r="J529" s="167"/>
      <c r="K529" s="5"/>
      <c r="L529" s="167" t="str">
        <f t="shared" si="47"/>
        <v/>
      </c>
      <c r="M529" s="5" t="e">
        <f t="shared" si="49"/>
        <v>#N/A</v>
      </c>
      <c r="N529" s="3" t="str">
        <f t="shared" si="48"/>
        <v/>
      </c>
    </row>
    <row r="530" spans="1:14" x14ac:dyDescent="0.15">
      <c r="A530" s="198"/>
      <c r="B530" s="204" t="e">
        <f>VLOOKUP(A530,Adr!A:B,2,FALSE)</f>
        <v>#N/A</v>
      </c>
      <c r="C530" s="169"/>
      <c r="D530" s="172"/>
      <c r="E530" s="173"/>
      <c r="F530" s="166"/>
      <c r="G530" s="169"/>
      <c r="H530" s="169"/>
      <c r="I530" s="192" t="str">
        <f t="shared" si="45"/>
        <v/>
      </c>
      <c r="J530" s="167"/>
      <c r="K530" s="5"/>
      <c r="L530" s="167" t="str">
        <f t="shared" si="47"/>
        <v/>
      </c>
      <c r="M530" s="5" t="e">
        <f t="shared" si="49"/>
        <v>#N/A</v>
      </c>
      <c r="N530" s="3" t="str">
        <f t="shared" si="48"/>
        <v/>
      </c>
    </row>
    <row r="531" spans="1:14" x14ac:dyDescent="0.15">
      <c r="A531" s="182"/>
      <c r="B531" s="204" t="e">
        <f>VLOOKUP(A531,Adr!A:B,2,FALSE)</f>
        <v>#N/A</v>
      </c>
      <c r="C531" s="185"/>
      <c r="D531" s="187"/>
      <c r="E531" s="230"/>
      <c r="F531" s="182"/>
      <c r="G531" s="185"/>
      <c r="H531" s="185"/>
      <c r="I531" s="192" t="str">
        <f t="shared" si="45"/>
        <v/>
      </c>
      <c r="J531" s="167"/>
      <c r="K531" s="5"/>
      <c r="L531" s="167" t="str">
        <f t="shared" si="47"/>
        <v/>
      </c>
      <c r="M531" s="5" t="e">
        <f t="shared" si="49"/>
        <v>#N/A</v>
      </c>
      <c r="N531" s="3" t="str">
        <f t="shared" si="48"/>
        <v/>
      </c>
    </row>
    <row r="532" spans="1:14" x14ac:dyDescent="0.15">
      <c r="A532" s="166"/>
      <c r="B532" s="204" t="e">
        <f>VLOOKUP(A532,Adr!A:B,2,FALSE)</f>
        <v>#N/A</v>
      </c>
      <c r="C532" s="196"/>
      <c r="D532" s="186"/>
      <c r="E532" s="173"/>
      <c r="F532" s="166"/>
      <c r="G532" s="169"/>
      <c r="H532" s="169"/>
      <c r="I532" s="192" t="str">
        <f t="shared" si="45"/>
        <v/>
      </c>
      <c r="J532" s="167"/>
      <c r="K532" s="5"/>
      <c r="L532" s="167" t="str">
        <f t="shared" si="47"/>
        <v/>
      </c>
      <c r="M532" s="5" t="e">
        <f t="shared" si="49"/>
        <v>#N/A</v>
      </c>
      <c r="N532" s="3" t="str">
        <f t="shared" si="48"/>
        <v/>
      </c>
    </row>
    <row r="533" spans="1:14" x14ac:dyDescent="0.15">
      <c r="A533" s="166"/>
      <c r="B533" s="204" t="e">
        <f>VLOOKUP(A533,Adr!A:B,2,FALSE)</f>
        <v>#N/A</v>
      </c>
      <c r="C533" s="196"/>
      <c r="D533" s="186"/>
      <c r="E533" s="173"/>
      <c r="F533" s="166"/>
      <c r="G533" s="169"/>
      <c r="H533" s="169"/>
      <c r="I533" s="192" t="str">
        <f t="shared" si="45"/>
        <v/>
      </c>
      <c r="J533" s="167"/>
      <c r="K533" s="5"/>
      <c r="L533" s="167" t="str">
        <f t="shared" si="47"/>
        <v/>
      </c>
      <c r="M533" s="5" t="e">
        <f t="shared" si="49"/>
        <v>#N/A</v>
      </c>
      <c r="N533" s="3" t="str">
        <f t="shared" si="48"/>
        <v/>
      </c>
    </row>
    <row r="534" spans="1:14" x14ac:dyDescent="0.15">
      <c r="A534" s="166"/>
      <c r="B534" s="204" t="e">
        <f>VLOOKUP(A534,Adr!A:B,2,FALSE)</f>
        <v>#N/A</v>
      </c>
      <c r="C534" s="196"/>
      <c r="D534" s="187"/>
      <c r="E534" s="173"/>
      <c r="F534" s="166"/>
      <c r="G534" s="169"/>
      <c r="H534" s="169"/>
      <c r="I534" s="192" t="str">
        <f t="shared" si="45"/>
        <v/>
      </c>
      <c r="J534" s="167"/>
      <c r="K534" s="5"/>
      <c r="L534" s="167" t="str">
        <f t="shared" si="47"/>
        <v/>
      </c>
      <c r="M534" s="5" t="e">
        <f t="shared" si="49"/>
        <v>#N/A</v>
      </c>
      <c r="N534" s="3" t="str">
        <f t="shared" si="48"/>
        <v/>
      </c>
    </row>
    <row r="535" spans="1:14" x14ac:dyDescent="0.15">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x14ac:dyDescent="0.15">
      <c r="A536" s="166"/>
      <c r="B536" s="204" t="e">
        <f>VLOOKUP(A536,Adr!A:B,2,FALSE)</f>
        <v>#N/A</v>
      </c>
      <c r="C536" s="196"/>
      <c r="D536" s="172"/>
      <c r="E536" s="173"/>
      <c r="F536" s="166"/>
      <c r="G536" s="169"/>
      <c r="H536" s="169"/>
      <c r="I536" s="192" t="str">
        <f t="shared" si="45"/>
        <v/>
      </c>
      <c r="J536" s="167"/>
      <c r="K536" s="5"/>
      <c r="L536" s="167" t="str">
        <f t="shared" si="47"/>
        <v/>
      </c>
      <c r="M536" s="5" t="e">
        <f t="shared" si="49"/>
        <v>#N/A</v>
      </c>
      <c r="N536" s="3" t="str">
        <f t="shared" si="48"/>
        <v/>
      </c>
    </row>
    <row r="537" spans="1:14" x14ac:dyDescent="0.15">
      <c r="A537" s="166"/>
      <c r="B537" s="204" t="e">
        <f>VLOOKUP(A537,Adr!A:B,2,FALSE)</f>
        <v>#N/A</v>
      </c>
      <c r="C537" s="190"/>
      <c r="D537" s="172"/>
      <c r="E537" s="173"/>
      <c r="F537" s="166"/>
      <c r="G537" s="169"/>
      <c r="H537" s="169"/>
      <c r="I537" s="192" t="str">
        <f t="shared" si="45"/>
        <v/>
      </c>
      <c r="J537" s="167"/>
      <c r="K537" s="5"/>
      <c r="L537" s="167" t="str">
        <f t="shared" si="47"/>
        <v/>
      </c>
      <c r="M537" s="5" t="e">
        <f t="shared" si="49"/>
        <v>#N/A</v>
      </c>
      <c r="N537" s="3" t="str">
        <f t="shared" si="48"/>
        <v/>
      </c>
    </row>
    <row r="538" spans="1:14" x14ac:dyDescent="0.15">
      <c r="A538" s="166"/>
      <c r="B538" s="204" t="e">
        <f>VLOOKUP(A538,Adr!A:B,2,FALSE)</f>
        <v>#N/A</v>
      </c>
      <c r="C538" s="190"/>
      <c r="D538" s="172"/>
      <c r="E538" s="173"/>
      <c r="F538" s="166"/>
      <c r="G538" s="169"/>
      <c r="H538" s="169"/>
      <c r="I538" s="192" t="str">
        <f t="shared" si="45"/>
        <v/>
      </c>
      <c r="J538" s="167"/>
      <c r="K538" s="5"/>
      <c r="L538" s="167" t="str">
        <f t="shared" si="47"/>
        <v/>
      </c>
      <c r="M538" s="5" t="e">
        <f t="shared" si="49"/>
        <v>#N/A</v>
      </c>
      <c r="N538" s="3" t="str">
        <f t="shared" si="48"/>
        <v/>
      </c>
    </row>
    <row r="539" spans="1:14" x14ac:dyDescent="0.15">
      <c r="A539" s="166"/>
      <c r="B539" s="204" t="e">
        <f>VLOOKUP(A539,Adr!A:B,2,FALSE)</f>
        <v>#N/A</v>
      </c>
      <c r="C539" s="196"/>
      <c r="D539" s="187"/>
      <c r="E539" s="173"/>
      <c r="F539" s="166"/>
      <c r="G539" s="169"/>
      <c r="H539" s="169"/>
      <c r="I539" s="192" t="str">
        <f t="shared" si="45"/>
        <v/>
      </c>
      <c r="J539" s="167"/>
      <c r="K539" s="5"/>
      <c r="L539" s="167" t="str">
        <f t="shared" si="47"/>
        <v/>
      </c>
      <c r="M539" s="5" t="e">
        <f t="shared" si="49"/>
        <v>#N/A</v>
      </c>
      <c r="N539" s="3" t="str">
        <f t="shared" si="48"/>
        <v/>
      </c>
    </row>
    <row r="540" spans="1:14" x14ac:dyDescent="0.15">
      <c r="A540" s="166"/>
      <c r="B540" s="204" t="e">
        <f>VLOOKUP(A540,Adr!A:B,2,FALSE)</f>
        <v>#N/A</v>
      </c>
      <c r="C540" s="196"/>
      <c r="D540" s="187"/>
      <c r="E540" s="173"/>
      <c r="F540" s="166"/>
      <c r="G540" s="169"/>
      <c r="H540" s="169"/>
      <c r="I540" s="192" t="str">
        <f t="shared" si="45"/>
        <v/>
      </c>
      <c r="J540" s="167"/>
      <c r="K540" s="5"/>
      <c r="L540" s="167" t="str">
        <f t="shared" si="47"/>
        <v/>
      </c>
      <c r="M540" s="5" t="e">
        <f t="shared" si="49"/>
        <v>#N/A</v>
      </c>
      <c r="N540" s="3" t="str">
        <f t="shared" si="48"/>
        <v/>
      </c>
    </row>
    <row r="541" spans="1:14" x14ac:dyDescent="0.15">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x14ac:dyDescent="0.15">
      <c r="A542" s="166"/>
      <c r="B542" s="204" t="e">
        <f>VLOOKUP(A542,Adr!A:B,2,FALSE)</f>
        <v>#N/A</v>
      </c>
      <c r="C542" s="197"/>
      <c r="D542" s="191"/>
      <c r="E542" s="173"/>
      <c r="F542" s="182"/>
      <c r="G542" s="185"/>
      <c r="H542" s="185"/>
      <c r="I542" s="192" t="str">
        <f t="shared" si="45"/>
        <v/>
      </c>
      <c r="J542" s="167"/>
      <c r="K542" s="5"/>
      <c r="L542" s="167" t="str">
        <f t="shared" si="47"/>
        <v/>
      </c>
      <c r="M542" s="5" t="e">
        <f t="shared" si="49"/>
        <v>#N/A</v>
      </c>
      <c r="N542" s="3" t="str">
        <f t="shared" si="48"/>
        <v/>
      </c>
    </row>
    <row r="543" spans="1:14" x14ac:dyDescent="0.15">
      <c r="A543" s="166"/>
      <c r="B543" s="204" t="e">
        <f>VLOOKUP(A543,Adr!A:B,2,FALSE)</f>
        <v>#N/A</v>
      </c>
      <c r="C543" s="185"/>
      <c r="D543" s="187"/>
      <c r="E543" s="173"/>
      <c r="F543" s="182"/>
      <c r="G543" s="185"/>
      <c r="H543" s="185"/>
      <c r="I543" s="192" t="str">
        <f t="shared" si="45"/>
        <v/>
      </c>
      <c r="J543" s="167"/>
      <c r="K543" s="5"/>
      <c r="L543" s="167" t="str">
        <f t="shared" si="47"/>
        <v/>
      </c>
      <c r="M543" s="5" t="e">
        <f t="shared" si="49"/>
        <v>#N/A</v>
      </c>
      <c r="N543" s="3" t="str">
        <f t="shared" si="48"/>
        <v/>
      </c>
    </row>
    <row r="544" spans="1:14" x14ac:dyDescent="0.15">
      <c r="A544" s="182"/>
      <c r="B544" s="204" t="e">
        <f>VLOOKUP(A544,Adr!A:B,2,FALSE)</f>
        <v>#N/A</v>
      </c>
      <c r="C544" s="185"/>
      <c r="D544" s="187"/>
      <c r="E544" s="230"/>
      <c r="F544" s="182"/>
      <c r="G544" s="185"/>
      <c r="H544" s="185"/>
      <c r="I544" s="192" t="str">
        <f t="shared" ref="I544:I607" si="50">A544&amp;F544</f>
        <v/>
      </c>
      <c r="J544" s="167"/>
      <c r="K544" s="5"/>
      <c r="L544" s="167" t="str">
        <f t="shared" ref="L544:L607" si="51">A544&amp;G544&amp;H544</f>
        <v/>
      </c>
      <c r="M544" s="5" t="e">
        <f t="shared" si="49"/>
        <v>#N/A</v>
      </c>
      <c r="N544" s="3" t="str">
        <f t="shared" si="48"/>
        <v/>
      </c>
    </row>
    <row r="545" spans="1:14" x14ac:dyDescent="0.15">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15">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15">
      <c r="A547" s="166"/>
      <c r="B547" s="204" t="e">
        <f>VLOOKUP(A547,Adr!A:B,2,FALSE)</f>
        <v>#N/A</v>
      </c>
      <c r="C547" s="196"/>
      <c r="D547" s="186"/>
      <c r="E547" s="173"/>
      <c r="F547" s="166"/>
      <c r="G547" s="169"/>
      <c r="H547" s="169"/>
      <c r="I547" s="192" t="str">
        <f t="shared" si="50"/>
        <v/>
      </c>
      <c r="J547" s="167"/>
      <c r="K547" s="5"/>
      <c r="L547" s="167" t="str">
        <f t="shared" si="51"/>
        <v/>
      </c>
      <c r="M547" s="5" t="e">
        <f t="shared" si="49"/>
        <v>#N/A</v>
      </c>
      <c r="N547" s="3" t="str">
        <f t="shared" si="48"/>
        <v/>
      </c>
    </row>
    <row r="548" spans="1:14" x14ac:dyDescent="0.15">
      <c r="A548" s="166"/>
      <c r="B548" s="204" t="e">
        <f>VLOOKUP(A548,Adr!A:B,2,FALSE)</f>
        <v>#N/A</v>
      </c>
      <c r="C548" s="196"/>
      <c r="D548" s="186"/>
      <c r="E548" s="173"/>
      <c r="F548" s="166"/>
      <c r="G548" s="169"/>
      <c r="H548" s="169"/>
      <c r="I548" s="192" t="str">
        <f t="shared" si="50"/>
        <v/>
      </c>
      <c r="J548" s="167"/>
      <c r="K548" s="5"/>
      <c r="L548" s="167" t="str">
        <f t="shared" si="51"/>
        <v/>
      </c>
      <c r="M548" s="5" t="e">
        <f t="shared" si="49"/>
        <v>#N/A</v>
      </c>
      <c r="N548" s="3" t="str">
        <f t="shared" si="48"/>
        <v/>
      </c>
    </row>
    <row r="549" spans="1:14" x14ac:dyDescent="0.15">
      <c r="A549" s="166"/>
      <c r="B549" s="204" t="e">
        <f>VLOOKUP(A549,Adr!A:B,2,FALSE)</f>
        <v>#N/A</v>
      </c>
      <c r="C549" s="190"/>
      <c r="D549" s="172"/>
      <c r="E549" s="173"/>
      <c r="F549" s="166"/>
      <c r="G549" s="169"/>
      <c r="H549" s="169"/>
      <c r="I549" s="192" t="str">
        <f t="shared" si="50"/>
        <v/>
      </c>
      <c r="J549" s="167"/>
      <c r="K549" s="5"/>
      <c r="L549" s="167" t="str">
        <f t="shared" si="51"/>
        <v/>
      </c>
      <c r="M549" s="5" t="e">
        <f t="shared" si="49"/>
        <v>#N/A</v>
      </c>
      <c r="N549" s="3" t="str">
        <f t="shared" si="48"/>
        <v/>
      </c>
    </row>
    <row r="550" spans="1:14" x14ac:dyDescent="0.15">
      <c r="A550" s="182"/>
      <c r="B550" s="204" t="e">
        <f>VLOOKUP(A550,Adr!A:B,2,FALSE)</f>
        <v>#N/A</v>
      </c>
      <c r="C550" s="185"/>
      <c r="D550" s="187"/>
      <c r="E550" s="230"/>
      <c r="F550" s="182"/>
      <c r="G550" s="185"/>
      <c r="H550" s="185"/>
      <c r="I550" s="192" t="str">
        <f t="shared" si="50"/>
        <v/>
      </c>
      <c r="J550" s="167"/>
      <c r="K550" s="5"/>
      <c r="L550" s="167" t="str">
        <f t="shared" si="51"/>
        <v/>
      </c>
      <c r="M550" s="5" t="e">
        <f t="shared" si="49"/>
        <v>#N/A</v>
      </c>
      <c r="N550" s="3" t="str">
        <f t="shared" si="48"/>
        <v/>
      </c>
    </row>
    <row r="551" spans="1:14" x14ac:dyDescent="0.15">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15">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15">
      <c r="A553" s="166"/>
      <c r="B553" s="204" t="e">
        <f>VLOOKUP(A553,Adr!A:B,2,FALSE)</f>
        <v>#N/A</v>
      </c>
      <c r="C553" s="196"/>
      <c r="D553" s="186"/>
      <c r="E553" s="173"/>
      <c r="F553" s="166"/>
      <c r="G553" s="169"/>
      <c r="H553" s="169"/>
      <c r="I553" s="192" t="str">
        <f t="shared" si="50"/>
        <v/>
      </c>
      <c r="J553" s="167"/>
      <c r="K553" s="5"/>
      <c r="L553" s="167" t="str">
        <f t="shared" si="51"/>
        <v/>
      </c>
      <c r="M553" s="5" t="e">
        <f t="shared" si="49"/>
        <v>#N/A</v>
      </c>
      <c r="N553" s="3" t="str">
        <f t="shared" si="48"/>
        <v/>
      </c>
    </row>
    <row r="554" spans="1:14" x14ac:dyDescent="0.15">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x14ac:dyDescent="0.15">
      <c r="A555" s="182"/>
      <c r="B555" s="204" t="e">
        <f>VLOOKUP(A555,Adr!A:B,2,FALSE)</f>
        <v>#N/A</v>
      </c>
      <c r="C555" s="185"/>
      <c r="D555" s="187"/>
      <c r="E555" s="230"/>
      <c r="F555" s="182"/>
      <c r="G555" s="185"/>
      <c r="H555" s="185"/>
      <c r="I555" s="192" t="str">
        <f t="shared" si="50"/>
        <v/>
      </c>
      <c r="J555" s="167"/>
      <c r="K555" s="5"/>
      <c r="L555" s="167" t="str">
        <f t="shared" si="51"/>
        <v/>
      </c>
      <c r="M555" s="5" t="e">
        <f t="shared" si="49"/>
        <v>#N/A</v>
      </c>
      <c r="N555" s="3" t="str">
        <f t="shared" si="48"/>
        <v/>
      </c>
    </row>
    <row r="556" spans="1:14" x14ac:dyDescent="0.15">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15">
      <c r="A557" s="166"/>
      <c r="B557" s="204" t="e">
        <f>VLOOKUP(A557,Adr!A:B,2,FALSE)</f>
        <v>#N/A</v>
      </c>
      <c r="C557" s="196"/>
      <c r="D557" s="186"/>
      <c r="E557" s="173"/>
      <c r="F557" s="166"/>
      <c r="G557" s="169"/>
      <c r="H557" s="169"/>
      <c r="I557" s="192" t="str">
        <f t="shared" si="50"/>
        <v/>
      </c>
      <c r="J557" s="167"/>
      <c r="K557" s="5"/>
      <c r="L557" s="167" t="str">
        <f t="shared" si="51"/>
        <v/>
      </c>
      <c r="M557" s="5" t="e">
        <f t="shared" si="49"/>
        <v>#N/A</v>
      </c>
      <c r="N557" s="3" t="str">
        <f t="shared" si="48"/>
        <v/>
      </c>
    </row>
    <row r="558" spans="1:14" x14ac:dyDescent="0.15">
      <c r="A558" s="166"/>
      <c r="B558" s="204" t="e">
        <f>VLOOKUP(A558,Adr!A:B,2,FALSE)</f>
        <v>#N/A</v>
      </c>
      <c r="C558" s="196"/>
      <c r="D558" s="186"/>
      <c r="E558" s="173"/>
      <c r="F558" s="166"/>
      <c r="G558" s="169"/>
      <c r="H558" s="169"/>
      <c r="I558" s="192" t="str">
        <f t="shared" si="50"/>
        <v/>
      </c>
      <c r="J558" s="167"/>
      <c r="K558" s="5"/>
      <c r="L558" s="167" t="str">
        <f t="shared" si="51"/>
        <v/>
      </c>
      <c r="M558" s="5" t="e">
        <f t="shared" si="49"/>
        <v>#N/A</v>
      </c>
      <c r="N558" s="3" t="str">
        <f t="shared" si="48"/>
        <v/>
      </c>
    </row>
    <row r="559" spans="1:14" x14ac:dyDescent="0.15">
      <c r="A559" s="166"/>
      <c r="B559" s="204" t="e">
        <f>VLOOKUP(A559,Adr!A:B,2,FALSE)</f>
        <v>#N/A</v>
      </c>
      <c r="C559" s="190"/>
      <c r="D559" s="187"/>
      <c r="E559" s="173"/>
      <c r="F559" s="166"/>
      <c r="G559" s="169"/>
      <c r="H559" s="169"/>
      <c r="I559" s="192" t="str">
        <f t="shared" si="50"/>
        <v/>
      </c>
      <c r="J559" s="167"/>
      <c r="K559" s="5"/>
      <c r="L559" s="167" t="str">
        <f t="shared" si="51"/>
        <v/>
      </c>
      <c r="M559" s="5" t="e">
        <f t="shared" si="49"/>
        <v>#N/A</v>
      </c>
      <c r="N559" s="3" t="str">
        <f t="shared" si="48"/>
        <v/>
      </c>
    </row>
    <row r="560" spans="1:14" x14ac:dyDescent="0.15">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x14ac:dyDescent="0.15">
      <c r="A561" s="166"/>
      <c r="B561" s="204" t="e">
        <f>VLOOKUP(A561,Adr!A:B,2,FALSE)</f>
        <v>#N/A</v>
      </c>
      <c r="C561" s="190"/>
      <c r="D561" s="172"/>
      <c r="E561" s="173"/>
      <c r="F561" s="166"/>
      <c r="G561" s="169"/>
      <c r="H561" s="169"/>
      <c r="I561" s="192" t="str">
        <f t="shared" si="50"/>
        <v/>
      </c>
      <c r="J561" s="167"/>
      <c r="K561" s="5"/>
      <c r="L561" s="167" t="str">
        <f t="shared" si="51"/>
        <v/>
      </c>
      <c r="M561" s="5" t="e">
        <f t="shared" si="49"/>
        <v>#N/A</v>
      </c>
      <c r="N561" s="3" t="str">
        <f t="shared" si="48"/>
        <v/>
      </c>
    </row>
    <row r="562" spans="1:14" x14ac:dyDescent="0.15">
      <c r="A562" s="166"/>
      <c r="B562" s="204" t="e">
        <f>VLOOKUP(A562,Adr!A:B,2,FALSE)</f>
        <v>#N/A</v>
      </c>
      <c r="C562" s="196"/>
      <c r="D562" s="187"/>
      <c r="E562" s="173"/>
      <c r="F562" s="166"/>
      <c r="G562" s="169"/>
      <c r="H562" s="169"/>
      <c r="I562" s="192" t="str">
        <f t="shared" si="50"/>
        <v/>
      </c>
      <c r="J562" s="167"/>
      <c r="K562" s="5"/>
      <c r="L562" s="167" t="str">
        <f t="shared" si="51"/>
        <v/>
      </c>
      <c r="M562" s="5" t="e">
        <f t="shared" si="49"/>
        <v>#N/A</v>
      </c>
      <c r="N562" s="3" t="str">
        <f t="shared" si="48"/>
        <v/>
      </c>
    </row>
    <row r="563" spans="1:14" x14ac:dyDescent="0.15">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x14ac:dyDescent="0.15">
      <c r="A564" s="182"/>
      <c r="B564" s="204" t="e">
        <f>VLOOKUP(A564,Adr!A:B,2,FALSE)</f>
        <v>#N/A</v>
      </c>
      <c r="C564" s="185"/>
      <c r="D564" s="187"/>
      <c r="E564" s="230"/>
      <c r="F564" s="182"/>
      <c r="G564" s="185"/>
      <c r="H564" s="185"/>
      <c r="I564" s="192" t="str">
        <f t="shared" si="50"/>
        <v/>
      </c>
      <c r="J564" s="167"/>
      <c r="K564" s="5"/>
      <c r="L564" s="167" t="str">
        <f t="shared" si="51"/>
        <v/>
      </c>
      <c r="M564" s="5" t="e">
        <f t="shared" si="49"/>
        <v>#N/A</v>
      </c>
      <c r="N564" s="3" t="str">
        <f t="shared" si="48"/>
        <v/>
      </c>
    </row>
    <row r="565" spans="1:14" x14ac:dyDescent="0.15">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x14ac:dyDescent="0.15">
      <c r="A566" s="166"/>
      <c r="B566" s="204" t="e">
        <f>VLOOKUP(A566,Adr!A:B,2,FALSE)</f>
        <v>#N/A</v>
      </c>
      <c r="C566" s="196"/>
      <c r="D566" s="186"/>
      <c r="E566" s="173"/>
      <c r="F566" s="166"/>
      <c r="G566" s="169"/>
      <c r="H566" s="169"/>
      <c r="I566" s="192" t="str">
        <f t="shared" si="50"/>
        <v/>
      </c>
      <c r="J566" s="167"/>
      <c r="K566" s="5"/>
      <c r="L566" s="167" t="str">
        <f t="shared" si="51"/>
        <v/>
      </c>
      <c r="M566" s="5" t="e">
        <f t="shared" si="49"/>
        <v>#N/A</v>
      </c>
      <c r="N566" s="3" t="str">
        <f t="shared" si="48"/>
        <v/>
      </c>
    </row>
    <row r="567" spans="1:14" x14ac:dyDescent="0.15">
      <c r="A567" s="166"/>
      <c r="B567" s="204" t="e">
        <f>VLOOKUP(A567,Adr!A:B,2,FALSE)</f>
        <v>#N/A</v>
      </c>
      <c r="C567" s="196"/>
      <c r="D567" s="187"/>
      <c r="E567" s="173"/>
      <c r="F567" s="166"/>
      <c r="G567" s="169"/>
      <c r="H567" s="169"/>
      <c r="I567" s="192" t="str">
        <f t="shared" si="50"/>
        <v/>
      </c>
      <c r="J567" s="167"/>
      <c r="K567" s="5"/>
      <c r="L567" s="167" t="str">
        <f t="shared" si="51"/>
        <v/>
      </c>
      <c r="M567" s="5" t="e">
        <f t="shared" si="49"/>
        <v>#N/A</v>
      </c>
      <c r="N567" s="3" t="str">
        <f t="shared" si="48"/>
        <v/>
      </c>
    </row>
    <row r="568" spans="1:14" x14ac:dyDescent="0.15">
      <c r="A568" s="198"/>
      <c r="B568" s="204" t="e">
        <f>VLOOKUP(A568,Adr!A:B,2,FALSE)</f>
        <v>#N/A</v>
      </c>
      <c r="C568" s="169"/>
      <c r="D568" s="172"/>
      <c r="E568" s="173"/>
      <c r="F568" s="166"/>
      <c r="G568" s="169"/>
      <c r="H568" s="169"/>
      <c r="I568" s="192" t="str">
        <f t="shared" si="50"/>
        <v/>
      </c>
      <c r="J568" s="167"/>
      <c r="K568" s="5"/>
      <c r="L568" s="167" t="str">
        <f t="shared" si="51"/>
        <v/>
      </c>
      <c r="M568" s="5" t="e">
        <f t="shared" si="49"/>
        <v>#N/A</v>
      </c>
      <c r="N568" s="3" t="str">
        <f t="shared" si="48"/>
        <v/>
      </c>
    </row>
    <row r="569" spans="1:14" x14ac:dyDescent="0.15">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15">
      <c r="A570" s="166"/>
      <c r="B570" s="204" t="e">
        <f>VLOOKUP(A570,Adr!A:B,2,FALSE)</f>
        <v>#N/A</v>
      </c>
      <c r="C570" s="190"/>
      <c r="D570" s="172"/>
      <c r="E570" s="173"/>
      <c r="F570" s="166"/>
      <c r="G570" s="169"/>
      <c r="H570" s="169"/>
      <c r="I570" s="192" t="str">
        <f t="shared" si="50"/>
        <v/>
      </c>
      <c r="J570" s="167"/>
      <c r="K570" s="5"/>
      <c r="L570" s="167" t="str">
        <f t="shared" si="51"/>
        <v/>
      </c>
      <c r="M570" s="5" t="e">
        <f t="shared" si="49"/>
        <v>#N/A</v>
      </c>
      <c r="N570" s="3" t="str">
        <f t="shared" si="48"/>
        <v/>
      </c>
    </row>
    <row r="571" spans="1:14" x14ac:dyDescent="0.15">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x14ac:dyDescent="0.15">
      <c r="A572" s="166"/>
      <c r="B572" s="204" t="e">
        <f>VLOOKUP(A572,Adr!A:B,2,FALSE)</f>
        <v>#N/A</v>
      </c>
      <c r="C572" s="196"/>
      <c r="D572" s="172"/>
      <c r="E572" s="173"/>
      <c r="F572" s="166"/>
      <c r="G572" s="169"/>
      <c r="H572" s="169"/>
      <c r="I572" s="192" t="str">
        <f t="shared" si="50"/>
        <v/>
      </c>
      <c r="J572" s="167"/>
      <c r="K572" s="5"/>
      <c r="L572" s="167" t="str">
        <f t="shared" si="51"/>
        <v/>
      </c>
      <c r="M572" s="5" t="e">
        <f t="shared" si="49"/>
        <v>#N/A</v>
      </c>
      <c r="N572" s="3" t="str">
        <f t="shared" si="48"/>
        <v/>
      </c>
    </row>
    <row r="573" spans="1:14" x14ac:dyDescent="0.15">
      <c r="A573" s="166"/>
      <c r="B573" s="204" t="e">
        <f>VLOOKUP(A573,Adr!A:B,2,FALSE)</f>
        <v>#N/A</v>
      </c>
      <c r="C573" s="190"/>
      <c r="D573" s="172"/>
      <c r="E573" s="173"/>
      <c r="F573" s="166"/>
      <c r="G573" s="169"/>
      <c r="H573" s="169"/>
      <c r="I573" s="192" t="str">
        <f t="shared" si="50"/>
        <v/>
      </c>
      <c r="J573" s="167"/>
      <c r="K573" s="5"/>
      <c r="L573" s="167" t="str">
        <f t="shared" si="51"/>
        <v/>
      </c>
      <c r="M573" s="5" t="e">
        <f t="shared" si="49"/>
        <v>#N/A</v>
      </c>
      <c r="N573" s="3" t="str">
        <f t="shared" si="48"/>
        <v/>
      </c>
    </row>
    <row r="574" spans="1:14" x14ac:dyDescent="0.15">
      <c r="A574" s="166"/>
      <c r="B574" s="204" t="e">
        <f>VLOOKUP(A574,Adr!A:B,2,FALSE)</f>
        <v>#N/A</v>
      </c>
      <c r="C574" s="196"/>
      <c r="D574" s="187"/>
      <c r="E574" s="173"/>
      <c r="F574" s="166"/>
      <c r="G574" s="169"/>
      <c r="H574" s="169"/>
      <c r="I574" s="192" t="str">
        <f t="shared" si="50"/>
        <v/>
      </c>
      <c r="J574" s="167"/>
      <c r="K574" s="5"/>
      <c r="L574" s="167" t="str">
        <f t="shared" si="51"/>
        <v/>
      </c>
      <c r="M574" s="5" t="e">
        <f t="shared" si="49"/>
        <v>#N/A</v>
      </c>
      <c r="N574" s="3" t="str">
        <f t="shared" si="48"/>
        <v/>
      </c>
    </row>
    <row r="575" spans="1:14" x14ac:dyDescent="0.15">
      <c r="A575" s="166"/>
      <c r="B575" s="204" t="e">
        <f>VLOOKUP(A575,Adr!A:B,2,FALSE)</f>
        <v>#N/A</v>
      </c>
      <c r="C575" s="196"/>
      <c r="D575" s="187"/>
      <c r="E575" s="173"/>
      <c r="F575" s="166"/>
      <c r="G575" s="169"/>
      <c r="H575" s="169"/>
      <c r="I575" s="192" t="str">
        <f t="shared" si="50"/>
        <v/>
      </c>
      <c r="J575" s="167"/>
      <c r="K575" s="5"/>
      <c r="L575" s="167" t="str">
        <f t="shared" si="51"/>
        <v/>
      </c>
      <c r="M575" s="5" t="e">
        <f t="shared" si="49"/>
        <v>#N/A</v>
      </c>
      <c r="N575" s="3" t="str">
        <f t="shared" si="48"/>
        <v/>
      </c>
    </row>
    <row r="576" spans="1:14" x14ac:dyDescent="0.15">
      <c r="A576" s="202"/>
      <c r="B576" s="204" t="e">
        <f>VLOOKUP(A576,Adr!A:B,2,FALSE)</f>
        <v>#N/A</v>
      </c>
      <c r="C576" s="169"/>
      <c r="D576" s="172"/>
      <c r="E576" s="173"/>
      <c r="F576" s="166"/>
      <c r="G576" s="169"/>
      <c r="H576" s="169"/>
      <c r="I576" s="192" t="str">
        <f t="shared" si="50"/>
        <v/>
      </c>
      <c r="J576" s="167"/>
      <c r="K576" s="5"/>
      <c r="L576" s="167" t="str">
        <f t="shared" si="51"/>
        <v/>
      </c>
      <c r="M576" s="5" t="e">
        <f t="shared" si="49"/>
        <v>#N/A</v>
      </c>
      <c r="N576" s="3" t="str">
        <f t="shared" si="48"/>
        <v/>
      </c>
    </row>
    <row r="577" spans="1:14" x14ac:dyDescent="0.15">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x14ac:dyDescent="0.15">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x14ac:dyDescent="0.15">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x14ac:dyDescent="0.15">
      <c r="A580" s="166"/>
      <c r="B580" s="204" t="e">
        <f>VLOOKUP(A580,Adr!A:B,2,FALSE)</f>
        <v>#N/A</v>
      </c>
      <c r="C580" s="196"/>
      <c r="D580" s="187"/>
      <c r="E580" s="173"/>
      <c r="F580" s="166"/>
      <c r="G580" s="169"/>
      <c r="H580" s="169"/>
      <c r="I580" s="192" t="str">
        <f t="shared" si="50"/>
        <v/>
      </c>
      <c r="J580" s="167"/>
      <c r="K580" s="5"/>
      <c r="L580" s="167" t="str">
        <f t="shared" si="51"/>
        <v/>
      </c>
      <c r="M580" s="5" t="e">
        <f t="shared" si="49"/>
        <v>#N/A</v>
      </c>
      <c r="N580" s="3" t="str">
        <f t="shared" si="48"/>
        <v/>
      </c>
    </row>
    <row r="581" spans="1:14" x14ac:dyDescent="0.15">
      <c r="A581" s="202"/>
      <c r="B581" s="204" t="e">
        <f>VLOOKUP(A581,Adr!A:B,2,FALSE)</f>
        <v>#N/A</v>
      </c>
      <c r="C581" s="169"/>
      <c r="D581" s="172"/>
      <c r="E581" s="173"/>
      <c r="F581" s="166"/>
      <c r="G581" s="169"/>
      <c r="H581" s="169"/>
      <c r="I581" s="192" t="str">
        <f t="shared" si="50"/>
        <v/>
      </c>
      <c r="J581" s="167"/>
      <c r="K581" s="5"/>
      <c r="L581" s="167" t="str">
        <f t="shared" si="51"/>
        <v/>
      </c>
      <c r="M581" s="5" t="e">
        <f t="shared" si="49"/>
        <v>#N/A</v>
      </c>
      <c r="N581" s="3" t="str">
        <f t="shared" si="48"/>
        <v/>
      </c>
    </row>
    <row r="582" spans="1:14" x14ac:dyDescent="0.15">
      <c r="A582" s="166"/>
      <c r="B582" s="204" t="e">
        <f>VLOOKUP(A582,Adr!A:B,2,FALSE)</f>
        <v>#N/A</v>
      </c>
      <c r="C582" s="190"/>
      <c r="D582" s="172"/>
      <c r="E582" s="173"/>
      <c r="F582" s="166"/>
      <c r="G582" s="169"/>
      <c r="H582" s="169"/>
      <c r="I582" s="192" t="str">
        <f t="shared" si="50"/>
        <v/>
      </c>
      <c r="J582" s="167"/>
      <c r="K582" s="5"/>
      <c r="L582" s="167" t="str">
        <f t="shared" si="51"/>
        <v/>
      </c>
      <c r="M582" s="5" t="e">
        <f t="shared" si="49"/>
        <v>#N/A</v>
      </c>
      <c r="N582" s="3" t="str">
        <f t="shared" ref="N582:N645" si="52">+I582&amp;H582</f>
        <v/>
      </c>
    </row>
    <row r="583" spans="1:14" x14ac:dyDescent="0.15">
      <c r="A583" s="166"/>
      <c r="B583" s="204" t="e">
        <f>VLOOKUP(A583,Adr!A:B,2,FALSE)</f>
        <v>#N/A</v>
      </c>
      <c r="C583" s="196"/>
      <c r="D583" s="187"/>
      <c r="E583" s="173"/>
      <c r="F583" s="166"/>
      <c r="G583" s="169"/>
      <c r="H583" s="169"/>
      <c r="I583" s="192" t="str">
        <f t="shared" si="50"/>
        <v/>
      </c>
      <c r="J583" s="167"/>
      <c r="K583" s="5"/>
      <c r="L583" s="167" t="str">
        <f t="shared" si="51"/>
        <v/>
      </c>
      <c r="M583" s="5" t="e">
        <f t="shared" si="49"/>
        <v>#N/A</v>
      </c>
      <c r="N583" s="3" t="str">
        <f t="shared" si="52"/>
        <v/>
      </c>
    </row>
    <row r="584" spans="1:14" x14ac:dyDescent="0.15">
      <c r="A584" s="166"/>
      <c r="B584" s="204" t="e">
        <f>VLOOKUP(A584,Adr!A:B,2,FALSE)</f>
        <v>#N/A</v>
      </c>
      <c r="C584" s="196"/>
      <c r="D584" s="187"/>
      <c r="E584" s="173"/>
      <c r="F584" s="166"/>
      <c r="G584" s="169"/>
      <c r="H584" s="169"/>
      <c r="I584" s="192" t="str">
        <f t="shared" si="50"/>
        <v/>
      </c>
      <c r="J584" s="167"/>
      <c r="K584" s="5"/>
      <c r="L584" s="167" t="str">
        <f t="shared" si="51"/>
        <v/>
      </c>
      <c r="M584" s="5" t="e">
        <f t="shared" si="49"/>
        <v>#N/A</v>
      </c>
      <c r="N584" s="3" t="str">
        <f t="shared" si="52"/>
        <v/>
      </c>
    </row>
    <row r="585" spans="1:14" x14ac:dyDescent="0.15">
      <c r="A585" s="198"/>
      <c r="B585" s="204" t="e">
        <f>VLOOKUP(A585,Adr!A:B,2,FALSE)</f>
        <v>#N/A</v>
      </c>
      <c r="C585" s="169"/>
      <c r="D585" s="172"/>
      <c r="E585" s="173"/>
      <c r="F585" s="166"/>
      <c r="G585" s="169"/>
      <c r="H585" s="169"/>
      <c r="I585" s="192" t="str">
        <f t="shared" si="50"/>
        <v/>
      </c>
      <c r="J585" s="167"/>
      <c r="K585" s="5"/>
      <c r="L585" s="167" t="str">
        <f t="shared" si="51"/>
        <v/>
      </c>
      <c r="M585" s="5" t="e">
        <f t="shared" si="49"/>
        <v>#N/A</v>
      </c>
      <c r="N585" s="3" t="str">
        <f t="shared" si="52"/>
        <v/>
      </c>
    </row>
    <row r="586" spans="1:14" x14ac:dyDescent="0.15">
      <c r="A586" s="198"/>
      <c r="B586" s="204" t="e">
        <f>VLOOKUP(A586,Adr!A:B,2,FALSE)</f>
        <v>#N/A</v>
      </c>
      <c r="C586" s="169"/>
      <c r="D586" s="172"/>
      <c r="E586" s="173"/>
      <c r="F586" s="166"/>
      <c r="G586" s="169"/>
      <c r="H586" s="169"/>
      <c r="I586" s="192" t="str">
        <f t="shared" si="50"/>
        <v/>
      </c>
      <c r="J586" s="167"/>
      <c r="K586" s="5"/>
      <c r="L586" s="167" t="str">
        <f t="shared" si="51"/>
        <v/>
      </c>
      <c r="M586" s="5" t="e">
        <f t="shared" si="49"/>
        <v>#N/A</v>
      </c>
      <c r="N586" s="3" t="str">
        <f t="shared" si="52"/>
        <v/>
      </c>
    </row>
    <row r="587" spans="1:14" x14ac:dyDescent="0.15">
      <c r="A587" s="166"/>
      <c r="B587" s="204" t="e">
        <f>VLOOKUP(A587,Adr!A:B,2,FALSE)</f>
        <v>#N/A</v>
      </c>
      <c r="C587" s="196"/>
      <c r="D587" s="187"/>
      <c r="E587" s="173"/>
      <c r="F587" s="166"/>
      <c r="G587" s="169"/>
      <c r="H587" s="169"/>
      <c r="I587" s="192" t="str">
        <f t="shared" si="50"/>
        <v/>
      </c>
      <c r="J587" s="167"/>
      <c r="K587" s="5"/>
      <c r="L587" s="167" t="str">
        <f t="shared" si="51"/>
        <v/>
      </c>
      <c r="M587" s="5" t="e">
        <f t="shared" si="49"/>
        <v>#N/A</v>
      </c>
      <c r="N587" s="3" t="str">
        <f t="shared" si="52"/>
        <v/>
      </c>
    </row>
    <row r="588" spans="1:14" x14ac:dyDescent="0.15">
      <c r="A588" s="166"/>
      <c r="B588" s="204" t="e">
        <f>VLOOKUP(A588,Adr!A:B,2,FALSE)</f>
        <v>#N/A</v>
      </c>
      <c r="C588" s="196"/>
      <c r="D588" s="187"/>
      <c r="E588" s="173"/>
      <c r="F588" s="166"/>
      <c r="G588" s="169"/>
      <c r="H588" s="169"/>
      <c r="I588" s="192" t="str">
        <f t="shared" si="50"/>
        <v/>
      </c>
      <c r="J588" s="167"/>
      <c r="K588" s="5"/>
      <c r="L588" s="167" t="str">
        <f t="shared" si="51"/>
        <v/>
      </c>
      <c r="M588" s="5" t="e">
        <f t="shared" si="49"/>
        <v>#N/A</v>
      </c>
      <c r="N588" s="3" t="str">
        <f t="shared" si="52"/>
        <v/>
      </c>
    </row>
    <row r="589" spans="1:14" x14ac:dyDescent="0.15">
      <c r="A589" s="166"/>
      <c r="B589" s="204" t="e">
        <f>VLOOKUP(A589,Adr!A:B,2,FALSE)</f>
        <v>#N/A</v>
      </c>
      <c r="C589" s="190"/>
      <c r="D589" s="172"/>
      <c r="E589" s="173"/>
      <c r="F589" s="166"/>
      <c r="G589" s="169"/>
      <c r="H589" s="169"/>
      <c r="I589" s="192" t="str">
        <f t="shared" si="50"/>
        <v/>
      </c>
      <c r="J589" s="167"/>
      <c r="K589" s="5"/>
      <c r="L589" s="167" t="str">
        <f t="shared" si="51"/>
        <v/>
      </c>
      <c r="M589" s="5" t="e">
        <f t="shared" si="49"/>
        <v>#N/A</v>
      </c>
      <c r="N589" s="3" t="str">
        <f t="shared" si="52"/>
        <v/>
      </c>
    </row>
    <row r="590" spans="1:14" x14ac:dyDescent="0.15">
      <c r="A590" s="166"/>
      <c r="B590" s="204" t="e">
        <f>VLOOKUP(A590,Adr!A:B,2,FALSE)</f>
        <v>#N/A</v>
      </c>
      <c r="C590" s="190"/>
      <c r="D590" s="172"/>
      <c r="E590" s="173"/>
      <c r="F590" s="166"/>
      <c r="G590" s="169"/>
      <c r="H590" s="169"/>
      <c r="I590" s="192" t="str">
        <f t="shared" si="50"/>
        <v/>
      </c>
      <c r="J590" s="167"/>
      <c r="K590" s="5"/>
      <c r="L590" s="167" t="str">
        <f t="shared" si="51"/>
        <v/>
      </c>
      <c r="M590" s="5" t="e">
        <f t="shared" si="49"/>
        <v>#N/A</v>
      </c>
      <c r="N590" s="3" t="str">
        <f t="shared" si="52"/>
        <v/>
      </c>
    </row>
    <row r="591" spans="1:14" x14ac:dyDescent="0.15">
      <c r="A591" s="166"/>
      <c r="B591" s="204" t="e">
        <f>VLOOKUP(A591,Adr!A:B,2,FALSE)</f>
        <v>#N/A</v>
      </c>
      <c r="C591" s="196"/>
      <c r="D591" s="187"/>
      <c r="E591" s="173"/>
      <c r="F591" s="166"/>
      <c r="G591" s="169"/>
      <c r="H591" s="169"/>
      <c r="I591" s="192" t="str">
        <f t="shared" si="50"/>
        <v/>
      </c>
      <c r="J591" s="167"/>
      <c r="K591" s="5"/>
      <c r="L591" s="167" t="str">
        <f t="shared" si="51"/>
        <v/>
      </c>
      <c r="M591" s="5" t="e">
        <f t="shared" ref="M591:M654" si="53">B591&amp;F591&amp;H591&amp;C591</f>
        <v>#N/A</v>
      </c>
      <c r="N591" s="3" t="str">
        <f t="shared" si="52"/>
        <v/>
      </c>
    </row>
    <row r="592" spans="1:14" x14ac:dyDescent="0.15">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x14ac:dyDescent="0.15">
      <c r="A593" s="202"/>
      <c r="B593" s="204" t="e">
        <f>VLOOKUP(A593,Adr!A:B,2,FALSE)</f>
        <v>#N/A</v>
      </c>
      <c r="C593" s="169"/>
      <c r="D593" s="172"/>
      <c r="E593" s="173"/>
      <c r="F593" s="166"/>
      <c r="G593" s="169"/>
      <c r="H593" s="169"/>
      <c r="I593" s="192" t="str">
        <f t="shared" si="50"/>
        <v/>
      </c>
      <c r="J593" s="167"/>
      <c r="K593" s="5"/>
      <c r="L593" s="167" t="str">
        <f t="shared" si="51"/>
        <v/>
      </c>
      <c r="M593" s="5" t="e">
        <f t="shared" si="53"/>
        <v>#N/A</v>
      </c>
      <c r="N593" s="3" t="str">
        <f t="shared" si="52"/>
        <v/>
      </c>
    </row>
    <row r="594" spans="1:14" x14ac:dyDescent="0.15">
      <c r="A594" s="166"/>
      <c r="B594" s="204" t="e">
        <f>VLOOKUP(A594,Adr!A:B,2,FALSE)</f>
        <v>#N/A</v>
      </c>
      <c r="C594" s="196"/>
      <c r="D594" s="187"/>
      <c r="E594" s="173"/>
      <c r="F594" s="166"/>
      <c r="G594" s="169"/>
      <c r="H594" s="169"/>
      <c r="I594" s="192" t="str">
        <f t="shared" si="50"/>
        <v/>
      </c>
      <c r="J594" s="167"/>
      <c r="K594" s="5"/>
      <c r="L594" s="167" t="str">
        <f t="shared" si="51"/>
        <v/>
      </c>
      <c r="M594" s="5" t="e">
        <f t="shared" si="53"/>
        <v>#N/A</v>
      </c>
      <c r="N594" s="3" t="str">
        <f t="shared" si="52"/>
        <v/>
      </c>
    </row>
    <row r="595" spans="1:14" x14ac:dyDescent="0.15">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15">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15">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15">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15">
      <c r="A599" s="166"/>
      <c r="B599" s="204" t="e">
        <f>VLOOKUP(A599,Adr!A:B,2,FALSE)</f>
        <v>#N/A</v>
      </c>
      <c r="C599" s="197"/>
      <c r="D599" s="191"/>
      <c r="E599" s="173"/>
      <c r="F599" s="182"/>
      <c r="G599" s="185"/>
      <c r="H599" s="185"/>
      <c r="I599" s="192" t="str">
        <f t="shared" si="50"/>
        <v/>
      </c>
      <c r="J599" s="167"/>
      <c r="K599" s="5"/>
      <c r="L599" s="167" t="str">
        <f t="shared" si="51"/>
        <v/>
      </c>
      <c r="M599" s="5" t="e">
        <f t="shared" si="53"/>
        <v>#N/A</v>
      </c>
      <c r="N599" s="3" t="str">
        <f t="shared" si="52"/>
        <v/>
      </c>
    </row>
    <row r="600" spans="1:14" x14ac:dyDescent="0.15">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x14ac:dyDescent="0.15">
      <c r="A601" s="182"/>
      <c r="B601" s="204" t="e">
        <f>VLOOKUP(A601,Adr!A:B,2,FALSE)</f>
        <v>#N/A</v>
      </c>
      <c r="C601" s="185"/>
      <c r="D601" s="187"/>
      <c r="E601" s="173"/>
      <c r="F601" s="182"/>
      <c r="G601" s="185"/>
      <c r="H601" s="185"/>
      <c r="I601" s="192" t="str">
        <f t="shared" si="50"/>
        <v/>
      </c>
      <c r="J601" s="167"/>
      <c r="K601" s="5"/>
      <c r="L601" s="167" t="str">
        <f t="shared" si="51"/>
        <v/>
      </c>
      <c r="M601" s="5" t="e">
        <f t="shared" si="53"/>
        <v>#N/A</v>
      </c>
      <c r="N601" s="3" t="str">
        <f t="shared" si="52"/>
        <v/>
      </c>
    </row>
    <row r="602" spans="1:14" x14ac:dyDescent="0.15">
      <c r="A602" s="166"/>
      <c r="B602" s="204" t="e">
        <f>VLOOKUP(A602,Adr!A:B,2,FALSE)</f>
        <v>#N/A</v>
      </c>
      <c r="C602" s="197"/>
      <c r="D602" s="191"/>
      <c r="E602" s="173"/>
      <c r="F602" s="182"/>
      <c r="G602" s="185"/>
      <c r="H602" s="185"/>
      <c r="I602" s="192" t="str">
        <f t="shared" si="50"/>
        <v/>
      </c>
      <c r="J602" s="167"/>
      <c r="K602" s="5"/>
      <c r="L602" s="167" t="str">
        <f t="shared" si="51"/>
        <v/>
      </c>
      <c r="M602" s="5" t="e">
        <f t="shared" si="53"/>
        <v>#N/A</v>
      </c>
      <c r="N602" s="3" t="str">
        <f t="shared" si="52"/>
        <v/>
      </c>
    </row>
    <row r="603" spans="1:14" x14ac:dyDescent="0.15">
      <c r="A603" s="182"/>
      <c r="B603" s="204" t="e">
        <f>VLOOKUP(A603,Adr!A:B,2,FALSE)</f>
        <v>#N/A</v>
      </c>
      <c r="C603" s="185"/>
      <c r="D603" s="187"/>
      <c r="E603" s="173"/>
      <c r="F603" s="182"/>
      <c r="G603" s="169"/>
      <c r="H603" s="185"/>
      <c r="I603" s="192" t="str">
        <f t="shared" si="50"/>
        <v/>
      </c>
      <c r="J603" s="167"/>
      <c r="K603" s="5"/>
      <c r="L603" s="167" t="str">
        <f t="shared" si="51"/>
        <v/>
      </c>
      <c r="M603" s="5" t="e">
        <f t="shared" si="53"/>
        <v>#N/A</v>
      </c>
      <c r="N603" s="3" t="str">
        <f t="shared" si="52"/>
        <v/>
      </c>
    </row>
    <row r="604" spans="1:14" x14ac:dyDescent="0.15">
      <c r="A604" s="166"/>
      <c r="B604" s="204" t="e">
        <f>VLOOKUP(A604,Adr!A:B,2,FALSE)</f>
        <v>#N/A</v>
      </c>
      <c r="C604" s="196"/>
      <c r="D604" s="187"/>
      <c r="E604" s="173"/>
      <c r="F604" s="166"/>
      <c r="G604" s="169"/>
      <c r="H604" s="169"/>
      <c r="I604" s="192" t="str">
        <f t="shared" si="50"/>
        <v/>
      </c>
      <c r="J604" s="167"/>
      <c r="K604" s="5"/>
      <c r="L604" s="167" t="str">
        <f t="shared" si="51"/>
        <v/>
      </c>
      <c r="M604" s="5" t="e">
        <f t="shared" si="53"/>
        <v>#N/A</v>
      </c>
      <c r="N604" s="3" t="str">
        <f t="shared" si="52"/>
        <v/>
      </c>
    </row>
    <row r="605" spans="1:14" x14ac:dyDescent="0.15">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15">
      <c r="A606" s="166"/>
      <c r="B606" s="204" t="e">
        <f>VLOOKUP(A606,Adr!A:B,2,FALSE)</f>
        <v>#N/A</v>
      </c>
      <c r="C606" s="190"/>
      <c r="D606" s="172"/>
      <c r="E606" s="173"/>
      <c r="F606" s="166"/>
      <c r="G606" s="169"/>
      <c r="H606" s="169"/>
      <c r="I606" s="192" t="str">
        <f t="shared" si="50"/>
        <v/>
      </c>
      <c r="J606" s="167"/>
      <c r="K606" s="5"/>
      <c r="L606" s="167" t="str">
        <f t="shared" si="51"/>
        <v/>
      </c>
      <c r="M606" s="5" t="e">
        <f t="shared" si="53"/>
        <v>#N/A</v>
      </c>
      <c r="N606" s="3" t="str">
        <f t="shared" si="52"/>
        <v/>
      </c>
    </row>
    <row r="607" spans="1:14" x14ac:dyDescent="0.15">
      <c r="A607" s="166"/>
      <c r="B607" s="204" t="e">
        <f>VLOOKUP(A607,Adr!A:B,2,FALSE)</f>
        <v>#N/A</v>
      </c>
      <c r="C607" s="190"/>
      <c r="D607" s="172"/>
      <c r="E607" s="173"/>
      <c r="F607" s="166"/>
      <c r="G607" s="169"/>
      <c r="H607" s="169"/>
      <c r="I607" s="192" t="str">
        <f t="shared" si="50"/>
        <v/>
      </c>
      <c r="J607" s="167"/>
      <c r="K607" s="5"/>
      <c r="L607" s="167" t="str">
        <f t="shared" si="51"/>
        <v/>
      </c>
      <c r="M607" s="5" t="e">
        <f t="shared" si="53"/>
        <v>#N/A</v>
      </c>
      <c r="N607" s="3" t="str">
        <f t="shared" si="52"/>
        <v/>
      </c>
    </row>
    <row r="608" spans="1:14" x14ac:dyDescent="0.15">
      <c r="A608" s="166"/>
      <c r="B608" s="204" t="e">
        <f>VLOOKUP(A608,Adr!A:B,2,FALSE)</f>
        <v>#N/A</v>
      </c>
      <c r="C608" s="190"/>
      <c r="D608" s="172"/>
      <c r="E608" s="173"/>
      <c r="F608" s="166"/>
      <c r="G608" s="169"/>
      <c r="H608" s="169"/>
      <c r="I608" s="192" t="str">
        <f t="shared" ref="I608:I615" si="54">A608&amp;F608</f>
        <v/>
      </c>
      <c r="J608" s="167"/>
      <c r="K608" s="5"/>
      <c r="L608" s="167" t="str">
        <f t="shared" ref="L608:L671" si="55">A608&amp;G608&amp;H608</f>
        <v/>
      </c>
      <c r="M608" s="5" t="e">
        <f t="shared" si="53"/>
        <v>#N/A</v>
      </c>
      <c r="N608" s="3" t="str">
        <f t="shared" si="52"/>
        <v/>
      </c>
    </row>
    <row r="609" spans="1:14" x14ac:dyDescent="0.15">
      <c r="A609" s="166"/>
      <c r="B609" s="204" t="e">
        <f>VLOOKUP(A609,Adr!A:B,2,FALSE)</f>
        <v>#N/A</v>
      </c>
      <c r="C609" s="190"/>
      <c r="D609" s="172"/>
      <c r="E609" s="173"/>
      <c r="F609" s="166"/>
      <c r="G609" s="169"/>
      <c r="H609" s="169"/>
      <c r="I609" s="192" t="str">
        <f t="shared" si="54"/>
        <v/>
      </c>
      <c r="J609" s="167"/>
      <c r="K609" s="5"/>
      <c r="L609" s="167" t="str">
        <f t="shared" si="55"/>
        <v/>
      </c>
      <c r="M609" s="5" t="e">
        <f t="shared" si="53"/>
        <v>#N/A</v>
      </c>
      <c r="N609" s="3" t="str">
        <f t="shared" si="52"/>
        <v/>
      </c>
    </row>
    <row r="610" spans="1:14" x14ac:dyDescent="0.15">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15">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15">
      <c r="A612" s="166"/>
      <c r="B612" s="204" t="e">
        <f>VLOOKUP(A612,Adr!A:B,2,FALSE)</f>
        <v>#N/A</v>
      </c>
      <c r="C612" s="185"/>
      <c r="D612" s="187"/>
      <c r="E612" s="173"/>
      <c r="F612" s="182"/>
      <c r="G612" s="185"/>
      <c r="H612" s="185"/>
      <c r="I612" s="192" t="str">
        <f t="shared" si="54"/>
        <v/>
      </c>
      <c r="J612" s="167"/>
      <c r="K612" s="5"/>
      <c r="L612" s="167" t="str">
        <f t="shared" si="55"/>
        <v/>
      </c>
      <c r="M612" s="5" t="e">
        <f t="shared" si="53"/>
        <v>#N/A</v>
      </c>
      <c r="N612" s="3" t="str">
        <f t="shared" si="52"/>
        <v/>
      </c>
    </row>
    <row r="613" spans="1:14" x14ac:dyDescent="0.15">
      <c r="A613" s="166"/>
      <c r="B613" s="204" t="e">
        <f>VLOOKUP(A613,Adr!A:B,2,FALSE)</f>
        <v>#N/A</v>
      </c>
      <c r="C613" s="185"/>
      <c r="D613" s="187"/>
      <c r="E613" s="173"/>
      <c r="F613" s="182"/>
      <c r="G613" s="185"/>
      <c r="H613" s="185"/>
      <c r="I613" s="192" t="str">
        <f t="shared" si="54"/>
        <v/>
      </c>
      <c r="J613" s="167"/>
      <c r="K613" s="5"/>
      <c r="L613" s="167" t="str">
        <f t="shared" si="55"/>
        <v/>
      </c>
      <c r="M613" s="5" t="e">
        <f t="shared" si="53"/>
        <v>#N/A</v>
      </c>
      <c r="N613" s="3" t="str">
        <f t="shared" si="52"/>
        <v/>
      </c>
    </row>
    <row r="614" spans="1:14" x14ac:dyDescent="0.15">
      <c r="A614" s="166"/>
      <c r="B614" s="204" t="e">
        <f>VLOOKUP(A614,Adr!A:B,2,FALSE)</f>
        <v>#N/A</v>
      </c>
      <c r="C614" s="169"/>
      <c r="D614" s="172"/>
      <c r="E614" s="173"/>
      <c r="F614" s="166"/>
      <c r="G614" s="169"/>
      <c r="H614" s="169"/>
      <c r="I614" s="192" t="str">
        <f t="shared" si="54"/>
        <v/>
      </c>
      <c r="J614" s="167"/>
      <c r="K614" s="5"/>
      <c r="L614" s="167" t="str">
        <f t="shared" si="55"/>
        <v/>
      </c>
      <c r="M614" s="5" t="e">
        <f t="shared" si="53"/>
        <v>#N/A</v>
      </c>
      <c r="N614" s="3" t="str">
        <f t="shared" si="52"/>
        <v/>
      </c>
    </row>
    <row r="615" spans="1:14" x14ac:dyDescent="0.15">
      <c r="A615" s="166"/>
      <c r="B615" s="204" t="e">
        <f>VLOOKUP(A615,Adr!A:B,2,FALSE)</f>
        <v>#N/A</v>
      </c>
      <c r="C615" s="197"/>
      <c r="D615" s="191"/>
      <c r="E615" s="173"/>
      <c r="F615" s="182"/>
      <c r="G615" s="185"/>
      <c r="H615" s="185"/>
      <c r="I615" s="192" t="str">
        <f t="shared" si="54"/>
        <v/>
      </c>
      <c r="J615" s="167"/>
      <c r="K615" s="5"/>
      <c r="L615" s="167" t="str">
        <f t="shared" si="55"/>
        <v/>
      </c>
      <c r="M615" s="5" t="e">
        <f t="shared" si="53"/>
        <v>#N/A</v>
      </c>
      <c r="N615" s="3" t="str">
        <f t="shared" si="52"/>
        <v/>
      </c>
    </row>
    <row r="616" spans="1:14" x14ac:dyDescent="0.15">
      <c r="A616" s="166"/>
      <c r="B616" s="204" t="e">
        <f>VLOOKUP(A616,Adr!A:B,2,FALSE)</f>
        <v>#N/A</v>
      </c>
      <c r="C616" s="197"/>
      <c r="D616" s="191"/>
      <c r="E616" s="173"/>
      <c r="F616" s="182"/>
      <c r="G616" s="185"/>
      <c r="H616" s="185"/>
      <c r="I616" s="167"/>
      <c r="J616" s="167"/>
      <c r="K616" s="5"/>
      <c r="L616" s="167" t="str">
        <f t="shared" si="55"/>
        <v/>
      </c>
      <c r="M616" s="5" t="e">
        <f t="shared" si="53"/>
        <v>#N/A</v>
      </c>
      <c r="N616" s="3" t="str">
        <f t="shared" si="52"/>
        <v/>
      </c>
    </row>
    <row r="617" spans="1:14" x14ac:dyDescent="0.15">
      <c r="A617" s="166"/>
      <c r="B617" s="204" t="e">
        <f>VLOOKUP(A617,Adr!A:B,2,FALSE)</f>
        <v>#N/A</v>
      </c>
      <c r="C617" s="185"/>
      <c r="D617" s="187"/>
      <c r="E617" s="173"/>
      <c r="F617" s="182"/>
      <c r="G617" s="185"/>
      <c r="H617" s="185"/>
      <c r="I617" s="192"/>
      <c r="J617" s="167"/>
      <c r="K617" s="5"/>
      <c r="L617" s="167" t="str">
        <f t="shared" si="55"/>
        <v/>
      </c>
      <c r="M617" s="5" t="e">
        <f t="shared" si="53"/>
        <v>#N/A</v>
      </c>
      <c r="N617" s="3" t="str">
        <f t="shared" si="52"/>
        <v/>
      </c>
    </row>
    <row r="618" spans="1:14" x14ac:dyDescent="0.15">
      <c r="A618" s="182"/>
      <c r="B618" s="204" t="e">
        <f>VLOOKUP(A618,Adr!A:B,2,FALSE)</f>
        <v>#N/A</v>
      </c>
      <c r="C618" s="185"/>
      <c r="D618" s="187"/>
      <c r="E618" s="230"/>
      <c r="F618" s="182"/>
      <c r="G618" s="185"/>
      <c r="H618" s="185"/>
      <c r="I618" s="192"/>
      <c r="J618" s="167"/>
      <c r="K618" s="5"/>
      <c r="L618" s="167" t="str">
        <f t="shared" si="55"/>
        <v/>
      </c>
      <c r="M618" s="5" t="e">
        <f t="shared" si="53"/>
        <v>#N/A</v>
      </c>
      <c r="N618" s="3" t="str">
        <f t="shared" si="52"/>
        <v/>
      </c>
    </row>
    <row r="619" spans="1:14" x14ac:dyDescent="0.15">
      <c r="A619" s="166"/>
      <c r="B619" s="204" t="e">
        <f>VLOOKUP(A619,Adr!A:B,2,FALSE)</f>
        <v>#N/A</v>
      </c>
      <c r="C619" s="196"/>
      <c r="D619" s="187"/>
      <c r="E619" s="173"/>
      <c r="F619" s="166"/>
      <c r="G619" s="169"/>
      <c r="H619" s="169"/>
      <c r="I619" s="167"/>
      <c r="J619" s="167"/>
      <c r="K619" s="5"/>
      <c r="L619" s="167" t="str">
        <f t="shared" si="55"/>
        <v/>
      </c>
      <c r="M619" s="5" t="e">
        <f t="shared" si="53"/>
        <v>#N/A</v>
      </c>
      <c r="N619" s="3" t="str">
        <f t="shared" si="52"/>
        <v/>
      </c>
    </row>
    <row r="620" spans="1:14" x14ac:dyDescent="0.15">
      <c r="A620" s="166"/>
      <c r="B620" s="204" t="e">
        <f>VLOOKUP(A620,Adr!A:B,2,FALSE)</f>
        <v>#N/A</v>
      </c>
      <c r="C620" s="196"/>
      <c r="D620" s="187"/>
      <c r="E620" s="173"/>
      <c r="F620" s="166"/>
      <c r="G620" s="169"/>
      <c r="H620" s="169"/>
      <c r="I620" s="167"/>
      <c r="J620" s="167"/>
      <c r="K620" s="5"/>
      <c r="L620" s="167" t="str">
        <f t="shared" si="55"/>
        <v/>
      </c>
      <c r="M620" s="5" t="e">
        <f t="shared" si="53"/>
        <v>#N/A</v>
      </c>
      <c r="N620" s="3" t="str">
        <f t="shared" si="52"/>
        <v/>
      </c>
    </row>
    <row r="621" spans="1:14" x14ac:dyDescent="0.15">
      <c r="A621" s="166"/>
      <c r="B621" s="204" t="e">
        <f>VLOOKUP(A621,Adr!A:B,2,FALSE)</f>
        <v>#N/A</v>
      </c>
      <c r="C621" s="196"/>
      <c r="D621" s="187"/>
      <c r="E621" s="173"/>
      <c r="F621" s="182"/>
      <c r="G621" s="185"/>
      <c r="H621" s="185"/>
      <c r="I621" s="167"/>
      <c r="J621" s="167"/>
      <c r="K621" s="5"/>
      <c r="L621" s="167" t="str">
        <f t="shared" si="55"/>
        <v/>
      </c>
      <c r="M621" s="5" t="e">
        <f t="shared" si="53"/>
        <v>#N/A</v>
      </c>
      <c r="N621" s="3" t="str">
        <f t="shared" si="52"/>
        <v/>
      </c>
    </row>
    <row r="622" spans="1:14" x14ac:dyDescent="0.15">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x14ac:dyDescent="0.15">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x14ac:dyDescent="0.15">
      <c r="A624" s="166"/>
      <c r="B624" s="204" t="e">
        <f>VLOOKUP(A624,Adr!A:B,2,FALSE)</f>
        <v>#N/A</v>
      </c>
      <c r="C624" s="196"/>
      <c r="D624" s="187"/>
      <c r="E624" s="173"/>
      <c r="F624" s="182"/>
      <c r="G624" s="185"/>
      <c r="H624" s="185"/>
      <c r="I624" s="167"/>
      <c r="J624" s="167"/>
      <c r="K624" s="5"/>
      <c r="L624" s="167" t="str">
        <f t="shared" si="55"/>
        <v/>
      </c>
      <c r="M624" s="5" t="e">
        <f t="shared" si="53"/>
        <v>#N/A</v>
      </c>
      <c r="N624" s="3" t="str">
        <f t="shared" si="52"/>
        <v/>
      </c>
    </row>
    <row r="625" spans="1:14" x14ac:dyDescent="0.15">
      <c r="A625" s="182"/>
      <c r="B625" s="204" t="e">
        <f>VLOOKUP(A625,Adr!A:B,2,FALSE)</f>
        <v>#N/A</v>
      </c>
      <c r="C625" s="185"/>
      <c r="D625" s="187"/>
      <c r="E625" s="230"/>
      <c r="F625" s="182"/>
      <c r="G625" s="185"/>
      <c r="H625" s="185"/>
      <c r="I625" s="192"/>
      <c r="J625" s="167"/>
      <c r="K625" s="5"/>
      <c r="L625" s="167" t="str">
        <f t="shared" si="55"/>
        <v/>
      </c>
      <c r="M625" s="5" t="e">
        <f t="shared" si="53"/>
        <v>#N/A</v>
      </c>
      <c r="N625" s="3" t="str">
        <f t="shared" si="52"/>
        <v/>
      </c>
    </row>
    <row r="626" spans="1:14" x14ac:dyDescent="0.15">
      <c r="A626" s="166"/>
      <c r="B626" s="204" t="e">
        <f>VLOOKUP(A626,Adr!A:B,2,FALSE)</f>
        <v>#N/A</v>
      </c>
      <c r="C626" s="196"/>
      <c r="D626" s="187"/>
      <c r="E626" s="173"/>
      <c r="F626" s="166"/>
      <c r="G626" s="169"/>
      <c r="H626" s="169"/>
      <c r="I626" s="167"/>
      <c r="J626" s="167"/>
      <c r="K626" s="5"/>
      <c r="L626" s="167" t="str">
        <f t="shared" si="55"/>
        <v/>
      </c>
      <c r="M626" s="5" t="e">
        <f t="shared" si="53"/>
        <v>#N/A</v>
      </c>
      <c r="N626" s="3" t="str">
        <f t="shared" si="52"/>
        <v/>
      </c>
    </row>
    <row r="627" spans="1:14" x14ac:dyDescent="0.15">
      <c r="A627" s="166"/>
      <c r="B627" s="204" t="e">
        <f>VLOOKUP(A627,Adr!A:B,2,FALSE)</f>
        <v>#N/A</v>
      </c>
      <c r="C627" s="196"/>
      <c r="D627" s="187"/>
      <c r="E627" s="173"/>
      <c r="F627" s="166"/>
      <c r="G627" s="169"/>
      <c r="H627" s="169"/>
      <c r="I627" s="167"/>
      <c r="J627" s="167"/>
      <c r="K627" s="5"/>
      <c r="L627" s="167" t="str">
        <f t="shared" si="55"/>
        <v/>
      </c>
      <c r="M627" s="5" t="e">
        <f t="shared" si="53"/>
        <v>#N/A</v>
      </c>
      <c r="N627" s="3" t="str">
        <f t="shared" si="52"/>
        <v/>
      </c>
    </row>
    <row r="628" spans="1:14" x14ac:dyDescent="0.15">
      <c r="A628" s="166"/>
      <c r="B628" s="204" t="e">
        <f>VLOOKUP(A628,Adr!A:B,2,FALSE)</f>
        <v>#N/A</v>
      </c>
      <c r="C628" s="190"/>
      <c r="D628" s="172"/>
      <c r="E628" s="173"/>
      <c r="F628" s="166"/>
      <c r="G628" s="169"/>
      <c r="H628" s="169"/>
      <c r="I628" s="167"/>
      <c r="J628" s="167"/>
      <c r="K628" s="5"/>
      <c r="L628" s="167" t="str">
        <f t="shared" si="55"/>
        <v/>
      </c>
      <c r="M628" s="5" t="e">
        <f t="shared" si="53"/>
        <v>#N/A</v>
      </c>
      <c r="N628" s="3" t="str">
        <f t="shared" si="52"/>
        <v/>
      </c>
    </row>
    <row r="629" spans="1:14" x14ac:dyDescent="0.15">
      <c r="A629" s="166"/>
      <c r="B629" s="204" t="e">
        <f>VLOOKUP(A629,Adr!A:B,2,FALSE)</f>
        <v>#N/A</v>
      </c>
      <c r="C629" s="196"/>
      <c r="D629" s="187"/>
      <c r="E629" s="173"/>
      <c r="F629" s="182"/>
      <c r="G629" s="185"/>
      <c r="H629" s="185"/>
      <c r="I629" s="167"/>
      <c r="J629" s="167"/>
      <c r="K629" s="5"/>
      <c r="L629" s="167" t="str">
        <f t="shared" si="55"/>
        <v/>
      </c>
      <c r="M629" s="5" t="e">
        <f t="shared" si="53"/>
        <v>#N/A</v>
      </c>
      <c r="N629" s="3" t="str">
        <f t="shared" si="52"/>
        <v/>
      </c>
    </row>
    <row r="630" spans="1:14" x14ac:dyDescent="0.15">
      <c r="A630" s="166"/>
      <c r="B630" s="204" t="e">
        <f>VLOOKUP(A630,Adr!A:B,2,FALSE)</f>
        <v>#N/A</v>
      </c>
      <c r="C630" s="196"/>
      <c r="D630" s="186"/>
      <c r="E630" s="173"/>
      <c r="F630" s="166"/>
      <c r="G630" s="169"/>
      <c r="H630" s="169"/>
      <c r="I630" s="167"/>
      <c r="J630" s="167"/>
      <c r="K630" s="5"/>
      <c r="L630" s="167" t="str">
        <f t="shared" si="55"/>
        <v/>
      </c>
      <c r="M630" s="5" t="e">
        <f t="shared" si="53"/>
        <v>#N/A</v>
      </c>
      <c r="N630" s="3" t="str">
        <f t="shared" si="52"/>
        <v/>
      </c>
    </row>
    <row r="631" spans="1:14" x14ac:dyDescent="0.15">
      <c r="A631" s="166"/>
      <c r="B631" s="204" t="e">
        <f>VLOOKUP(A631,Adr!A:B,2,FALSE)</f>
        <v>#N/A</v>
      </c>
      <c r="C631" s="196"/>
      <c r="D631" s="187"/>
      <c r="E631" s="173"/>
      <c r="F631" s="166"/>
      <c r="G631" s="169"/>
      <c r="H631" s="169"/>
      <c r="I631" s="167"/>
      <c r="J631" s="167"/>
      <c r="K631" s="5"/>
      <c r="L631" s="167" t="str">
        <f t="shared" si="55"/>
        <v/>
      </c>
      <c r="M631" s="5" t="e">
        <f t="shared" si="53"/>
        <v>#N/A</v>
      </c>
      <c r="N631" s="3" t="str">
        <f t="shared" si="52"/>
        <v/>
      </c>
    </row>
    <row r="632" spans="1:14" x14ac:dyDescent="0.15">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x14ac:dyDescent="0.15">
      <c r="A633" s="166"/>
      <c r="B633" s="204" t="e">
        <f>VLOOKUP(A633,Adr!A:B,2,FALSE)</f>
        <v>#N/A</v>
      </c>
      <c r="C633" s="190"/>
      <c r="D633" s="172"/>
      <c r="E633" s="173"/>
      <c r="F633" s="166"/>
      <c r="G633" s="169"/>
      <c r="H633" s="169"/>
      <c r="I633" s="167"/>
      <c r="J633" s="167"/>
      <c r="K633" s="5"/>
      <c r="L633" s="167" t="str">
        <f t="shared" si="55"/>
        <v/>
      </c>
      <c r="M633" s="5" t="e">
        <f t="shared" si="53"/>
        <v>#N/A</v>
      </c>
      <c r="N633" s="3" t="str">
        <f t="shared" si="52"/>
        <v/>
      </c>
    </row>
    <row r="634" spans="1:14" x14ac:dyDescent="0.15">
      <c r="A634" s="202"/>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x14ac:dyDescent="0.15">
      <c r="A635" s="166"/>
      <c r="B635" s="204" t="e">
        <f>VLOOKUP(A635,Adr!A:B,2,FALSE)</f>
        <v>#N/A</v>
      </c>
      <c r="C635" s="169"/>
      <c r="D635" s="187"/>
      <c r="E635" s="173"/>
      <c r="F635" s="166"/>
      <c r="G635" s="169"/>
      <c r="H635" s="169"/>
      <c r="I635" s="192"/>
      <c r="J635" s="167"/>
      <c r="K635" s="5"/>
      <c r="L635" s="167" t="str">
        <f t="shared" si="55"/>
        <v/>
      </c>
      <c r="M635" s="5" t="e">
        <f t="shared" si="53"/>
        <v>#N/A</v>
      </c>
      <c r="N635" s="3" t="str">
        <f t="shared" si="52"/>
        <v/>
      </c>
    </row>
    <row r="636" spans="1:14" x14ac:dyDescent="0.15">
      <c r="A636" s="166"/>
      <c r="B636" s="204" t="e">
        <f>VLOOKUP(A636,Adr!A:B,2,FALSE)</f>
        <v>#N/A</v>
      </c>
      <c r="C636" s="169"/>
      <c r="D636" s="172"/>
      <c r="E636" s="173"/>
      <c r="F636" s="166"/>
      <c r="G636" s="169"/>
      <c r="H636" s="169"/>
      <c r="I636" s="192"/>
      <c r="J636" s="167"/>
      <c r="K636" s="5"/>
      <c r="L636" s="167" t="str">
        <f t="shared" si="55"/>
        <v/>
      </c>
      <c r="M636" s="5" t="e">
        <f t="shared" si="53"/>
        <v>#N/A</v>
      </c>
      <c r="N636" s="3" t="str">
        <f t="shared" si="52"/>
        <v/>
      </c>
    </row>
    <row r="637" spans="1:14" x14ac:dyDescent="0.15">
      <c r="A637" s="166"/>
      <c r="B637" s="204" t="e">
        <f>VLOOKUP(A637,Adr!A:B,2,FALSE)</f>
        <v>#N/A</v>
      </c>
      <c r="C637" s="169"/>
      <c r="D637" s="172"/>
      <c r="E637" s="173"/>
      <c r="F637" s="166"/>
      <c r="G637" s="169"/>
      <c r="H637" s="169"/>
      <c r="I637" s="192"/>
      <c r="J637" s="167"/>
      <c r="K637" s="5"/>
      <c r="L637" s="167" t="str">
        <f t="shared" si="55"/>
        <v/>
      </c>
      <c r="M637" s="5" t="e">
        <f t="shared" si="53"/>
        <v>#N/A</v>
      </c>
      <c r="N637" s="3" t="str">
        <f t="shared" si="52"/>
        <v/>
      </c>
    </row>
    <row r="638" spans="1:14" x14ac:dyDescent="0.15">
      <c r="A638" s="166"/>
      <c r="B638" s="204" t="e">
        <f>VLOOKUP(A638,Adr!A:B,2,FALSE)</f>
        <v>#N/A</v>
      </c>
      <c r="C638" s="190"/>
      <c r="D638" s="172"/>
      <c r="E638" s="173"/>
      <c r="F638" s="182"/>
      <c r="G638" s="185"/>
      <c r="H638" s="185"/>
      <c r="I638" s="167"/>
      <c r="J638" s="167"/>
      <c r="K638" s="5"/>
      <c r="L638" s="167" t="str">
        <f t="shared" si="55"/>
        <v/>
      </c>
      <c r="M638" s="5" t="e">
        <f t="shared" si="53"/>
        <v>#N/A</v>
      </c>
      <c r="N638" s="3" t="str">
        <f t="shared" si="52"/>
        <v/>
      </c>
    </row>
    <row r="639" spans="1:14" x14ac:dyDescent="0.15">
      <c r="A639" s="166"/>
      <c r="B639" s="204" t="e">
        <f>VLOOKUP(A639,Adr!A:B,2,FALSE)</f>
        <v>#N/A</v>
      </c>
      <c r="C639" s="190"/>
      <c r="D639" s="172"/>
      <c r="E639" s="173"/>
      <c r="F639" s="182"/>
      <c r="G639" s="185"/>
      <c r="H639" s="185"/>
      <c r="I639" s="167"/>
      <c r="J639" s="167"/>
      <c r="K639" s="5"/>
      <c r="L639" s="167" t="str">
        <f t="shared" si="55"/>
        <v/>
      </c>
      <c r="M639" s="5" t="e">
        <f t="shared" si="53"/>
        <v>#N/A</v>
      </c>
      <c r="N639" s="3" t="str">
        <f t="shared" si="52"/>
        <v/>
      </c>
    </row>
    <row r="640" spans="1:14" x14ac:dyDescent="0.15">
      <c r="A640" s="166"/>
      <c r="B640" s="204" t="e">
        <f>VLOOKUP(A640,Adr!A:B,2,FALSE)</f>
        <v>#N/A</v>
      </c>
      <c r="C640" s="169"/>
      <c r="D640" s="172"/>
      <c r="E640" s="173"/>
      <c r="F640" s="166"/>
      <c r="G640" s="169"/>
      <c r="H640" s="169"/>
      <c r="I640" s="192"/>
      <c r="J640" s="167"/>
      <c r="K640" s="5"/>
      <c r="L640" s="167" t="str">
        <f t="shared" si="55"/>
        <v/>
      </c>
      <c r="M640" s="5" t="e">
        <f t="shared" si="53"/>
        <v>#N/A</v>
      </c>
      <c r="N640" s="3" t="str">
        <f t="shared" si="52"/>
        <v/>
      </c>
    </row>
    <row r="641" spans="1:14" x14ac:dyDescent="0.15">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x14ac:dyDescent="0.15">
      <c r="A642" s="166"/>
      <c r="B642" s="204" t="e">
        <f>VLOOKUP(A642,Adr!A:B,2,FALSE)</f>
        <v>#N/A</v>
      </c>
      <c r="C642" s="190"/>
      <c r="D642" s="172"/>
      <c r="E642" s="173"/>
      <c r="F642" s="182"/>
      <c r="G642" s="185"/>
      <c r="H642" s="185"/>
      <c r="I642" s="167"/>
      <c r="J642" s="167"/>
      <c r="K642" s="5"/>
      <c r="L642" s="167" t="str">
        <f t="shared" si="55"/>
        <v/>
      </c>
      <c r="M642" s="5" t="e">
        <f t="shared" si="53"/>
        <v>#N/A</v>
      </c>
      <c r="N642" s="3" t="str">
        <f t="shared" si="52"/>
        <v/>
      </c>
    </row>
    <row r="643" spans="1:14" x14ac:dyDescent="0.15">
      <c r="A643" s="166"/>
      <c r="B643" s="204" t="e">
        <f>VLOOKUP(A643,Adr!A:B,2,FALSE)</f>
        <v>#N/A</v>
      </c>
      <c r="C643" s="185"/>
      <c r="D643" s="187"/>
      <c r="E643" s="173"/>
      <c r="F643" s="182"/>
      <c r="G643" s="185"/>
      <c r="H643" s="185"/>
      <c r="I643" s="192"/>
      <c r="J643" s="167"/>
      <c r="K643" s="5"/>
      <c r="L643" s="167" t="str">
        <f t="shared" si="55"/>
        <v/>
      </c>
      <c r="M643" s="5" t="e">
        <f t="shared" si="53"/>
        <v>#N/A</v>
      </c>
      <c r="N643" s="3" t="str">
        <f t="shared" si="52"/>
        <v/>
      </c>
    </row>
    <row r="644" spans="1:14" x14ac:dyDescent="0.15">
      <c r="A644" s="166"/>
      <c r="B644" s="204" t="e">
        <f>VLOOKUP(A644,Adr!A:B,2,FALSE)</f>
        <v>#N/A</v>
      </c>
      <c r="C644" s="185"/>
      <c r="D644" s="187"/>
      <c r="E644" s="173"/>
      <c r="F644" s="182"/>
      <c r="G644" s="185"/>
      <c r="H644" s="185"/>
      <c r="I644" s="192"/>
      <c r="J644" s="167"/>
      <c r="K644" s="5"/>
      <c r="L644" s="167" t="str">
        <f t="shared" si="55"/>
        <v/>
      </c>
      <c r="M644" s="5" t="e">
        <f t="shared" si="53"/>
        <v>#N/A</v>
      </c>
      <c r="N644" s="3" t="str">
        <f t="shared" si="52"/>
        <v/>
      </c>
    </row>
    <row r="645" spans="1:14" x14ac:dyDescent="0.15">
      <c r="A645" s="166"/>
      <c r="B645" s="204" t="e">
        <f>VLOOKUP(A645,Adr!A:B,2,FALSE)</f>
        <v>#N/A</v>
      </c>
      <c r="C645" s="190"/>
      <c r="D645" s="172"/>
      <c r="E645" s="173"/>
      <c r="F645" s="182"/>
      <c r="G645" s="185"/>
      <c r="H645" s="185"/>
      <c r="I645" s="167"/>
      <c r="J645" s="167"/>
      <c r="K645" s="5"/>
      <c r="L645" s="167" t="str">
        <f t="shared" si="55"/>
        <v/>
      </c>
      <c r="M645" s="5" t="e">
        <f t="shared" si="53"/>
        <v>#N/A</v>
      </c>
      <c r="N645" s="3" t="str">
        <f t="shared" si="52"/>
        <v/>
      </c>
    </row>
    <row r="646" spans="1:14" x14ac:dyDescent="0.15">
      <c r="A646" s="166"/>
      <c r="B646" s="204" t="e">
        <f>VLOOKUP(A646,Adr!A:B,2,FALSE)</f>
        <v>#N/A</v>
      </c>
      <c r="C646" s="169"/>
      <c r="D646" s="172"/>
      <c r="E646" s="173"/>
      <c r="F646" s="166"/>
      <c r="G646" s="169"/>
      <c r="H646" s="169"/>
      <c r="I646" s="192"/>
      <c r="J646" s="167"/>
      <c r="K646" s="5"/>
      <c r="L646" s="167" t="str">
        <f t="shared" si="55"/>
        <v/>
      </c>
      <c r="M646" s="5" t="e">
        <f t="shared" si="53"/>
        <v>#N/A</v>
      </c>
      <c r="N646" s="3" t="str">
        <f t="shared" ref="N646:N709" si="56">+I646&amp;H646</f>
        <v/>
      </c>
    </row>
    <row r="647" spans="1:14" x14ac:dyDescent="0.15">
      <c r="A647" s="166"/>
      <c r="B647" s="204" t="e">
        <f>VLOOKUP(A647,Adr!A:B,2,FALSE)</f>
        <v>#N/A</v>
      </c>
      <c r="C647" s="190"/>
      <c r="D647" s="172"/>
      <c r="E647" s="173"/>
      <c r="F647" s="182"/>
      <c r="G647" s="185"/>
      <c r="H647" s="185"/>
      <c r="I647" s="167"/>
      <c r="J647" s="167"/>
      <c r="K647" s="5"/>
      <c r="L647" s="167" t="str">
        <f t="shared" si="55"/>
        <v/>
      </c>
      <c r="M647" s="5" t="e">
        <f t="shared" si="53"/>
        <v>#N/A</v>
      </c>
      <c r="N647" s="3" t="str">
        <f t="shared" si="56"/>
        <v/>
      </c>
    </row>
    <row r="648" spans="1:14" x14ac:dyDescent="0.15">
      <c r="A648" s="166"/>
      <c r="B648" s="204" t="e">
        <f>VLOOKUP(A648,Adr!A:B,2,FALSE)</f>
        <v>#N/A</v>
      </c>
      <c r="C648" s="169"/>
      <c r="D648" s="172"/>
      <c r="E648" s="173"/>
      <c r="F648" s="166"/>
      <c r="G648" s="169"/>
      <c r="H648" s="169"/>
      <c r="I648" s="192"/>
      <c r="J648" s="167"/>
      <c r="K648" s="5"/>
      <c r="L648" s="167" t="str">
        <f t="shared" si="55"/>
        <v/>
      </c>
      <c r="M648" s="5" t="e">
        <f t="shared" si="53"/>
        <v>#N/A</v>
      </c>
      <c r="N648" s="3" t="str">
        <f t="shared" si="56"/>
        <v/>
      </c>
    </row>
    <row r="649" spans="1:14" x14ac:dyDescent="0.15">
      <c r="A649" s="166"/>
      <c r="B649" s="204" t="e">
        <f>VLOOKUP(A649,Adr!A:B,2,FALSE)</f>
        <v>#N/A</v>
      </c>
      <c r="C649" s="185"/>
      <c r="D649" s="187"/>
      <c r="E649" s="173"/>
      <c r="F649" s="182"/>
      <c r="G649" s="185"/>
      <c r="H649" s="185"/>
      <c r="I649" s="192"/>
      <c r="J649" s="167"/>
      <c r="K649" s="5"/>
      <c r="L649" s="167" t="str">
        <f t="shared" si="55"/>
        <v/>
      </c>
      <c r="M649" s="5" t="e">
        <f t="shared" si="53"/>
        <v>#N/A</v>
      </c>
      <c r="N649" s="3" t="str">
        <f t="shared" si="56"/>
        <v/>
      </c>
    </row>
    <row r="650" spans="1:14" x14ac:dyDescent="0.15">
      <c r="A650" s="166"/>
      <c r="B650" s="204" t="e">
        <f>VLOOKUP(A650,Adr!A:B,2,FALSE)</f>
        <v>#N/A</v>
      </c>
      <c r="C650" s="185"/>
      <c r="D650" s="187"/>
      <c r="E650" s="173"/>
      <c r="F650" s="182"/>
      <c r="G650" s="185"/>
      <c r="H650" s="185"/>
      <c r="I650" s="192"/>
      <c r="J650" s="167"/>
      <c r="K650" s="5"/>
      <c r="L650" s="167" t="str">
        <f t="shared" si="55"/>
        <v/>
      </c>
      <c r="M650" s="5" t="e">
        <f t="shared" si="53"/>
        <v>#N/A</v>
      </c>
      <c r="N650" s="3" t="str">
        <f t="shared" si="56"/>
        <v/>
      </c>
    </row>
    <row r="651" spans="1:14" x14ac:dyDescent="0.15">
      <c r="A651" s="166"/>
      <c r="B651" s="204" t="e">
        <f>VLOOKUP(A651,Adr!A:B,2,FALSE)</f>
        <v>#N/A</v>
      </c>
      <c r="C651" s="185"/>
      <c r="D651" s="186"/>
      <c r="E651" s="173"/>
      <c r="F651" s="182"/>
      <c r="G651" s="185"/>
      <c r="H651" s="185"/>
      <c r="I651" s="192"/>
      <c r="J651" s="167"/>
      <c r="K651" s="5"/>
      <c r="L651" s="167" t="str">
        <f t="shared" si="55"/>
        <v/>
      </c>
      <c r="M651" s="5" t="e">
        <f t="shared" si="53"/>
        <v>#N/A</v>
      </c>
      <c r="N651" s="3" t="str">
        <f t="shared" si="56"/>
        <v/>
      </c>
    </row>
    <row r="652" spans="1:14" x14ac:dyDescent="0.15">
      <c r="A652" s="166"/>
      <c r="B652" s="204" t="e">
        <f>VLOOKUP(A652,Adr!A:B,2,FALSE)</f>
        <v>#N/A</v>
      </c>
      <c r="C652" s="190"/>
      <c r="D652" s="172"/>
      <c r="E652" s="173"/>
      <c r="F652" s="182"/>
      <c r="G652" s="185"/>
      <c r="H652" s="185"/>
      <c r="I652" s="167"/>
      <c r="J652" s="167"/>
      <c r="K652" s="5"/>
      <c r="L652" s="167" t="str">
        <f t="shared" si="55"/>
        <v/>
      </c>
      <c r="M652" s="5" t="e">
        <f t="shared" si="53"/>
        <v>#N/A</v>
      </c>
      <c r="N652" s="3" t="str">
        <f t="shared" si="56"/>
        <v/>
      </c>
    </row>
    <row r="653" spans="1:14" x14ac:dyDescent="0.15">
      <c r="A653" s="166"/>
      <c r="B653" s="204" t="e">
        <f>VLOOKUP(A653,Adr!A:B,2,FALSE)</f>
        <v>#N/A</v>
      </c>
      <c r="C653" s="196"/>
      <c r="D653" s="187"/>
      <c r="E653" s="173"/>
      <c r="F653" s="182"/>
      <c r="G653" s="185"/>
      <c r="H653" s="185"/>
      <c r="I653" s="167"/>
      <c r="J653" s="167"/>
      <c r="K653" s="5"/>
      <c r="L653" s="167" t="str">
        <f t="shared" si="55"/>
        <v/>
      </c>
      <c r="M653" s="5" t="e">
        <f t="shared" si="53"/>
        <v>#N/A</v>
      </c>
      <c r="N653" s="3" t="str">
        <f t="shared" si="56"/>
        <v/>
      </c>
    </row>
    <row r="654" spans="1:14" x14ac:dyDescent="0.15">
      <c r="A654" s="182"/>
      <c r="B654" s="204" t="e">
        <f>VLOOKUP(A654,Adr!A:B,2,FALSE)</f>
        <v>#N/A</v>
      </c>
      <c r="C654" s="185"/>
      <c r="D654" s="187"/>
      <c r="E654" s="173"/>
      <c r="F654" s="182"/>
      <c r="G654" s="185"/>
      <c r="H654" s="185"/>
      <c r="I654" s="192"/>
      <c r="J654" s="167"/>
      <c r="K654" s="5"/>
      <c r="L654" s="167" t="str">
        <f t="shared" si="55"/>
        <v/>
      </c>
      <c r="M654" s="5" t="e">
        <f t="shared" si="53"/>
        <v>#N/A</v>
      </c>
      <c r="N654" s="3" t="str">
        <f t="shared" si="56"/>
        <v/>
      </c>
    </row>
    <row r="655" spans="1:14" x14ac:dyDescent="0.15">
      <c r="A655" s="166"/>
      <c r="B655" s="204" t="e">
        <f>VLOOKUP(A655,Adr!A:B,2,FALSE)</f>
        <v>#N/A</v>
      </c>
      <c r="C655" s="185"/>
      <c r="D655" s="187"/>
      <c r="E655" s="173"/>
      <c r="F655" s="182"/>
      <c r="G655" s="185"/>
      <c r="H655" s="185"/>
      <c r="I655" s="192"/>
      <c r="J655" s="167"/>
      <c r="K655" s="5"/>
      <c r="L655" s="167" t="str">
        <f t="shared" si="55"/>
        <v/>
      </c>
      <c r="M655" s="5" t="e">
        <f t="shared" ref="M655:M718" si="57">B655&amp;F655&amp;H655&amp;C655</f>
        <v>#N/A</v>
      </c>
      <c r="N655" s="3" t="str">
        <f t="shared" si="56"/>
        <v/>
      </c>
    </row>
    <row r="656" spans="1:14" x14ac:dyDescent="0.15">
      <c r="A656" s="166"/>
      <c r="B656" s="204" t="e">
        <f>VLOOKUP(A656,Adr!A:B,2,FALSE)</f>
        <v>#N/A</v>
      </c>
      <c r="C656" s="196"/>
      <c r="D656" s="187"/>
      <c r="E656" s="173"/>
      <c r="F656" s="182"/>
      <c r="G656" s="185"/>
      <c r="H656" s="185"/>
      <c r="I656" s="167"/>
      <c r="J656" s="167"/>
      <c r="K656" s="5"/>
      <c r="L656" s="167" t="str">
        <f t="shared" si="55"/>
        <v/>
      </c>
      <c r="M656" s="5" t="e">
        <f t="shared" si="57"/>
        <v>#N/A</v>
      </c>
      <c r="N656" s="3" t="str">
        <f t="shared" si="56"/>
        <v/>
      </c>
    </row>
    <row r="657" spans="1:14" x14ac:dyDescent="0.15">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x14ac:dyDescent="0.15">
      <c r="A658" s="166"/>
      <c r="B658" s="204" t="e">
        <f>VLOOKUP(A658,Adr!A:B,2,FALSE)</f>
        <v>#N/A</v>
      </c>
      <c r="C658" s="185"/>
      <c r="D658" s="187"/>
      <c r="E658" s="173"/>
      <c r="F658" s="182"/>
      <c r="G658" s="185"/>
      <c r="H658" s="185"/>
      <c r="I658" s="192"/>
      <c r="J658" s="167"/>
      <c r="K658" s="5"/>
      <c r="L658" s="167" t="str">
        <f t="shared" si="55"/>
        <v/>
      </c>
      <c r="M658" s="5" t="e">
        <f t="shared" si="57"/>
        <v>#N/A</v>
      </c>
      <c r="N658" s="3" t="str">
        <f t="shared" si="56"/>
        <v/>
      </c>
    </row>
    <row r="659" spans="1:14" x14ac:dyDescent="0.15">
      <c r="A659" s="166"/>
      <c r="B659" s="204" t="e">
        <f>VLOOKUP(A659,Adr!A:B,2,FALSE)</f>
        <v>#N/A</v>
      </c>
      <c r="C659" s="196"/>
      <c r="D659" s="187"/>
      <c r="E659" s="173"/>
      <c r="F659" s="182"/>
      <c r="G659" s="185"/>
      <c r="H659" s="185"/>
      <c r="I659" s="167"/>
      <c r="J659" s="167"/>
      <c r="K659" s="5"/>
      <c r="L659" s="167" t="str">
        <f t="shared" si="55"/>
        <v/>
      </c>
      <c r="M659" s="5" t="e">
        <f t="shared" si="57"/>
        <v>#N/A</v>
      </c>
      <c r="N659" s="3" t="str">
        <f t="shared" si="56"/>
        <v/>
      </c>
    </row>
    <row r="660" spans="1:14" x14ac:dyDescent="0.15">
      <c r="A660" s="166"/>
      <c r="B660" s="204" t="e">
        <f>VLOOKUP(A660,Adr!A:B,2,FALSE)</f>
        <v>#N/A</v>
      </c>
      <c r="C660" s="196"/>
      <c r="D660" s="186"/>
      <c r="E660" s="173"/>
      <c r="F660" s="166"/>
      <c r="G660" s="169"/>
      <c r="H660" s="169"/>
      <c r="I660" s="167"/>
      <c r="J660" s="167"/>
      <c r="K660" s="5"/>
      <c r="L660" s="167" t="str">
        <f t="shared" si="55"/>
        <v/>
      </c>
      <c r="M660" s="5" t="e">
        <f t="shared" si="57"/>
        <v>#N/A</v>
      </c>
      <c r="N660" s="3" t="str">
        <f t="shared" si="56"/>
        <v/>
      </c>
    </row>
    <row r="661" spans="1:14" x14ac:dyDescent="0.15">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15">
      <c r="A662" s="166"/>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15">
      <c r="A663" s="203"/>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15">
      <c r="A664" s="198"/>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15">
      <c r="A665" s="202"/>
      <c r="B665" s="204" t="e">
        <f>VLOOKUP(A665,Adr!A:B,2,FALSE)</f>
        <v>#N/A</v>
      </c>
      <c r="C665" s="169"/>
      <c r="D665" s="172"/>
      <c r="E665" s="173"/>
      <c r="F665" s="166"/>
      <c r="G665" s="169"/>
      <c r="H665" s="169"/>
      <c r="I665" s="192"/>
      <c r="J665" s="167"/>
      <c r="K665" s="5"/>
      <c r="L665" s="167" t="str">
        <f t="shared" si="55"/>
        <v/>
      </c>
      <c r="M665" s="5" t="e">
        <f t="shared" si="57"/>
        <v>#N/A</v>
      </c>
      <c r="N665" s="3" t="str">
        <f t="shared" si="56"/>
        <v/>
      </c>
    </row>
    <row r="666" spans="1:14" x14ac:dyDescent="0.15">
      <c r="A666" s="166"/>
      <c r="B666" s="204" t="e">
        <f>VLOOKUP(A666,Adr!A:B,2,FALSE)</f>
        <v>#N/A</v>
      </c>
      <c r="C666" s="169"/>
      <c r="D666" s="172"/>
      <c r="E666" s="173"/>
      <c r="F666" s="166"/>
      <c r="G666" s="169"/>
      <c r="H666" s="169"/>
      <c r="I666" s="192"/>
      <c r="J666" s="167"/>
      <c r="K666" s="5"/>
      <c r="L666" s="167" t="str">
        <f t="shared" si="55"/>
        <v/>
      </c>
      <c r="M666" s="5" t="e">
        <f t="shared" si="57"/>
        <v>#N/A</v>
      </c>
      <c r="N666" s="3" t="str">
        <f t="shared" si="56"/>
        <v/>
      </c>
    </row>
    <row r="667" spans="1:14" x14ac:dyDescent="0.15">
      <c r="A667" s="166"/>
      <c r="B667" s="204" t="e">
        <f>VLOOKUP(A667,Adr!A:B,2,FALSE)</f>
        <v>#N/A</v>
      </c>
      <c r="C667" s="196"/>
      <c r="D667" s="187"/>
      <c r="E667" s="173"/>
      <c r="F667" s="182"/>
      <c r="G667" s="185"/>
      <c r="H667" s="185"/>
      <c r="I667" s="167"/>
      <c r="J667" s="167"/>
      <c r="K667" s="5"/>
      <c r="L667" s="167" t="str">
        <f t="shared" si="55"/>
        <v/>
      </c>
      <c r="M667" s="5" t="e">
        <f t="shared" si="57"/>
        <v>#N/A</v>
      </c>
      <c r="N667" s="3" t="str">
        <f t="shared" si="56"/>
        <v/>
      </c>
    </row>
    <row r="668" spans="1:14" x14ac:dyDescent="0.15">
      <c r="A668" s="166"/>
      <c r="B668" s="204" t="e">
        <f>VLOOKUP(A668,Adr!A:B,2,FALSE)</f>
        <v>#N/A</v>
      </c>
      <c r="C668" s="196"/>
      <c r="D668" s="187"/>
      <c r="E668" s="173"/>
      <c r="F668" s="182"/>
      <c r="G668" s="185"/>
      <c r="H668" s="185"/>
      <c r="I668" s="167"/>
      <c r="J668" s="167"/>
      <c r="K668" s="5"/>
      <c r="L668" s="167" t="str">
        <f t="shared" si="55"/>
        <v/>
      </c>
      <c r="M668" s="5" t="e">
        <f t="shared" si="57"/>
        <v>#N/A</v>
      </c>
      <c r="N668" s="3" t="str">
        <f t="shared" si="56"/>
        <v/>
      </c>
    </row>
    <row r="669" spans="1:14" x14ac:dyDescent="0.15">
      <c r="A669" s="166"/>
      <c r="B669" s="204" t="e">
        <f>VLOOKUP(A669,Adr!A:B,2,FALSE)</f>
        <v>#N/A</v>
      </c>
      <c r="C669" s="196"/>
      <c r="D669" s="186"/>
      <c r="E669" s="173"/>
      <c r="F669" s="166"/>
      <c r="G669" s="169"/>
      <c r="H669" s="169"/>
      <c r="I669" s="167"/>
      <c r="J669" s="167"/>
      <c r="K669" s="5"/>
      <c r="L669" s="167" t="str">
        <f t="shared" si="55"/>
        <v/>
      </c>
      <c r="M669" s="5" t="e">
        <f t="shared" si="57"/>
        <v>#N/A</v>
      </c>
      <c r="N669" s="3" t="str">
        <f t="shared" si="56"/>
        <v/>
      </c>
    </row>
    <row r="670" spans="1:14" x14ac:dyDescent="0.15">
      <c r="A670" s="166"/>
      <c r="B670" s="204" t="e">
        <f>VLOOKUP(A670,Adr!A:B,2,FALSE)</f>
        <v>#N/A</v>
      </c>
      <c r="C670" s="196"/>
      <c r="D670" s="186"/>
      <c r="E670" s="173"/>
      <c r="F670" s="166"/>
      <c r="G670" s="169"/>
      <c r="H670" s="169"/>
      <c r="I670" s="167"/>
      <c r="J670" s="167"/>
      <c r="K670" s="5"/>
      <c r="L670" s="167" t="str">
        <f t="shared" si="55"/>
        <v/>
      </c>
      <c r="M670" s="5" t="e">
        <f t="shared" si="57"/>
        <v>#N/A</v>
      </c>
      <c r="N670" s="3" t="str">
        <f t="shared" si="56"/>
        <v/>
      </c>
    </row>
    <row r="671" spans="1:14" x14ac:dyDescent="0.15">
      <c r="A671" s="166"/>
      <c r="B671" s="204" t="e">
        <f>VLOOKUP(A671,Adr!A:B,2,FALSE)</f>
        <v>#N/A</v>
      </c>
      <c r="C671" s="169"/>
      <c r="D671" s="172"/>
      <c r="E671" s="173"/>
      <c r="F671" s="166"/>
      <c r="G671" s="169"/>
      <c r="H671" s="169"/>
      <c r="I671" s="192"/>
      <c r="J671" s="167"/>
      <c r="K671" s="5"/>
      <c r="L671" s="167" t="str">
        <f t="shared" si="55"/>
        <v/>
      </c>
      <c r="M671" s="5" t="e">
        <f t="shared" si="57"/>
        <v>#N/A</v>
      </c>
      <c r="N671" s="3" t="str">
        <f t="shared" si="56"/>
        <v/>
      </c>
    </row>
    <row r="672" spans="1:14" x14ac:dyDescent="0.15">
      <c r="A672" s="166"/>
      <c r="B672" s="204" t="e">
        <f>VLOOKUP(A672,Adr!A:B,2,FALSE)</f>
        <v>#N/A</v>
      </c>
      <c r="C672" s="169"/>
      <c r="D672" s="172"/>
      <c r="E672" s="173"/>
      <c r="F672" s="166"/>
      <c r="G672" s="169"/>
      <c r="H672" s="169"/>
      <c r="I672" s="192"/>
      <c r="J672" s="167"/>
      <c r="K672" s="5"/>
      <c r="L672" s="167" t="str">
        <f t="shared" ref="L672:L735" si="58">A672&amp;G672&amp;H672</f>
        <v/>
      </c>
      <c r="M672" s="5" t="e">
        <f t="shared" si="57"/>
        <v>#N/A</v>
      </c>
      <c r="N672" s="3" t="str">
        <f t="shared" si="56"/>
        <v/>
      </c>
    </row>
    <row r="673" spans="1:14" x14ac:dyDescent="0.15">
      <c r="A673" s="166"/>
      <c r="B673" s="204" t="e">
        <f>VLOOKUP(A673,Adr!A:B,2,FALSE)</f>
        <v>#N/A</v>
      </c>
      <c r="C673" s="169"/>
      <c r="D673" s="172"/>
      <c r="E673" s="173"/>
      <c r="F673" s="166"/>
      <c r="G673" s="169"/>
      <c r="H673" s="169"/>
      <c r="I673" s="192"/>
      <c r="J673" s="167"/>
      <c r="K673" s="5"/>
      <c r="L673" s="167" t="str">
        <f t="shared" si="58"/>
        <v/>
      </c>
      <c r="M673" s="5" t="e">
        <f t="shared" si="57"/>
        <v>#N/A</v>
      </c>
      <c r="N673" s="3" t="str">
        <f t="shared" si="56"/>
        <v/>
      </c>
    </row>
    <row r="674" spans="1:14" x14ac:dyDescent="0.15">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x14ac:dyDescent="0.15">
      <c r="A675" s="166"/>
      <c r="B675" s="204" t="e">
        <f>VLOOKUP(A675,Adr!A:B,2,FALSE)</f>
        <v>#N/A</v>
      </c>
      <c r="C675" s="196"/>
      <c r="D675" s="186"/>
      <c r="E675" s="173"/>
      <c r="F675" s="166"/>
      <c r="G675" s="169"/>
      <c r="H675" s="169"/>
      <c r="I675" s="167"/>
      <c r="J675" s="167"/>
      <c r="K675" s="5"/>
      <c r="L675" s="167" t="str">
        <f t="shared" si="58"/>
        <v/>
      </c>
      <c r="M675" s="5" t="e">
        <f t="shared" si="57"/>
        <v>#N/A</v>
      </c>
      <c r="N675" s="3" t="str">
        <f t="shared" si="56"/>
        <v/>
      </c>
    </row>
    <row r="676" spans="1:14" x14ac:dyDescent="0.15">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15">
      <c r="A677" s="166"/>
      <c r="B677" s="204" t="e">
        <f>VLOOKUP(A677,Adr!A:B,2,FALSE)</f>
        <v>#N/A</v>
      </c>
      <c r="C677" s="169"/>
      <c r="D677" s="172"/>
      <c r="E677" s="173"/>
      <c r="F677" s="166"/>
      <c r="G677" s="169"/>
      <c r="H677" s="169"/>
      <c r="I677" s="192"/>
      <c r="J677" s="167"/>
      <c r="K677" s="5"/>
      <c r="L677" s="167" t="str">
        <f t="shared" si="58"/>
        <v/>
      </c>
      <c r="M677" s="5" t="e">
        <f t="shared" si="57"/>
        <v>#N/A</v>
      </c>
      <c r="N677" s="3" t="str">
        <f t="shared" si="56"/>
        <v/>
      </c>
    </row>
    <row r="678" spans="1:14" x14ac:dyDescent="0.15">
      <c r="A678" s="166"/>
      <c r="B678" s="204" t="e">
        <f>VLOOKUP(A678,Adr!A:B,2,FALSE)</f>
        <v>#N/A</v>
      </c>
      <c r="C678" s="169"/>
      <c r="D678" s="172"/>
      <c r="E678" s="173"/>
      <c r="F678" s="166"/>
      <c r="G678" s="169"/>
      <c r="H678" s="169"/>
      <c r="I678" s="192"/>
      <c r="J678" s="167"/>
      <c r="K678" s="5"/>
      <c r="L678" s="167" t="str">
        <f t="shared" si="58"/>
        <v/>
      </c>
      <c r="M678" s="5" t="e">
        <f t="shared" si="57"/>
        <v>#N/A</v>
      </c>
      <c r="N678" s="3" t="str">
        <f t="shared" si="56"/>
        <v/>
      </c>
    </row>
    <row r="679" spans="1:14" x14ac:dyDescent="0.15">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15">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15">
      <c r="A681" s="166"/>
      <c r="B681" s="204" t="e">
        <f>VLOOKUP(A681,Adr!A:B,2,FALSE)</f>
        <v>#N/A</v>
      </c>
      <c r="C681" s="196"/>
      <c r="D681" s="187"/>
      <c r="E681" s="173"/>
      <c r="F681" s="182"/>
      <c r="G681" s="185"/>
      <c r="H681" s="185"/>
      <c r="I681" s="167"/>
      <c r="J681" s="167"/>
      <c r="K681" s="5"/>
      <c r="L681" s="167" t="str">
        <f t="shared" si="58"/>
        <v/>
      </c>
      <c r="M681" s="5" t="e">
        <f t="shared" si="57"/>
        <v>#N/A</v>
      </c>
      <c r="N681" s="3" t="str">
        <f t="shared" si="56"/>
        <v/>
      </c>
    </row>
    <row r="682" spans="1:14" x14ac:dyDescent="0.15">
      <c r="A682" s="166"/>
      <c r="B682" s="204" t="e">
        <f>VLOOKUP(A682,Adr!A:B,2,FALSE)</f>
        <v>#N/A</v>
      </c>
      <c r="C682" s="196"/>
      <c r="D682" s="187"/>
      <c r="E682" s="173"/>
      <c r="F682" s="182"/>
      <c r="G682" s="185"/>
      <c r="H682" s="185"/>
      <c r="I682" s="167"/>
      <c r="J682" s="167"/>
      <c r="K682" s="5"/>
      <c r="L682" s="167" t="str">
        <f t="shared" si="58"/>
        <v/>
      </c>
      <c r="M682" s="5" t="e">
        <f t="shared" si="57"/>
        <v>#N/A</v>
      </c>
      <c r="N682" s="3" t="str">
        <f t="shared" si="56"/>
        <v/>
      </c>
    </row>
    <row r="683" spans="1:14" x14ac:dyDescent="0.15">
      <c r="A683" s="166"/>
      <c r="B683" s="204" t="e">
        <f>VLOOKUP(A683,Adr!A:B,2,FALSE)</f>
        <v>#N/A</v>
      </c>
      <c r="C683" s="196"/>
      <c r="D683" s="186"/>
      <c r="E683" s="173"/>
      <c r="F683" s="166"/>
      <c r="G683" s="169"/>
      <c r="H683" s="169"/>
      <c r="I683" s="167"/>
      <c r="J683" s="167"/>
      <c r="K683" s="5"/>
      <c r="L683" s="167" t="str">
        <f t="shared" si="58"/>
        <v/>
      </c>
      <c r="M683" s="5" t="e">
        <f t="shared" si="57"/>
        <v>#N/A</v>
      </c>
      <c r="N683" s="3" t="str">
        <f t="shared" si="56"/>
        <v/>
      </c>
    </row>
    <row r="684" spans="1:14" x14ac:dyDescent="0.15">
      <c r="A684" s="166"/>
      <c r="B684" s="204" t="e">
        <f>VLOOKUP(A684,Adr!A:B,2,FALSE)</f>
        <v>#N/A</v>
      </c>
      <c r="C684" s="196"/>
      <c r="D684" s="186"/>
      <c r="E684" s="173"/>
      <c r="F684" s="166"/>
      <c r="G684" s="169"/>
      <c r="H684" s="169"/>
      <c r="I684" s="167"/>
      <c r="J684" s="167"/>
      <c r="K684" s="5"/>
      <c r="L684" s="167" t="str">
        <f t="shared" si="58"/>
        <v/>
      </c>
      <c r="M684" s="5" t="e">
        <f t="shared" si="57"/>
        <v>#N/A</v>
      </c>
      <c r="N684" s="3" t="str">
        <f t="shared" si="56"/>
        <v/>
      </c>
    </row>
    <row r="685" spans="1:14" x14ac:dyDescent="0.15">
      <c r="A685" s="166"/>
      <c r="B685" s="204" t="e">
        <f>VLOOKUP(A685,Adr!A:B,2,FALSE)</f>
        <v>#N/A</v>
      </c>
      <c r="C685" s="196"/>
      <c r="D685" s="187"/>
      <c r="E685" s="173"/>
      <c r="F685" s="182"/>
      <c r="G685" s="185"/>
      <c r="H685" s="185"/>
      <c r="I685" s="167"/>
      <c r="J685" s="167"/>
      <c r="K685" s="5"/>
      <c r="L685" s="167" t="str">
        <f t="shared" si="58"/>
        <v/>
      </c>
      <c r="M685" s="5" t="e">
        <f t="shared" si="57"/>
        <v>#N/A</v>
      </c>
      <c r="N685" s="3" t="str">
        <f t="shared" si="56"/>
        <v/>
      </c>
    </row>
    <row r="686" spans="1:14" x14ac:dyDescent="0.15">
      <c r="A686" s="166"/>
      <c r="B686" s="204" t="e">
        <f>VLOOKUP(A686,Adr!A:B,2,FALSE)</f>
        <v>#N/A</v>
      </c>
      <c r="C686" s="190"/>
      <c r="D686" s="172"/>
      <c r="E686" s="173"/>
      <c r="F686" s="182"/>
      <c r="G686" s="185"/>
      <c r="H686" s="185"/>
      <c r="I686" s="167"/>
      <c r="J686" s="167"/>
      <c r="K686" s="5"/>
      <c r="L686" s="167" t="str">
        <f t="shared" si="58"/>
        <v/>
      </c>
      <c r="M686" s="5" t="e">
        <f t="shared" si="57"/>
        <v>#N/A</v>
      </c>
      <c r="N686" s="3" t="str">
        <f t="shared" si="56"/>
        <v/>
      </c>
    </row>
    <row r="687" spans="1:14" x14ac:dyDescent="0.15">
      <c r="A687" s="166"/>
      <c r="B687" s="204" t="e">
        <f>VLOOKUP(A687,Adr!A:B,2,FALSE)</f>
        <v>#N/A</v>
      </c>
      <c r="C687" s="190"/>
      <c r="D687" s="172"/>
      <c r="E687" s="173"/>
      <c r="F687" s="182"/>
      <c r="G687" s="185"/>
      <c r="H687" s="185"/>
      <c r="I687" s="167"/>
      <c r="J687" s="167"/>
      <c r="K687" s="5"/>
      <c r="L687" s="167" t="str">
        <f t="shared" si="58"/>
        <v/>
      </c>
      <c r="M687" s="5" t="e">
        <f t="shared" si="57"/>
        <v>#N/A</v>
      </c>
      <c r="N687" s="3" t="str">
        <f t="shared" si="56"/>
        <v/>
      </c>
    </row>
    <row r="688" spans="1:14" x14ac:dyDescent="0.15">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15">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15">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15">
      <c r="A691" s="166"/>
      <c r="B691" s="204" t="e">
        <f>VLOOKUP(A691,Adr!A:B,2,FALSE)</f>
        <v>#N/A</v>
      </c>
      <c r="C691" s="196"/>
      <c r="D691" s="187"/>
      <c r="E691" s="173"/>
      <c r="F691" s="182"/>
      <c r="G691" s="185"/>
      <c r="H691" s="185"/>
      <c r="I691" s="167"/>
      <c r="J691" s="167"/>
      <c r="K691" s="5"/>
      <c r="L691" s="167" t="str">
        <f t="shared" si="58"/>
        <v/>
      </c>
      <c r="M691" s="5" t="e">
        <f t="shared" si="57"/>
        <v>#N/A</v>
      </c>
      <c r="N691" s="3" t="str">
        <f t="shared" si="56"/>
        <v/>
      </c>
    </row>
    <row r="692" spans="1:14" x14ac:dyDescent="0.15">
      <c r="A692" s="166"/>
      <c r="B692" s="204" t="e">
        <f>VLOOKUP(A692,Adr!A:B,2,FALSE)</f>
        <v>#N/A</v>
      </c>
      <c r="C692" s="196"/>
      <c r="D692" s="187"/>
      <c r="E692" s="173"/>
      <c r="F692" s="182"/>
      <c r="G692" s="185"/>
      <c r="H692" s="185"/>
      <c r="I692" s="167"/>
      <c r="J692" s="167"/>
      <c r="K692" s="5"/>
      <c r="L692" s="167" t="str">
        <f t="shared" si="58"/>
        <v/>
      </c>
      <c r="M692" s="5" t="e">
        <f t="shared" si="57"/>
        <v>#N/A</v>
      </c>
      <c r="N692" s="3" t="str">
        <f t="shared" si="56"/>
        <v/>
      </c>
    </row>
    <row r="693" spans="1:14" x14ac:dyDescent="0.15">
      <c r="A693" s="182"/>
      <c r="B693" s="204" t="e">
        <f>VLOOKUP(A693,Adr!A:B,2,FALSE)</f>
        <v>#N/A</v>
      </c>
      <c r="C693" s="185"/>
      <c r="D693" s="187"/>
      <c r="E693" s="230"/>
      <c r="F693" s="182"/>
      <c r="G693" s="185"/>
      <c r="H693" s="185"/>
      <c r="I693" s="192"/>
      <c r="J693" s="167"/>
      <c r="K693" s="5"/>
      <c r="L693" s="167" t="str">
        <f t="shared" si="58"/>
        <v/>
      </c>
      <c r="M693" s="5" t="e">
        <f t="shared" si="57"/>
        <v>#N/A</v>
      </c>
      <c r="N693" s="3" t="str">
        <f t="shared" si="56"/>
        <v/>
      </c>
    </row>
    <row r="694" spans="1:14" x14ac:dyDescent="0.15">
      <c r="A694" s="166"/>
      <c r="B694" s="204" t="e">
        <f>VLOOKUP(A694,Adr!A:B,2,FALSE)</f>
        <v>#N/A</v>
      </c>
      <c r="C694" s="190"/>
      <c r="D694" s="172"/>
      <c r="E694" s="173"/>
      <c r="F694" s="166"/>
      <c r="G694" s="169"/>
      <c r="H694" s="169"/>
      <c r="I694" s="192"/>
      <c r="J694" s="167"/>
      <c r="K694" s="5"/>
      <c r="L694" s="167" t="str">
        <f t="shared" si="58"/>
        <v/>
      </c>
      <c r="M694" s="5" t="e">
        <f t="shared" si="57"/>
        <v>#N/A</v>
      </c>
      <c r="N694" s="3" t="str">
        <f t="shared" si="56"/>
        <v/>
      </c>
    </row>
    <row r="695" spans="1:14" x14ac:dyDescent="0.15">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15">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15">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15">
      <c r="A698" s="166"/>
      <c r="B698" s="204" t="e">
        <f>VLOOKUP(A698,Adr!A:B,2,FALSE)</f>
        <v>#N/A</v>
      </c>
      <c r="C698" s="196"/>
      <c r="D698" s="187"/>
      <c r="E698" s="173"/>
      <c r="F698" s="166"/>
      <c r="G698" s="169"/>
      <c r="H698" s="169"/>
      <c r="I698" s="192"/>
      <c r="J698" s="167"/>
      <c r="K698" s="5"/>
      <c r="L698" s="167" t="str">
        <f t="shared" si="58"/>
        <v/>
      </c>
      <c r="M698" s="5" t="e">
        <f t="shared" si="57"/>
        <v>#N/A</v>
      </c>
      <c r="N698" s="3" t="str">
        <f t="shared" si="56"/>
        <v/>
      </c>
    </row>
    <row r="699" spans="1:14" x14ac:dyDescent="0.15">
      <c r="A699" s="166"/>
      <c r="B699" s="204" t="e">
        <f>VLOOKUP(A699,Adr!A:B,2,FALSE)</f>
        <v>#N/A</v>
      </c>
      <c r="C699" s="196"/>
      <c r="D699" s="187"/>
      <c r="E699" s="173"/>
      <c r="F699" s="166"/>
      <c r="G699" s="169"/>
      <c r="H699" s="169"/>
      <c r="I699" s="192"/>
      <c r="J699" s="167"/>
      <c r="K699" s="5"/>
      <c r="L699" s="167" t="str">
        <f t="shared" si="58"/>
        <v/>
      </c>
      <c r="M699" s="5" t="e">
        <f t="shared" si="57"/>
        <v>#N/A</v>
      </c>
      <c r="N699" s="3" t="str">
        <f t="shared" si="56"/>
        <v/>
      </c>
    </row>
    <row r="700" spans="1:14" x14ac:dyDescent="0.15">
      <c r="A700" s="166"/>
      <c r="B700" s="204" t="e">
        <f>VLOOKUP(A700,Adr!A:B,2,FALSE)</f>
        <v>#N/A</v>
      </c>
      <c r="C700" s="190"/>
      <c r="D700" s="172"/>
      <c r="E700" s="173"/>
      <c r="F700" s="166"/>
      <c r="G700" s="169"/>
      <c r="H700" s="169"/>
      <c r="I700" s="192"/>
      <c r="J700" s="167"/>
      <c r="K700" s="5"/>
      <c r="L700" s="167" t="str">
        <f t="shared" si="58"/>
        <v/>
      </c>
      <c r="M700" s="5" t="e">
        <f t="shared" si="57"/>
        <v>#N/A</v>
      </c>
      <c r="N700" s="3" t="str">
        <f t="shared" si="56"/>
        <v/>
      </c>
    </row>
    <row r="701" spans="1:14" x14ac:dyDescent="0.15">
      <c r="A701" s="198"/>
      <c r="B701" s="204" t="e">
        <f>VLOOKUP(A701,Adr!A:B,2,FALSE)</f>
        <v>#N/A</v>
      </c>
      <c r="C701" s="169"/>
      <c r="D701" s="172"/>
      <c r="E701" s="173"/>
      <c r="F701" s="166"/>
      <c r="G701" s="169"/>
      <c r="H701" s="169"/>
      <c r="I701" s="192"/>
      <c r="J701" s="167"/>
      <c r="K701" s="5"/>
      <c r="L701" s="167" t="str">
        <f t="shared" si="58"/>
        <v/>
      </c>
      <c r="M701" s="5" t="e">
        <f t="shared" si="57"/>
        <v>#N/A</v>
      </c>
      <c r="N701" s="3" t="str">
        <f t="shared" si="56"/>
        <v/>
      </c>
    </row>
    <row r="702" spans="1:14" x14ac:dyDescent="0.15">
      <c r="A702" s="166"/>
      <c r="B702" s="204" t="e">
        <f>VLOOKUP(A702,Adr!A:B,2,FALSE)</f>
        <v>#N/A</v>
      </c>
      <c r="C702" s="196"/>
      <c r="D702" s="187"/>
      <c r="E702" s="173"/>
      <c r="F702" s="166"/>
      <c r="G702" s="169"/>
      <c r="H702" s="169"/>
      <c r="I702" s="192"/>
      <c r="J702" s="167"/>
      <c r="K702" s="5"/>
      <c r="L702" s="167" t="str">
        <f t="shared" si="58"/>
        <v/>
      </c>
      <c r="M702" s="5" t="e">
        <f t="shared" si="57"/>
        <v>#N/A</v>
      </c>
      <c r="N702" s="3" t="str">
        <f t="shared" si="56"/>
        <v/>
      </c>
    </row>
    <row r="703" spans="1:14" x14ac:dyDescent="0.15">
      <c r="A703" s="166"/>
      <c r="B703" s="204" t="e">
        <f>VLOOKUP(A703,Adr!A:B,2,FALSE)</f>
        <v>#N/A</v>
      </c>
      <c r="C703" s="196"/>
      <c r="D703" s="187"/>
      <c r="E703" s="173"/>
      <c r="F703" s="166"/>
      <c r="G703" s="169"/>
      <c r="H703" s="169"/>
      <c r="I703" s="192"/>
      <c r="J703" s="167"/>
      <c r="K703" s="5"/>
      <c r="L703" s="167" t="str">
        <f t="shared" si="58"/>
        <v/>
      </c>
      <c r="M703" s="5" t="e">
        <f t="shared" si="57"/>
        <v>#N/A</v>
      </c>
      <c r="N703" s="3" t="str">
        <f t="shared" si="56"/>
        <v/>
      </c>
    </row>
    <row r="704" spans="1:14" x14ac:dyDescent="0.15">
      <c r="A704" s="202"/>
      <c r="B704" s="204" t="e">
        <f>VLOOKUP(A704,Adr!A:B,2,FALSE)</f>
        <v>#N/A</v>
      </c>
      <c r="C704" s="169"/>
      <c r="D704" s="172"/>
      <c r="E704" s="173"/>
      <c r="F704" s="166"/>
      <c r="G704" s="169"/>
      <c r="H704" s="169"/>
      <c r="I704" s="192"/>
      <c r="J704" s="167"/>
      <c r="K704" s="5"/>
      <c r="L704" s="167" t="str">
        <f t="shared" si="58"/>
        <v/>
      </c>
      <c r="M704" s="5" t="e">
        <f t="shared" si="57"/>
        <v>#N/A</v>
      </c>
      <c r="N704" s="3" t="str">
        <f t="shared" si="56"/>
        <v/>
      </c>
    </row>
    <row r="705" spans="1:14" x14ac:dyDescent="0.15">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x14ac:dyDescent="0.15">
      <c r="A706" s="166"/>
      <c r="B706" s="204" t="e">
        <f>VLOOKUP(A706,Adr!A:B,2,FALSE)</f>
        <v>#N/A</v>
      </c>
      <c r="C706" s="196"/>
      <c r="D706" s="187"/>
      <c r="E706" s="173"/>
      <c r="F706" s="166"/>
      <c r="G706" s="169"/>
      <c r="H706" s="169"/>
      <c r="I706" s="192"/>
      <c r="J706" s="167"/>
      <c r="K706" s="5"/>
      <c r="L706" s="167" t="str">
        <f t="shared" si="58"/>
        <v/>
      </c>
      <c r="M706" s="5" t="e">
        <f t="shared" si="57"/>
        <v>#N/A</v>
      </c>
      <c r="N706" s="3" t="str">
        <f t="shared" si="56"/>
        <v/>
      </c>
    </row>
    <row r="707" spans="1:14" x14ac:dyDescent="0.15">
      <c r="A707" s="166"/>
      <c r="B707" s="204" t="e">
        <f>VLOOKUP(A707,Adr!A:B,2,FALSE)</f>
        <v>#N/A</v>
      </c>
      <c r="C707" s="190"/>
      <c r="D707" s="172"/>
      <c r="E707" s="173"/>
      <c r="F707" s="166"/>
      <c r="G707" s="169"/>
      <c r="H707" s="169"/>
      <c r="I707" s="192"/>
      <c r="J707" s="167"/>
      <c r="K707" s="5"/>
      <c r="L707" s="167" t="str">
        <f t="shared" si="58"/>
        <v/>
      </c>
      <c r="M707" s="5" t="e">
        <f t="shared" si="57"/>
        <v>#N/A</v>
      </c>
      <c r="N707" s="3" t="str">
        <f t="shared" si="56"/>
        <v/>
      </c>
    </row>
    <row r="708" spans="1:14" x14ac:dyDescent="0.15">
      <c r="A708" s="166"/>
      <c r="B708" s="204" t="e">
        <f>VLOOKUP(A708,Adr!A:B,2,FALSE)</f>
        <v>#N/A</v>
      </c>
      <c r="C708" s="190"/>
      <c r="D708" s="172"/>
      <c r="E708" s="173"/>
      <c r="F708" s="166"/>
      <c r="G708" s="169"/>
      <c r="H708" s="169"/>
      <c r="I708" s="192"/>
      <c r="J708" s="167"/>
      <c r="K708" s="5"/>
      <c r="L708" s="167" t="str">
        <f t="shared" si="58"/>
        <v/>
      </c>
      <c r="M708" s="5" t="e">
        <f t="shared" si="57"/>
        <v>#N/A</v>
      </c>
      <c r="N708" s="3" t="str">
        <f t="shared" si="56"/>
        <v/>
      </c>
    </row>
    <row r="709" spans="1:14" x14ac:dyDescent="0.15">
      <c r="A709" s="166"/>
      <c r="B709" s="204" t="e">
        <f>VLOOKUP(A709,Adr!A:B,2,FALSE)</f>
        <v>#N/A</v>
      </c>
      <c r="C709" s="196"/>
      <c r="D709" s="187"/>
      <c r="E709" s="173"/>
      <c r="F709" s="166"/>
      <c r="G709" s="169"/>
      <c r="H709" s="169"/>
      <c r="I709" s="192"/>
      <c r="J709" s="167"/>
      <c r="K709" s="5"/>
      <c r="L709" s="167" t="str">
        <f t="shared" si="58"/>
        <v/>
      </c>
      <c r="M709" s="5" t="e">
        <f t="shared" si="57"/>
        <v>#N/A</v>
      </c>
      <c r="N709" s="3" t="str">
        <f t="shared" si="56"/>
        <v/>
      </c>
    </row>
    <row r="710" spans="1:14" x14ac:dyDescent="0.15">
      <c r="A710" s="166"/>
      <c r="B710" s="204" t="e">
        <f>VLOOKUP(A710,Adr!A:B,2,FALSE)</f>
        <v>#N/A</v>
      </c>
      <c r="C710" s="190"/>
      <c r="D710" s="172"/>
      <c r="E710" s="173"/>
      <c r="F710" s="166"/>
      <c r="G710" s="169"/>
      <c r="H710" s="169"/>
      <c r="I710" s="192"/>
      <c r="J710" s="167"/>
      <c r="K710" s="5"/>
      <c r="L710" s="167" t="str">
        <f t="shared" si="58"/>
        <v/>
      </c>
      <c r="M710" s="5" t="e">
        <f t="shared" si="57"/>
        <v>#N/A</v>
      </c>
      <c r="N710" s="3" t="str">
        <f t="shared" ref="N710:N773" si="59">+I710&amp;H710</f>
        <v/>
      </c>
    </row>
    <row r="711" spans="1:14" x14ac:dyDescent="0.15">
      <c r="A711" s="198"/>
      <c r="B711" s="204" t="e">
        <f>VLOOKUP(A711,Adr!A:B,2,FALSE)</f>
        <v>#N/A</v>
      </c>
      <c r="C711" s="169"/>
      <c r="D711" s="172"/>
      <c r="E711" s="173"/>
      <c r="F711" s="166"/>
      <c r="G711" s="169"/>
      <c r="H711" s="169"/>
      <c r="I711" s="192"/>
      <c r="J711" s="167"/>
      <c r="K711" s="5"/>
      <c r="L711" s="167" t="str">
        <f t="shared" si="58"/>
        <v/>
      </c>
      <c r="M711" s="5" t="e">
        <f t="shared" si="57"/>
        <v>#N/A</v>
      </c>
      <c r="N711" s="3" t="str">
        <f t="shared" si="59"/>
        <v/>
      </c>
    </row>
    <row r="712" spans="1:14" x14ac:dyDescent="0.15">
      <c r="A712" s="166"/>
      <c r="B712" s="204" t="e">
        <f>VLOOKUP(A712,Adr!A:B,2,FALSE)</f>
        <v>#N/A</v>
      </c>
      <c r="C712" s="169"/>
      <c r="D712" s="172"/>
      <c r="E712" s="173"/>
      <c r="F712" s="166"/>
      <c r="G712" s="169"/>
      <c r="H712" s="169"/>
      <c r="I712" s="192"/>
      <c r="J712" s="167"/>
      <c r="K712" s="5"/>
      <c r="L712" s="167" t="str">
        <f t="shared" si="58"/>
        <v/>
      </c>
      <c r="M712" s="5" t="e">
        <f t="shared" si="57"/>
        <v>#N/A</v>
      </c>
      <c r="N712" s="3" t="str">
        <f t="shared" si="59"/>
        <v/>
      </c>
    </row>
    <row r="713" spans="1:14" x14ac:dyDescent="0.15">
      <c r="A713" s="166"/>
      <c r="B713" s="204" t="e">
        <f>VLOOKUP(A713,Adr!A:B,2,FALSE)</f>
        <v>#N/A</v>
      </c>
      <c r="C713" s="185"/>
      <c r="D713" s="187"/>
      <c r="E713" s="173"/>
      <c r="F713" s="182"/>
      <c r="G713" s="185"/>
      <c r="H713" s="185"/>
      <c r="I713" s="192"/>
      <c r="J713" s="167"/>
      <c r="K713" s="5"/>
      <c r="L713" s="167" t="str">
        <f t="shared" si="58"/>
        <v/>
      </c>
      <c r="M713" s="5" t="e">
        <f t="shared" si="57"/>
        <v>#N/A</v>
      </c>
      <c r="N713" s="3" t="str">
        <f t="shared" si="59"/>
        <v/>
      </c>
    </row>
    <row r="714" spans="1:14" x14ac:dyDescent="0.15">
      <c r="A714" s="166"/>
      <c r="B714" s="204" t="e">
        <f>VLOOKUP(A714,Adr!A:B,2,FALSE)</f>
        <v>#N/A</v>
      </c>
      <c r="C714" s="185"/>
      <c r="D714" s="187"/>
      <c r="E714" s="173"/>
      <c r="F714" s="182"/>
      <c r="G714" s="185"/>
      <c r="H714" s="185"/>
      <c r="I714" s="192"/>
      <c r="J714" s="167"/>
      <c r="K714" s="5"/>
      <c r="L714" s="167" t="str">
        <f t="shared" si="58"/>
        <v/>
      </c>
      <c r="M714" s="5" t="e">
        <f t="shared" si="57"/>
        <v>#N/A</v>
      </c>
      <c r="N714" s="3" t="str">
        <f t="shared" si="59"/>
        <v/>
      </c>
    </row>
    <row r="715" spans="1:14" x14ac:dyDescent="0.15">
      <c r="A715" s="166"/>
      <c r="B715" s="204" t="e">
        <f>VLOOKUP(A715,Adr!A:B,2,FALSE)</f>
        <v>#N/A</v>
      </c>
      <c r="C715" s="169"/>
      <c r="D715" s="172"/>
      <c r="E715" s="173"/>
      <c r="F715" s="166"/>
      <c r="G715" s="169"/>
      <c r="H715" s="169"/>
      <c r="I715" s="192"/>
      <c r="J715" s="167"/>
      <c r="K715" s="5"/>
      <c r="L715" s="167" t="str">
        <f t="shared" si="58"/>
        <v/>
      </c>
      <c r="M715" s="5" t="e">
        <f t="shared" si="57"/>
        <v>#N/A</v>
      </c>
      <c r="N715" s="3" t="str">
        <f t="shared" si="59"/>
        <v/>
      </c>
    </row>
    <row r="716" spans="1:14" x14ac:dyDescent="0.15">
      <c r="A716" s="182"/>
      <c r="B716" s="204" t="e">
        <f>VLOOKUP(A716,Adr!A:B,2,FALSE)</f>
        <v>#N/A</v>
      </c>
      <c r="C716" s="185"/>
      <c r="D716" s="187"/>
      <c r="E716" s="173"/>
      <c r="F716" s="182"/>
      <c r="G716" s="169"/>
      <c r="H716" s="185"/>
      <c r="I716" s="192"/>
      <c r="J716" s="167"/>
      <c r="K716" s="5"/>
      <c r="L716" s="167" t="str">
        <f t="shared" si="58"/>
        <v/>
      </c>
      <c r="M716" s="5" t="e">
        <f t="shared" si="57"/>
        <v>#N/A</v>
      </c>
      <c r="N716" s="3" t="str">
        <f t="shared" si="59"/>
        <v/>
      </c>
    </row>
    <row r="717" spans="1:14" x14ac:dyDescent="0.15">
      <c r="A717" s="166"/>
      <c r="B717" s="204" t="e">
        <f>VLOOKUP(A717,Adr!A:B,2,FALSE)</f>
        <v>#N/A</v>
      </c>
      <c r="C717" s="185"/>
      <c r="D717" s="187"/>
      <c r="E717" s="173"/>
      <c r="F717" s="182"/>
      <c r="G717" s="185"/>
      <c r="H717" s="185"/>
      <c r="I717" s="192"/>
      <c r="J717" s="167"/>
      <c r="K717" s="5"/>
      <c r="L717" s="167" t="str">
        <f t="shared" si="58"/>
        <v/>
      </c>
      <c r="M717" s="5" t="e">
        <f t="shared" si="57"/>
        <v>#N/A</v>
      </c>
      <c r="N717" s="3" t="str">
        <f t="shared" si="59"/>
        <v/>
      </c>
    </row>
    <row r="718" spans="1:14" x14ac:dyDescent="0.15">
      <c r="A718" s="166"/>
      <c r="B718" s="204" t="e">
        <f>VLOOKUP(A718,Adr!A:B,2,FALSE)</f>
        <v>#N/A</v>
      </c>
      <c r="C718" s="190"/>
      <c r="D718" s="172"/>
      <c r="E718" s="173"/>
      <c r="F718" s="182"/>
      <c r="G718" s="185"/>
      <c r="H718" s="185"/>
      <c r="I718" s="167"/>
      <c r="J718" s="167"/>
      <c r="K718" s="5"/>
      <c r="L718" s="167" t="str">
        <f t="shared" si="58"/>
        <v/>
      </c>
      <c r="M718" s="5" t="e">
        <f t="shared" si="57"/>
        <v>#N/A</v>
      </c>
      <c r="N718" s="3" t="str">
        <f t="shared" si="59"/>
        <v/>
      </c>
    </row>
    <row r="719" spans="1:14" x14ac:dyDescent="0.15">
      <c r="A719" s="166"/>
      <c r="B719" s="204" t="e">
        <f>VLOOKUP(A719,Adr!A:B,2,FALSE)</f>
        <v>#N/A</v>
      </c>
      <c r="C719" s="190"/>
      <c r="D719" s="172"/>
      <c r="E719" s="173"/>
      <c r="F719" s="182"/>
      <c r="G719" s="185"/>
      <c r="H719" s="185"/>
      <c r="I719" s="167"/>
      <c r="J719" s="167"/>
      <c r="K719" s="5"/>
      <c r="L719" s="167" t="str">
        <f t="shared" si="58"/>
        <v/>
      </c>
      <c r="M719" s="5" t="e">
        <f t="shared" ref="M719:M787" si="60">B719&amp;F719&amp;H719&amp;C719</f>
        <v>#N/A</v>
      </c>
      <c r="N719" s="3" t="str">
        <f t="shared" si="59"/>
        <v/>
      </c>
    </row>
    <row r="720" spans="1:14" x14ac:dyDescent="0.15">
      <c r="A720" s="166"/>
      <c r="B720" s="204" t="e">
        <f>VLOOKUP(A720,Adr!A:B,2,FALSE)</f>
        <v>#N/A</v>
      </c>
      <c r="C720" s="196"/>
      <c r="D720" s="186"/>
      <c r="E720" s="173"/>
      <c r="F720" s="166"/>
      <c r="G720" s="169"/>
      <c r="H720" s="169"/>
      <c r="I720" s="167"/>
      <c r="J720" s="167"/>
      <c r="K720" s="5"/>
      <c r="L720" s="167" t="str">
        <f t="shared" si="58"/>
        <v/>
      </c>
      <c r="M720" s="5" t="e">
        <f t="shared" si="60"/>
        <v>#N/A</v>
      </c>
      <c r="N720" s="3" t="str">
        <f t="shared" si="59"/>
        <v/>
      </c>
    </row>
    <row r="721" spans="1:14" x14ac:dyDescent="0.15">
      <c r="A721" s="166"/>
      <c r="B721" s="204" t="e">
        <f>VLOOKUP(A721,Adr!A:B,2,FALSE)</f>
        <v>#N/A</v>
      </c>
      <c r="C721" s="196"/>
      <c r="D721" s="186"/>
      <c r="E721" s="173"/>
      <c r="F721" s="166"/>
      <c r="G721" s="169"/>
      <c r="H721" s="169"/>
      <c r="I721" s="167"/>
      <c r="J721" s="167"/>
      <c r="K721" s="5"/>
      <c r="L721" s="167" t="str">
        <f t="shared" si="58"/>
        <v/>
      </c>
      <c r="M721" s="5" t="e">
        <f t="shared" si="60"/>
        <v>#N/A</v>
      </c>
      <c r="N721" s="3" t="str">
        <f t="shared" si="59"/>
        <v/>
      </c>
    </row>
    <row r="722" spans="1:14" x14ac:dyDescent="0.15">
      <c r="A722" s="166"/>
      <c r="B722" s="204" t="e">
        <f>VLOOKUP(A722,Adr!A:B,2,FALSE)</f>
        <v>#N/A</v>
      </c>
      <c r="C722" s="190"/>
      <c r="D722" s="172"/>
      <c r="E722" s="173"/>
      <c r="F722" s="166"/>
      <c r="G722" s="169"/>
      <c r="H722" s="169"/>
      <c r="I722" s="192"/>
      <c r="J722" s="167"/>
      <c r="K722" s="5"/>
      <c r="L722" s="167" t="str">
        <f t="shared" si="58"/>
        <v/>
      </c>
      <c r="M722" s="5" t="e">
        <f t="shared" si="60"/>
        <v>#N/A</v>
      </c>
      <c r="N722" s="3" t="str">
        <f t="shared" si="59"/>
        <v/>
      </c>
    </row>
    <row r="723" spans="1:14" x14ac:dyDescent="0.15">
      <c r="A723" s="166"/>
      <c r="B723" s="204" t="e">
        <f>VLOOKUP(A723,Adr!A:B,2,FALSE)</f>
        <v>#N/A</v>
      </c>
      <c r="C723" s="185"/>
      <c r="D723" s="187"/>
      <c r="E723" s="173"/>
      <c r="F723" s="182"/>
      <c r="G723" s="185"/>
      <c r="H723" s="185"/>
      <c r="I723" s="192"/>
      <c r="J723" s="167"/>
      <c r="K723" s="5"/>
      <c r="L723" s="167" t="str">
        <f t="shared" si="58"/>
        <v/>
      </c>
      <c r="M723" s="5" t="e">
        <f t="shared" si="60"/>
        <v>#N/A</v>
      </c>
      <c r="N723" s="3" t="str">
        <f t="shared" si="59"/>
        <v/>
      </c>
    </row>
    <row r="724" spans="1:14" x14ac:dyDescent="0.15">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x14ac:dyDescent="0.15">
      <c r="A725" s="166"/>
      <c r="B725" s="204" t="e">
        <f>VLOOKUP(A725,Adr!A:B,2,FALSE)</f>
        <v>#N/A</v>
      </c>
      <c r="C725" s="190"/>
      <c r="D725" s="172"/>
      <c r="E725" s="173"/>
      <c r="F725" s="182"/>
      <c r="G725" s="185"/>
      <c r="H725" s="185"/>
      <c r="I725" s="167"/>
      <c r="J725" s="167"/>
      <c r="K725" s="5"/>
      <c r="L725" s="167" t="str">
        <f t="shared" si="58"/>
        <v/>
      </c>
      <c r="M725" s="5" t="e">
        <f t="shared" si="60"/>
        <v>#N/A</v>
      </c>
      <c r="N725" s="3" t="str">
        <f t="shared" si="59"/>
        <v/>
      </c>
    </row>
    <row r="726" spans="1:14" x14ac:dyDescent="0.15">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15">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15">
      <c r="A728" s="166"/>
      <c r="B728" s="204" t="e">
        <f>VLOOKUP(A728,Adr!A:B,2,FALSE)</f>
        <v>#N/A</v>
      </c>
      <c r="C728" s="185"/>
      <c r="D728" s="187"/>
      <c r="E728" s="173"/>
      <c r="F728" s="182"/>
      <c r="G728" s="185"/>
      <c r="H728" s="185"/>
      <c r="I728" s="192"/>
      <c r="J728" s="167"/>
      <c r="K728" s="5"/>
      <c r="L728" s="167" t="str">
        <f t="shared" si="58"/>
        <v/>
      </c>
      <c r="M728" s="5" t="e">
        <f t="shared" si="60"/>
        <v>#N/A</v>
      </c>
      <c r="N728" s="3" t="str">
        <f t="shared" si="59"/>
        <v/>
      </c>
    </row>
    <row r="729" spans="1:14" x14ac:dyDescent="0.15">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x14ac:dyDescent="0.15">
      <c r="A730" s="166"/>
      <c r="B730" s="204" t="e">
        <f>VLOOKUP(A730,Adr!A:B,2,FALSE)</f>
        <v>#N/A</v>
      </c>
      <c r="C730" s="190"/>
      <c r="D730" s="172"/>
      <c r="E730" s="173"/>
      <c r="F730" s="182"/>
      <c r="G730" s="185"/>
      <c r="H730" s="185"/>
      <c r="I730" s="167"/>
      <c r="J730" s="167"/>
      <c r="K730" s="5"/>
      <c r="L730" s="167" t="str">
        <f t="shared" si="58"/>
        <v/>
      </c>
      <c r="M730" s="5" t="e">
        <f t="shared" si="60"/>
        <v>#N/A</v>
      </c>
      <c r="N730" s="3" t="str">
        <f t="shared" si="59"/>
        <v/>
      </c>
    </row>
    <row r="731" spans="1:14" x14ac:dyDescent="0.15">
      <c r="A731" s="166"/>
      <c r="B731" s="204" t="e">
        <f>VLOOKUP(A731,Adr!A:B,2,FALSE)</f>
        <v>#N/A</v>
      </c>
      <c r="C731" s="185"/>
      <c r="D731" s="187"/>
      <c r="E731" s="173"/>
      <c r="F731" s="182"/>
      <c r="G731" s="185"/>
      <c r="H731" s="185"/>
      <c r="I731" s="192"/>
      <c r="J731" s="167"/>
      <c r="K731" s="5"/>
      <c r="L731" s="167" t="str">
        <f t="shared" si="58"/>
        <v/>
      </c>
      <c r="M731" s="5" t="e">
        <f t="shared" si="60"/>
        <v>#N/A</v>
      </c>
      <c r="N731" s="3" t="str">
        <f t="shared" si="59"/>
        <v/>
      </c>
    </row>
    <row r="732" spans="1:14" x14ac:dyDescent="0.15">
      <c r="A732" s="166"/>
      <c r="B732" s="204" t="e">
        <f>VLOOKUP(A732,Adr!A:B,2,FALSE)</f>
        <v>#N/A</v>
      </c>
      <c r="C732" s="196"/>
      <c r="D732" s="186"/>
      <c r="E732" s="173"/>
      <c r="F732" s="166"/>
      <c r="G732" s="169"/>
      <c r="H732" s="169"/>
      <c r="I732" s="167"/>
      <c r="J732" s="167"/>
      <c r="K732" s="5"/>
      <c r="L732" s="167" t="str">
        <f t="shared" si="58"/>
        <v/>
      </c>
      <c r="M732" s="5" t="e">
        <f t="shared" si="60"/>
        <v>#N/A</v>
      </c>
      <c r="N732" s="3" t="str">
        <f t="shared" si="59"/>
        <v/>
      </c>
    </row>
    <row r="733" spans="1:14" x14ac:dyDescent="0.15">
      <c r="A733" s="166"/>
      <c r="B733" s="204" t="e">
        <f>VLOOKUP(A733,Adr!A:B,2,FALSE)</f>
        <v>#N/A</v>
      </c>
      <c r="C733" s="190"/>
      <c r="D733" s="172"/>
      <c r="E733" s="173"/>
      <c r="F733" s="166"/>
      <c r="G733" s="169"/>
      <c r="H733" s="169"/>
      <c r="I733" s="192"/>
      <c r="J733" s="167"/>
      <c r="K733" s="5"/>
      <c r="L733" s="167" t="str">
        <f t="shared" si="58"/>
        <v/>
      </c>
      <c r="M733" s="5" t="e">
        <f t="shared" si="60"/>
        <v>#N/A</v>
      </c>
      <c r="N733" s="3" t="str">
        <f t="shared" si="59"/>
        <v/>
      </c>
    </row>
    <row r="734" spans="1:14" x14ac:dyDescent="0.15">
      <c r="A734" s="166"/>
      <c r="B734" s="204" t="e">
        <f>VLOOKUP(A734,Adr!A:B,2,FALSE)</f>
        <v>#N/A</v>
      </c>
      <c r="C734" s="196"/>
      <c r="D734" s="187"/>
      <c r="E734" s="173"/>
      <c r="F734" s="166"/>
      <c r="G734" s="169"/>
      <c r="H734" s="169"/>
      <c r="I734" s="192"/>
      <c r="J734" s="167"/>
      <c r="K734" s="5"/>
      <c r="L734" s="167" t="str">
        <f t="shared" si="58"/>
        <v/>
      </c>
      <c r="M734" s="5" t="e">
        <f t="shared" si="60"/>
        <v>#N/A</v>
      </c>
      <c r="N734" s="3" t="str">
        <f t="shared" si="59"/>
        <v/>
      </c>
    </row>
    <row r="735" spans="1:14" x14ac:dyDescent="0.15">
      <c r="A735" s="166"/>
      <c r="B735" s="204" t="e">
        <f>VLOOKUP(A735,Adr!A:B,2,FALSE)</f>
        <v>#N/A</v>
      </c>
      <c r="C735" s="190"/>
      <c r="D735" s="172"/>
      <c r="E735" s="173"/>
      <c r="F735" s="182"/>
      <c r="G735" s="185"/>
      <c r="H735" s="185"/>
      <c r="I735" s="167"/>
      <c r="J735" s="167"/>
      <c r="K735" s="5"/>
      <c r="L735" s="167" t="str">
        <f t="shared" si="58"/>
        <v/>
      </c>
      <c r="M735" s="5" t="e">
        <f t="shared" si="60"/>
        <v>#N/A</v>
      </c>
      <c r="N735" s="3" t="str">
        <f t="shared" si="59"/>
        <v/>
      </c>
    </row>
    <row r="736" spans="1:14" x14ac:dyDescent="0.15">
      <c r="A736" s="166"/>
      <c r="B736" s="204" t="e">
        <f>VLOOKUP(A736,Adr!A:B,2,FALSE)</f>
        <v>#N/A</v>
      </c>
      <c r="C736" s="190"/>
      <c r="D736" s="172"/>
      <c r="E736" s="173"/>
      <c r="F736" s="182"/>
      <c r="G736" s="185"/>
      <c r="H736" s="185"/>
      <c r="I736" s="167"/>
      <c r="J736" s="167"/>
      <c r="K736" s="5"/>
      <c r="L736" s="167" t="str">
        <f t="shared" ref="L736:L787" si="61">A736&amp;G736&amp;H736</f>
        <v/>
      </c>
      <c r="M736" s="5" t="e">
        <f t="shared" si="60"/>
        <v>#N/A</v>
      </c>
      <c r="N736" s="3" t="str">
        <f t="shared" si="59"/>
        <v/>
      </c>
    </row>
    <row r="737" spans="1:14" x14ac:dyDescent="0.15">
      <c r="A737" s="166"/>
      <c r="B737" s="204" t="e">
        <f>VLOOKUP(A737,Adr!A:B,2,FALSE)</f>
        <v>#N/A</v>
      </c>
      <c r="C737" s="185"/>
      <c r="D737" s="187"/>
      <c r="E737" s="173"/>
      <c r="F737" s="182"/>
      <c r="G737" s="185"/>
      <c r="H737" s="185"/>
      <c r="I737" s="192"/>
      <c r="J737" s="167"/>
      <c r="K737" s="5"/>
      <c r="L737" s="167" t="str">
        <f t="shared" si="61"/>
        <v/>
      </c>
      <c r="M737" s="5" t="e">
        <f t="shared" si="60"/>
        <v>#N/A</v>
      </c>
      <c r="N737" s="3" t="str">
        <f t="shared" si="59"/>
        <v/>
      </c>
    </row>
    <row r="738" spans="1:14" x14ac:dyDescent="0.15">
      <c r="A738" s="166"/>
      <c r="B738" s="204" t="e">
        <f>VLOOKUP(A738,Adr!A:B,2,FALSE)</f>
        <v>#N/A</v>
      </c>
      <c r="C738" s="169"/>
      <c r="D738" s="172"/>
      <c r="E738" s="173"/>
      <c r="F738" s="166"/>
      <c r="G738" s="169"/>
      <c r="H738" s="169"/>
      <c r="I738" s="192"/>
      <c r="J738" s="167"/>
      <c r="K738" s="5"/>
      <c r="L738" s="167" t="str">
        <f t="shared" si="61"/>
        <v/>
      </c>
      <c r="M738" s="5" t="e">
        <f t="shared" si="60"/>
        <v>#N/A</v>
      </c>
      <c r="N738" s="3" t="str">
        <f t="shared" si="59"/>
        <v/>
      </c>
    </row>
    <row r="739" spans="1:14" x14ac:dyDescent="0.15">
      <c r="A739" s="166"/>
      <c r="B739" s="204" t="e">
        <f>VLOOKUP(A739,Adr!A:B,2,FALSE)</f>
        <v>#N/A</v>
      </c>
      <c r="C739" s="196"/>
      <c r="D739" s="186"/>
      <c r="E739" s="173"/>
      <c r="F739" s="166"/>
      <c r="G739" s="169"/>
      <c r="H739" s="169"/>
      <c r="I739" s="167"/>
      <c r="J739" s="167"/>
      <c r="K739" s="5"/>
      <c r="L739" s="167" t="str">
        <f t="shared" si="61"/>
        <v/>
      </c>
      <c r="M739" s="5" t="e">
        <f t="shared" si="60"/>
        <v>#N/A</v>
      </c>
      <c r="N739" s="3" t="str">
        <f t="shared" si="59"/>
        <v/>
      </c>
    </row>
    <row r="740" spans="1:14" x14ac:dyDescent="0.15">
      <c r="A740" s="166"/>
      <c r="B740" s="204" t="e">
        <f>VLOOKUP(A740,Adr!A:B,2,FALSE)</f>
        <v>#N/A</v>
      </c>
      <c r="C740" s="196"/>
      <c r="D740" s="186"/>
      <c r="E740" s="173"/>
      <c r="F740" s="166"/>
      <c r="G740" s="169"/>
      <c r="H740" s="169"/>
      <c r="I740" s="167"/>
      <c r="J740" s="167"/>
      <c r="K740" s="5"/>
      <c r="L740" s="167" t="str">
        <f t="shared" si="61"/>
        <v/>
      </c>
      <c r="M740" s="5" t="e">
        <f t="shared" si="60"/>
        <v>#N/A</v>
      </c>
      <c r="N740" s="3" t="str">
        <f t="shared" si="59"/>
        <v/>
      </c>
    </row>
    <row r="741" spans="1:14" x14ac:dyDescent="0.15">
      <c r="A741" s="182"/>
      <c r="B741" s="204" t="e">
        <f>VLOOKUP(A741,Adr!A:B,2,FALSE)</f>
        <v>#N/A</v>
      </c>
      <c r="C741" s="185"/>
      <c r="D741" s="187"/>
      <c r="E741" s="173"/>
      <c r="F741" s="182"/>
      <c r="G741" s="185"/>
      <c r="H741" s="185"/>
      <c r="I741" s="192"/>
      <c r="J741" s="167"/>
      <c r="K741" s="5"/>
      <c r="L741" s="167" t="str">
        <f t="shared" si="61"/>
        <v/>
      </c>
      <c r="M741" s="5" t="e">
        <f t="shared" si="60"/>
        <v>#N/A</v>
      </c>
      <c r="N741" s="3" t="str">
        <f t="shared" si="59"/>
        <v/>
      </c>
    </row>
    <row r="742" spans="1:14" x14ac:dyDescent="0.15">
      <c r="A742" s="202"/>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x14ac:dyDescent="0.15">
      <c r="A743" s="166"/>
      <c r="B743" s="204" t="e">
        <f>VLOOKUP(A743,Adr!A:B,2,FALSE)</f>
        <v>#N/A</v>
      </c>
      <c r="C743" s="190"/>
      <c r="D743" s="172"/>
      <c r="E743" s="173"/>
      <c r="F743" s="166"/>
      <c r="G743" s="169"/>
      <c r="H743" s="169"/>
      <c r="I743" s="192"/>
      <c r="J743" s="167"/>
      <c r="K743" s="5"/>
      <c r="L743" s="167" t="str">
        <f t="shared" si="61"/>
        <v/>
      </c>
      <c r="M743" s="5" t="e">
        <f t="shared" si="60"/>
        <v>#N/A</v>
      </c>
      <c r="N743" s="3" t="str">
        <f t="shared" si="59"/>
        <v/>
      </c>
    </row>
    <row r="744" spans="1:14" x14ac:dyDescent="0.15">
      <c r="A744" s="198"/>
      <c r="B744" s="204" t="e">
        <f>VLOOKUP(A744,Adr!A:B,2,FALSE)</f>
        <v>#N/A</v>
      </c>
      <c r="C744" s="169"/>
      <c r="D744" s="172"/>
      <c r="E744" s="173"/>
      <c r="F744" s="166"/>
      <c r="G744" s="169"/>
      <c r="H744" s="169"/>
      <c r="I744" s="192"/>
      <c r="J744" s="167"/>
      <c r="K744" s="5"/>
      <c r="L744" s="167" t="str">
        <f t="shared" si="61"/>
        <v/>
      </c>
      <c r="M744" s="5" t="e">
        <f t="shared" si="60"/>
        <v>#N/A</v>
      </c>
      <c r="N744" s="3" t="str">
        <f t="shared" si="59"/>
        <v/>
      </c>
    </row>
    <row r="745" spans="1:14" x14ac:dyDescent="0.15">
      <c r="A745" s="198"/>
      <c r="B745" s="204" t="e">
        <f>VLOOKUP(A745,Adr!A:B,2,FALSE)</f>
        <v>#N/A</v>
      </c>
      <c r="C745" s="169"/>
      <c r="D745" s="172"/>
      <c r="E745" s="173"/>
      <c r="F745" s="166"/>
      <c r="G745" s="169"/>
      <c r="H745" s="169"/>
      <c r="I745" s="192"/>
      <c r="J745" s="167"/>
      <c r="K745" s="5"/>
      <c r="L745" s="167" t="str">
        <f t="shared" si="61"/>
        <v/>
      </c>
      <c r="M745" s="5" t="e">
        <f t="shared" si="60"/>
        <v>#N/A</v>
      </c>
      <c r="N745" s="3" t="str">
        <f t="shared" si="59"/>
        <v/>
      </c>
    </row>
    <row r="746" spans="1:14" x14ac:dyDescent="0.15">
      <c r="A746" s="182"/>
      <c r="B746" s="204" t="e">
        <f>VLOOKUP(A746,Adr!A:B,2,FALSE)</f>
        <v>#N/A</v>
      </c>
      <c r="C746" s="185"/>
      <c r="D746" s="187"/>
      <c r="E746" s="173"/>
      <c r="F746" s="182"/>
      <c r="G746" s="185"/>
      <c r="H746" s="185"/>
      <c r="I746" s="192"/>
      <c r="J746" s="167"/>
      <c r="K746" s="5"/>
      <c r="L746" s="167" t="str">
        <f t="shared" si="61"/>
        <v/>
      </c>
      <c r="M746" s="5" t="e">
        <f t="shared" si="60"/>
        <v>#N/A</v>
      </c>
      <c r="N746" s="3" t="str">
        <f t="shared" si="59"/>
        <v/>
      </c>
    </row>
    <row r="747" spans="1:14" x14ac:dyDescent="0.15">
      <c r="A747" s="166"/>
      <c r="B747" s="204" t="e">
        <f>VLOOKUP(A747,Adr!A:B,2,FALSE)</f>
        <v>#N/A</v>
      </c>
      <c r="C747" s="190"/>
      <c r="D747" s="172"/>
      <c r="E747" s="173"/>
      <c r="F747" s="182"/>
      <c r="G747" s="185"/>
      <c r="H747" s="185"/>
      <c r="I747" s="167"/>
      <c r="J747" s="167"/>
      <c r="K747" s="5"/>
      <c r="L747" s="167" t="str">
        <f t="shared" si="61"/>
        <v/>
      </c>
      <c r="M747" s="5" t="e">
        <f t="shared" si="60"/>
        <v>#N/A</v>
      </c>
      <c r="N747" s="3" t="str">
        <f t="shared" si="59"/>
        <v/>
      </c>
    </row>
    <row r="748" spans="1:14" x14ac:dyDescent="0.15">
      <c r="A748" s="166"/>
      <c r="B748" s="204" t="e">
        <f>VLOOKUP(A748,Adr!A:B,2,FALSE)</f>
        <v>#N/A</v>
      </c>
      <c r="C748" s="190"/>
      <c r="D748" s="172"/>
      <c r="E748" s="173"/>
      <c r="F748" s="182"/>
      <c r="G748" s="185"/>
      <c r="H748" s="185"/>
      <c r="I748" s="167"/>
      <c r="J748" s="167"/>
      <c r="K748" s="5"/>
      <c r="L748" s="167" t="str">
        <f t="shared" si="61"/>
        <v/>
      </c>
      <c r="M748" s="5" t="e">
        <f t="shared" si="60"/>
        <v>#N/A</v>
      </c>
      <c r="N748" s="3" t="str">
        <f t="shared" si="59"/>
        <v/>
      </c>
    </row>
    <row r="749" spans="1:14" x14ac:dyDescent="0.15">
      <c r="A749" s="166"/>
      <c r="B749" s="204" t="e">
        <f>VLOOKUP(A749,Adr!A:B,2,FALSE)</f>
        <v>#N/A</v>
      </c>
      <c r="C749" s="169"/>
      <c r="D749" s="172"/>
      <c r="E749" s="173"/>
      <c r="F749" s="166"/>
      <c r="G749" s="169"/>
      <c r="H749" s="169"/>
      <c r="I749" s="192"/>
      <c r="J749" s="167"/>
      <c r="K749" s="5"/>
      <c r="L749" s="167" t="str">
        <f t="shared" si="61"/>
        <v/>
      </c>
      <c r="M749" s="5" t="e">
        <f t="shared" si="60"/>
        <v>#N/A</v>
      </c>
      <c r="N749" s="3" t="str">
        <f t="shared" si="59"/>
        <v/>
      </c>
    </row>
    <row r="750" spans="1:14" x14ac:dyDescent="0.15">
      <c r="A750" s="166"/>
      <c r="B750" s="204" t="e">
        <f>VLOOKUP(A750,Adr!A:B,2,FALSE)</f>
        <v>#N/A</v>
      </c>
      <c r="C750" s="185"/>
      <c r="D750" s="187"/>
      <c r="E750" s="173"/>
      <c r="F750" s="182"/>
      <c r="G750" s="185"/>
      <c r="H750" s="185"/>
      <c r="I750" s="192"/>
      <c r="J750" s="167"/>
      <c r="K750" s="5"/>
      <c r="L750" s="167" t="str">
        <f t="shared" si="61"/>
        <v/>
      </c>
      <c r="M750" s="5" t="e">
        <f t="shared" si="60"/>
        <v>#N/A</v>
      </c>
      <c r="N750" s="3" t="str">
        <f t="shared" si="59"/>
        <v/>
      </c>
    </row>
    <row r="751" spans="1:14" x14ac:dyDescent="0.15">
      <c r="A751" s="166"/>
      <c r="B751" s="204" t="e">
        <f>VLOOKUP(A751,Adr!A:B,2,FALSE)</f>
        <v>#N/A</v>
      </c>
      <c r="C751" s="185"/>
      <c r="D751" s="187"/>
      <c r="E751" s="173"/>
      <c r="F751" s="182"/>
      <c r="G751" s="185"/>
      <c r="H751" s="185"/>
      <c r="I751" s="192"/>
      <c r="J751" s="167"/>
      <c r="K751" s="5"/>
      <c r="L751" s="167" t="str">
        <f t="shared" si="61"/>
        <v/>
      </c>
      <c r="M751" s="5" t="e">
        <f t="shared" si="60"/>
        <v>#N/A</v>
      </c>
      <c r="N751" s="3" t="str">
        <f t="shared" si="59"/>
        <v/>
      </c>
    </row>
    <row r="752" spans="1:14" x14ac:dyDescent="0.15">
      <c r="A752" s="166"/>
      <c r="B752" s="204" t="e">
        <f>VLOOKUP(A752,Adr!A:B,2,FALSE)</f>
        <v>#N/A</v>
      </c>
      <c r="C752" s="190"/>
      <c r="D752" s="172"/>
      <c r="E752" s="173"/>
      <c r="F752" s="182"/>
      <c r="G752" s="185"/>
      <c r="H752" s="185"/>
      <c r="I752" s="167"/>
      <c r="J752" s="167"/>
      <c r="K752" s="5"/>
      <c r="L752" s="167" t="str">
        <f t="shared" si="61"/>
        <v/>
      </c>
      <c r="M752" s="5" t="e">
        <f t="shared" si="60"/>
        <v>#N/A</v>
      </c>
      <c r="N752" s="3" t="str">
        <f t="shared" si="59"/>
        <v/>
      </c>
    </row>
    <row r="753" spans="1:14" x14ac:dyDescent="0.15">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15">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15">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15">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15">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15">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15">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15">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15">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15">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15">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15">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15">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15">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15">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15">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15">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15">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15">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15">
      <c r="A772" s="182"/>
      <c r="B772" s="204" t="e">
        <f>VLOOKUP(A772,Adr!A:B,2,FALSE)</f>
        <v>#N/A</v>
      </c>
      <c r="C772" s="185"/>
      <c r="D772" s="187"/>
      <c r="E772" s="230"/>
      <c r="F772" s="182"/>
      <c r="G772" s="185"/>
      <c r="H772" s="185"/>
      <c r="I772" s="192"/>
      <c r="J772" s="167"/>
      <c r="K772" s="5"/>
      <c r="L772" s="167" t="str">
        <f t="shared" si="61"/>
        <v/>
      </c>
      <c r="M772" s="5" t="e">
        <f t="shared" si="60"/>
        <v>#N/A</v>
      </c>
      <c r="N772" s="3" t="str">
        <f t="shared" si="59"/>
        <v/>
      </c>
    </row>
    <row r="773" spans="1:14" x14ac:dyDescent="0.15">
      <c r="A773" s="182"/>
      <c r="B773" s="204" t="e">
        <f>VLOOKUP(A773,Adr!A:B,2,FALSE)</f>
        <v>#N/A</v>
      </c>
      <c r="C773" s="185"/>
      <c r="D773" s="187"/>
      <c r="E773" s="230"/>
      <c r="F773" s="182"/>
      <c r="G773" s="185"/>
      <c r="H773" s="185"/>
      <c r="I773" s="192"/>
      <c r="J773" s="167"/>
      <c r="K773" s="5"/>
      <c r="L773" s="167" t="str">
        <f t="shared" si="61"/>
        <v/>
      </c>
      <c r="M773" s="5" t="e">
        <f t="shared" si="60"/>
        <v>#N/A</v>
      </c>
      <c r="N773" s="3" t="str">
        <f t="shared" si="59"/>
        <v/>
      </c>
    </row>
    <row r="774" spans="1:14" x14ac:dyDescent="0.15">
      <c r="A774" s="182"/>
      <c r="B774" s="204" t="e">
        <f>VLOOKUP(A774,Adr!A:B,2,FALSE)</f>
        <v>#N/A</v>
      </c>
      <c r="C774" s="185"/>
      <c r="D774" s="187"/>
      <c r="E774" s="230"/>
      <c r="F774" s="182"/>
      <c r="G774" s="185"/>
      <c r="H774" s="185"/>
      <c r="I774" s="192"/>
      <c r="J774" s="167"/>
      <c r="K774" s="5"/>
      <c r="L774" s="167" t="str">
        <f t="shared" si="61"/>
        <v/>
      </c>
      <c r="M774" s="5" t="e">
        <f t="shared" si="60"/>
        <v>#N/A</v>
      </c>
      <c r="N774" s="3" t="str">
        <f t="shared" ref="N774:N787" si="62">+I774&amp;H774</f>
        <v/>
      </c>
    </row>
    <row r="775" spans="1:14" x14ac:dyDescent="0.15">
      <c r="A775" s="182"/>
      <c r="B775" s="204" t="e">
        <f>VLOOKUP(A775,Adr!A:B,2,FALSE)</f>
        <v>#N/A</v>
      </c>
      <c r="C775" s="185"/>
      <c r="D775" s="187"/>
      <c r="E775" s="230"/>
      <c r="F775" s="182"/>
      <c r="G775" s="185"/>
      <c r="H775" s="185"/>
      <c r="I775" s="192"/>
      <c r="J775" s="167"/>
      <c r="K775" s="5"/>
      <c r="L775" s="167" t="str">
        <f t="shared" si="61"/>
        <v/>
      </c>
      <c r="M775" s="5" t="e">
        <f t="shared" si="60"/>
        <v>#N/A</v>
      </c>
      <c r="N775" s="3" t="str">
        <f t="shared" si="62"/>
        <v/>
      </c>
    </row>
    <row r="776" spans="1:14" x14ac:dyDescent="0.15">
      <c r="A776" s="182"/>
      <c r="B776" s="204" t="e">
        <f>VLOOKUP(A776,Adr!A:B,2,FALSE)</f>
        <v>#N/A</v>
      </c>
      <c r="C776" s="185"/>
      <c r="D776" s="187"/>
      <c r="E776" s="230"/>
      <c r="F776" s="182"/>
      <c r="G776" s="185"/>
      <c r="H776" s="185"/>
      <c r="I776" s="192"/>
      <c r="J776" s="167"/>
      <c r="K776" s="5"/>
      <c r="L776" s="167" t="str">
        <f t="shared" si="61"/>
        <v/>
      </c>
      <c r="M776" s="5" t="e">
        <f t="shared" si="60"/>
        <v>#N/A</v>
      </c>
      <c r="N776" s="3" t="str">
        <f t="shared" si="62"/>
        <v/>
      </c>
    </row>
    <row r="777" spans="1:14" x14ac:dyDescent="0.15">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15">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15">
      <c r="A779" s="166"/>
      <c r="B779" s="204" t="e">
        <f>VLOOKUP(A779,Adr!A:B,2,FALSE)</f>
        <v>#N/A</v>
      </c>
      <c r="C779" s="196"/>
      <c r="D779" s="186"/>
      <c r="E779" s="173"/>
      <c r="F779" s="166"/>
      <c r="G779" s="169"/>
      <c r="H779" s="169"/>
      <c r="I779" s="167"/>
      <c r="J779" s="167"/>
      <c r="K779" s="5"/>
      <c r="L779" s="167" t="str">
        <f t="shared" si="61"/>
        <v/>
      </c>
      <c r="M779" s="5" t="e">
        <f t="shared" si="60"/>
        <v>#N/A</v>
      </c>
      <c r="N779" s="3" t="str">
        <f t="shared" si="62"/>
        <v/>
      </c>
    </row>
    <row r="780" spans="1:14" x14ac:dyDescent="0.15">
      <c r="A780" s="166"/>
      <c r="B780" s="204" t="e">
        <f>VLOOKUP(A780,Adr!A:B,2,FALSE)</f>
        <v>#N/A</v>
      </c>
      <c r="C780" s="196"/>
      <c r="D780" s="186"/>
      <c r="E780" s="173"/>
      <c r="F780" s="166"/>
      <c r="G780" s="169"/>
      <c r="H780" s="169"/>
      <c r="I780" s="167"/>
      <c r="J780" s="167"/>
      <c r="K780" s="5"/>
      <c r="L780" s="167" t="str">
        <f t="shared" si="61"/>
        <v/>
      </c>
      <c r="M780" s="5" t="e">
        <f t="shared" si="60"/>
        <v>#N/A</v>
      </c>
      <c r="N780" s="3" t="str">
        <f t="shared" si="62"/>
        <v/>
      </c>
    </row>
    <row r="781" spans="1:14" x14ac:dyDescent="0.15">
      <c r="A781" s="182"/>
      <c r="B781" s="204" t="e">
        <f>VLOOKUP(A781,Adr!A:B,2,FALSE)</f>
        <v>#N/A</v>
      </c>
      <c r="C781" s="185"/>
      <c r="D781" s="187"/>
      <c r="E781" s="173"/>
      <c r="F781" s="182"/>
      <c r="G781" s="185"/>
      <c r="H781" s="185"/>
      <c r="I781" s="192"/>
      <c r="J781" s="167"/>
      <c r="K781" s="5"/>
      <c r="L781" s="167" t="str">
        <f t="shared" si="61"/>
        <v/>
      </c>
      <c r="M781" s="5" t="e">
        <f t="shared" si="60"/>
        <v>#N/A</v>
      </c>
      <c r="N781" s="3" t="str">
        <f t="shared" si="62"/>
        <v/>
      </c>
    </row>
    <row r="782" spans="1:14" x14ac:dyDescent="0.15">
      <c r="A782" s="166"/>
      <c r="B782" s="204" t="e">
        <f>VLOOKUP(A782,Adr!A:B,2,FALSE)</f>
        <v>#N/A</v>
      </c>
      <c r="C782" s="190"/>
      <c r="D782" s="172"/>
      <c r="E782" s="173"/>
      <c r="F782" s="182"/>
      <c r="G782" s="185"/>
      <c r="H782" s="185"/>
      <c r="I782" s="167"/>
      <c r="J782" s="167"/>
      <c r="K782" s="5"/>
      <c r="L782" s="167" t="str">
        <f t="shared" si="61"/>
        <v/>
      </c>
      <c r="M782" s="5" t="e">
        <f t="shared" si="60"/>
        <v>#N/A</v>
      </c>
      <c r="N782" s="3" t="str">
        <f t="shared" si="62"/>
        <v/>
      </c>
    </row>
    <row r="783" spans="1:14" x14ac:dyDescent="0.15">
      <c r="A783" s="166"/>
      <c r="B783" s="204" t="e">
        <f>VLOOKUP(A783,Adr!A:B,2,FALSE)</f>
        <v>#N/A</v>
      </c>
      <c r="C783" s="190"/>
      <c r="D783" s="172"/>
      <c r="E783" s="173"/>
      <c r="F783" s="182"/>
      <c r="G783" s="185"/>
      <c r="H783" s="185"/>
      <c r="I783" s="167"/>
      <c r="J783" s="167"/>
      <c r="K783" s="5"/>
      <c r="L783" s="167" t="str">
        <f t="shared" si="61"/>
        <v/>
      </c>
      <c r="M783" s="5" t="e">
        <f t="shared" si="60"/>
        <v>#N/A</v>
      </c>
      <c r="N783" s="3" t="str">
        <f t="shared" si="62"/>
        <v/>
      </c>
    </row>
    <row r="784" spans="1:14" x14ac:dyDescent="0.15">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15">
      <c r="A785" s="166"/>
      <c r="B785" s="204" t="e">
        <f>VLOOKUP(A785,Adr!A:B,2,FALSE)</f>
        <v>#N/A</v>
      </c>
      <c r="C785" s="185"/>
      <c r="D785" s="187"/>
      <c r="E785" s="173"/>
      <c r="F785" s="182"/>
      <c r="G785" s="185"/>
      <c r="H785" s="185"/>
      <c r="I785" s="192"/>
      <c r="J785" s="167"/>
      <c r="K785" s="5"/>
      <c r="L785" s="167" t="str">
        <f t="shared" si="61"/>
        <v/>
      </c>
      <c r="M785" s="5" t="e">
        <f t="shared" si="60"/>
        <v>#N/A</v>
      </c>
      <c r="N785" s="3" t="str">
        <f t="shared" si="62"/>
        <v/>
      </c>
    </row>
    <row r="786" spans="1:14" x14ac:dyDescent="0.15">
      <c r="A786" s="166"/>
      <c r="B786" s="204" t="e">
        <f>VLOOKUP(A786,Adr!A:B,2,FALSE)</f>
        <v>#N/A</v>
      </c>
      <c r="C786" s="185"/>
      <c r="D786" s="187"/>
      <c r="E786" s="173"/>
      <c r="F786" s="182"/>
      <c r="G786" s="185"/>
      <c r="H786" s="185"/>
      <c r="I786" s="192"/>
      <c r="J786" s="167"/>
      <c r="K786" s="5"/>
      <c r="L786" s="167" t="str">
        <f t="shared" si="61"/>
        <v/>
      </c>
      <c r="M786" s="5" t="e">
        <f t="shared" si="60"/>
        <v>#N/A</v>
      </c>
      <c r="N786" s="3" t="str">
        <f t="shared" si="62"/>
        <v/>
      </c>
    </row>
    <row r="787" spans="1:14" x14ac:dyDescent="0.15">
      <c r="A787" s="182"/>
      <c r="B787" s="204" t="e">
        <f>VLOOKUP(A787,Adr!A:B,2,FALSE)</f>
        <v>#N/A</v>
      </c>
      <c r="C787" s="185"/>
      <c r="D787" s="187"/>
      <c r="E787" s="230"/>
      <c r="F787" s="182"/>
      <c r="G787" s="185"/>
      <c r="H787" s="185"/>
      <c r="I787" s="192"/>
      <c r="J787" s="167"/>
      <c r="K787" s="5"/>
      <c r="L787" s="167" t="str">
        <f t="shared" si="61"/>
        <v/>
      </c>
      <c r="M787" s="5" t="e">
        <f t="shared" si="60"/>
        <v>#N/A</v>
      </c>
      <c r="N787" s="3" t="str">
        <f t="shared" si="62"/>
        <v/>
      </c>
    </row>
    <row r="788" spans="1:14" x14ac:dyDescent="0.15">
      <c r="C788" s="196"/>
      <c r="G788" s="185"/>
      <c r="H788" s="185"/>
    </row>
    <row r="789" spans="1:14" x14ac:dyDescent="0.15">
      <c r="C789" s="196"/>
      <c r="G789" s="185"/>
      <c r="H789" s="185"/>
    </row>
    <row r="790" spans="1:14" x14ac:dyDescent="0.15">
      <c r="G790" s="185"/>
      <c r="H790" s="185"/>
    </row>
    <row r="791" spans="1:14" x14ac:dyDescent="0.15">
      <c r="G791" s="185"/>
      <c r="H791" s="185"/>
    </row>
    <row r="792" spans="1:14" x14ac:dyDescent="0.15">
      <c r="G792" s="185"/>
      <c r="H792" s="185"/>
    </row>
    <row r="793" spans="1:14" x14ac:dyDescent="0.1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1054</v>
      </c>
      <c r="B1" s="2"/>
      <c r="C1" s="2" t="s">
        <v>335</v>
      </c>
      <c r="D1" s="2" t="s">
        <v>1219</v>
      </c>
      <c r="E1" s="2" t="s">
        <v>1220</v>
      </c>
      <c r="F1" s="2" t="s">
        <v>315</v>
      </c>
      <c r="G1" s="2" t="s">
        <v>1221</v>
      </c>
      <c r="H1" s="2"/>
      <c r="I1" s="2" t="s">
        <v>315</v>
      </c>
      <c r="J1" s="2" t="s">
        <v>1222</v>
      </c>
      <c r="K1" s="2"/>
      <c r="L1" s="2"/>
      <c r="M1" s="2"/>
      <c r="N1" s="2"/>
    </row>
    <row r="2" spans="1:14" x14ac:dyDescent="0.15">
      <c r="A2" t="s">
        <v>1223</v>
      </c>
      <c r="C2" t="s">
        <v>338</v>
      </c>
      <c r="D2" t="s">
        <v>1224</v>
      </c>
      <c r="E2">
        <v>1</v>
      </c>
      <c r="F2" t="s">
        <v>319</v>
      </c>
      <c r="G2" t="s">
        <v>1225</v>
      </c>
      <c r="I2" t="s">
        <v>317</v>
      </c>
      <c r="J2" t="s">
        <v>1226</v>
      </c>
    </row>
    <row r="3" spans="1:14" x14ac:dyDescent="0.15">
      <c r="A3" t="s">
        <v>1060</v>
      </c>
      <c r="C3" t="s">
        <v>340</v>
      </c>
      <c r="D3" t="s">
        <v>1227</v>
      </c>
      <c r="E3">
        <v>1</v>
      </c>
      <c r="F3" t="s">
        <v>319</v>
      </c>
      <c r="G3" t="s">
        <v>1225</v>
      </c>
      <c r="I3" t="s">
        <v>319</v>
      </c>
      <c r="J3" t="s">
        <v>320</v>
      </c>
    </row>
    <row r="4" spans="1:14" x14ac:dyDescent="0.15">
      <c r="A4" t="s">
        <v>1124</v>
      </c>
      <c r="C4" t="s">
        <v>342</v>
      </c>
      <c r="D4" t="s">
        <v>1228</v>
      </c>
      <c r="E4">
        <v>1</v>
      </c>
      <c r="F4" t="s">
        <v>319</v>
      </c>
      <c r="G4" t="s">
        <v>1225</v>
      </c>
      <c r="I4" t="s">
        <v>321</v>
      </c>
      <c r="J4" t="s">
        <v>322</v>
      </c>
    </row>
    <row r="5" spans="1:14" x14ac:dyDescent="0.15">
      <c r="A5" t="s">
        <v>1080</v>
      </c>
      <c r="C5" t="s">
        <v>344</v>
      </c>
      <c r="D5" t="s">
        <v>1229</v>
      </c>
      <c r="E5">
        <v>1</v>
      </c>
      <c r="F5" t="s">
        <v>319</v>
      </c>
      <c r="G5" t="s">
        <v>1225</v>
      </c>
      <c r="I5" t="s">
        <v>323</v>
      </c>
      <c r="J5" t="s">
        <v>324</v>
      </c>
    </row>
    <row r="6" spans="1:14" x14ac:dyDescent="0.15">
      <c r="A6" t="s">
        <v>1230</v>
      </c>
      <c r="C6" t="s">
        <v>346</v>
      </c>
      <c r="D6" t="s">
        <v>1231</v>
      </c>
      <c r="E6">
        <v>1</v>
      </c>
      <c r="F6" t="s">
        <v>319</v>
      </c>
      <c r="G6" t="s">
        <v>1225</v>
      </c>
      <c r="I6" t="s">
        <v>325</v>
      </c>
      <c r="J6" t="s">
        <v>1232</v>
      </c>
    </row>
    <row r="7" spans="1:14" x14ac:dyDescent="0.15">
      <c r="A7" t="s">
        <v>1233</v>
      </c>
      <c r="C7" t="s">
        <v>348</v>
      </c>
      <c r="D7" t="s">
        <v>1234</v>
      </c>
      <c r="E7">
        <v>2</v>
      </c>
      <c r="F7" t="s">
        <v>321</v>
      </c>
      <c r="G7" t="s">
        <v>1235</v>
      </c>
    </row>
    <row r="8" spans="1:14" x14ac:dyDescent="0.15">
      <c r="A8" t="s">
        <v>1088</v>
      </c>
      <c r="C8" t="s">
        <v>350</v>
      </c>
      <c r="D8" t="s">
        <v>1236</v>
      </c>
      <c r="E8">
        <v>3</v>
      </c>
      <c r="F8" t="s">
        <v>321</v>
      </c>
      <c r="G8" t="s">
        <v>1237</v>
      </c>
    </row>
    <row r="9" spans="1:14" x14ac:dyDescent="0.15">
      <c r="A9" t="s">
        <v>1238</v>
      </c>
      <c r="C9" t="s">
        <v>352</v>
      </c>
      <c r="D9" t="s">
        <v>1239</v>
      </c>
      <c r="E9">
        <v>3</v>
      </c>
      <c r="F9" t="s">
        <v>321</v>
      </c>
      <c r="G9" t="s">
        <v>1240</v>
      </c>
    </row>
    <row r="10" spans="1:14" x14ac:dyDescent="0.15">
      <c r="A10" t="s">
        <v>1162</v>
      </c>
      <c r="C10" t="s">
        <v>354</v>
      </c>
      <c r="D10" t="s">
        <v>1241</v>
      </c>
      <c r="E10">
        <v>4</v>
      </c>
      <c r="F10" t="s">
        <v>321</v>
      </c>
      <c r="G10" t="s">
        <v>1242</v>
      </c>
    </row>
    <row r="11" spans="1:14" x14ac:dyDescent="0.15">
      <c r="A11" t="s">
        <v>1164</v>
      </c>
      <c r="C11" t="s">
        <v>356</v>
      </c>
      <c r="D11" t="s">
        <v>1243</v>
      </c>
      <c r="E11">
        <v>4</v>
      </c>
      <c r="F11" t="s">
        <v>317</v>
      </c>
      <c r="G11" t="s">
        <v>1242</v>
      </c>
    </row>
    <row r="12" spans="1:14" x14ac:dyDescent="0.15">
      <c r="A12" t="s">
        <v>1126</v>
      </c>
      <c r="C12" t="s">
        <v>358</v>
      </c>
      <c r="D12" t="s">
        <v>1244</v>
      </c>
      <c r="E12">
        <v>4</v>
      </c>
      <c r="F12" t="s">
        <v>317</v>
      </c>
      <c r="G12" t="s">
        <v>1242</v>
      </c>
    </row>
    <row r="13" spans="1:14" x14ac:dyDescent="0.15">
      <c r="A13" t="s">
        <v>1166</v>
      </c>
      <c r="C13" t="s">
        <v>360</v>
      </c>
      <c r="D13" t="s">
        <v>1245</v>
      </c>
      <c r="E13">
        <v>4</v>
      </c>
      <c r="F13" t="s">
        <v>325</v>
      </c>
      <c r="G13" t="s">
        <v>1242</v>
      </c>
    </row>
    <row r="14" spans="1:14" x14ac:dyDescent="0.15">
      <c r="A14" t="s">
        <v>1062</v>
      </c>
      <c r="C14" t="s">
        <v>362</v>
      </c>
      <c r="D14" t="s">
        <v>1246</v>
      </c>
      <c r="E14">
        <v>4</v>
      </c>
      <c r="F14" t="s">
        <v>321</v>
      </c>
      <c r="G14" t="s">
        <v>1242</v>
      </c>
    </row>
    <row r="15" spans="1:14" x14ac:dyDescent="0.15">
      <c r="A15" t="s">
        <v>1064</v>
      </c>
      <c r="C15" t="s">
        <v>364</v>
      </c>
    </row>
    <row r="16" spans="1:14" x14ac:dyDescent="0.15">
      <c r="A16" t="s">
        <v>1128</v>
      </c>
      <c r="C16" t="s">
        <v>365</v>
      </c>
    </row>
    <row r="17" spans="1:3" x14ac:dyDescent="0.15">
      <c r="A17" t="s">
        <v>1090</v>
      </c>
      <c r="C17" t="s">
        <v>366</v>
      </c>
    </row>
    <row r="18" spans="1:3" x14ac:dyDescent="0.15">
      <c r="A18" t="s">
        <v>1130</v>
      </c>
      <c r="C18" t="s">
        <v>367</v>
      </c>
    </row>
    <row r="19" spans="1:3" x14ac:dyDescent="0.15">
      <c r="A19" t="s">
        <v>1132</v>
      </c>
      <c r="C19" t="s">
        <v>368</v>
      </c>
    </row>
    <row r="20" spans="1:3" x14ac:dyDescent="0.15">
      <c r="A20" t="s">
        <v>1168</v>
      </c>
      <c r="C20" t="s">
        <v>1247</v>
      </c>
    </row>
    <row r="21" spans="1:3" x14ac:dyDescent="0.15">
      <c r="A21" t="s">
        <v>1248</v>
      </c>
      <c r="C21" t="s">
        <v>1249</v>
      </c>
    </row>
    <row r="22" spans="1:3" x14ac:dyDescent="0.15">
      <c r="A22" t="s">
        <v>1250</v>
      </c>
      <c r="C22" t="s">
        <v>1251</v>
      </c>
    </row>
    <row r="23" spans="1:3" x14ac:dyDescent="0.15">
      <c r="A23" t="s">
        <v>1170</v>
      </c>
      <c r="C23" t="s">
        <v>1252</v>
      </c>
    </row>
    <row r="24" spans="1:3" x14ac:dyDescent="0.15">
      <c r="A24" t="s">
        <v>1253</v>
      </c>
      <c r="C24" t="s">
        <v>1254</v>
      </c>
    </row>
    <row r="25" spans="1:3" x14ac:dyDescent="0.15">
      <c r="A25" t="s">
        <v>1172</v>
      </c>
      <c r="C25" t="s">
        <v>1255</v>
      </c>
    </row>
    <row r="26" spans="1:3" x14ac:dyDescent="0.15">
      <c r="A26" t="s">
        <v>1134</v>
      </c>
      <c r="C26" t="s">
        <v>1256</v>
      </c>
    </row>
    <row r="27" spans="1:3" x14ac:dyDescent="0.15">
      <c r="A27" t="s">
        <v>1076</v>
      </c>
      <c r="C27" t="s">
        <v>1257</v>
      </c>
    </row>
    <row r="28" spans="1:3" x14ac:dyDescent="0.15">
      <c r="A28" t="s">
        <v>1094</v>
      </c>
    </row>
    <row r="29" spans="1:3" x14ac:dyDescent="0.15">
      <c r="A29" t="s">
        <v>1096</v>
      </c>
    </row>
    <row r="30" spans="1:3" x14ac:dyDescent="0.15">
      <c r="A30" t="s">
        <v>1174</v>
      </c>
    </row>
    <row r="31" spans="1:3" x14ac:dyDescent="0.15">
      <c r="A31" t="s">
        <v>1136</v>
      </c>
    </row>
    <row r="32" spans="1:3" x14ac:dyDescent="0.15">
      <c r="A32" t="s">
        <v>1176</v>
      </c>
    </row>
    <row r="33" spans="1:1" x14ac:dyDescent="0.15">
      <c r="A33" t="s">
        <v>1100</v>
      </c>
    </row>
    <row r="34" spans="1:1" x14ac:dyDescent="0.15">
      <c r="A34" t="s">
        <v>1178</v>
      </c>
    </row>
    <row r="35" spans="1:1" x14ac:dyDescent="0.15">
      <c r="A35" t="s">
        <v>1198</v>
      </c>
    </row>
    <row r="36" spans="1:1" x14ac:dyDescent="0.15">
      <c r="A36" t="s">
        <v>1102</v>
      </c>
    </row>
    <row r="37" spans="1:1" x14ac:dyDescent="0.15">
      <c r="A37" t="s">
        <v>1180</v>
      </c>
    </row>
    <row r="38" spans="1:1" x14ac:dyDescent="0.15">
      <c r="A38" t="s">
        <v>1258</v>
      </c>
    </row>
    <row r="39" spans="1:1" x14ac:dyDescent="0.15">
      <c r="A39" t="s">
        <v>1182</v>
      </c>
    </row>
    <row r="40" spans="1:1" x14ac:dyDescent="0.15">
      <c r="A40" t="s">
        <v>1216</v>
      </c>
    </row>
    <row r="41" spans="1:1" x14ac:dyDescent="0.15">
      <c r="A41" t="s">
        <v>1078</v>
      </c>
    </row>
    <row r="42" spans="1:1" x14ac:dyDescent="0.15">
      <c r="A42" t="s">
        <v>1140</v>
      </c>
    </row>
    <row r="43" spans="1:1" x14ac:dyDescent="0.15">
      <c r="A43" t="s">
        <v>1259</v>
      </c>
    </row>
    <row r="44" spans="1:1" x14ac:dyDescent="0.15">
      <c r="A44" t="s">
        <v>1260</v>
      </c>
    </row>
    <row r="45" spans="1:1" x14ac:dyDescent="0.15">
      <c r="A45" t="s">
        <v>1261</v>
      </c>
    </row>
    <row r="46" spans="1:1" x14ac:dyDescent="0.15">
      <c r="A46" t="s">
        <v>1184</v>
      </c>
    </row>
    <row r="47" spans="1:1" x14ac:dyDescent="0.15">
      <c r="A47" t="s">
        <v>1104</v>
      </c>
    </row>
    <row r="48" spans="1:1" x14ac:dyDescent="0.15">
      <c r="A48" t="s">
        <v>1144</v>
      </c>
    </row>
    <row r="49" spans="1:1" x14ac:dyDescent="0.15">
      <c r="A49" t="s">
        <v>1142</v>
      </c>
    </row>
    <row r="50" spans="1:1" x14ac:dyDescent="0.15">
      <c r="A50" t="s">
        <v>1218</v>
      </c>
    </row>
    <row r="51" spans="1:1" x14ac:dyDescent="0.15">
      <c r="A51" t="s">
        <v>1186</v>
      </c>
    </row>
    <row r="52" spans="1:1" x14ac:dyDescent="0.15">
      <c r="A52" t="s">
        <v>1106</v>
      </c>
    </row>
    <row r="53" spans="1:1" x14ac:dyDescent="0.15">
      <c r="A53" t="s">
        <v>1262</v>
      </c>
    </row>
    <row r="54" spans="1:1" x14ac:dyDescent="0.15">
      <c r="A54" t="s">
        <v>1188</v>
      </c>
    </row>
    <row r="55" spans="1:1" x14ac:dyDescent="0.15">
      <c r="A55" t="s">
        <v>1263</v>
      </c>
    </row>
    <row r="56" spans="1:1" x14ac:dyDescent="0.15">
      <c r="A56" t="s">
        <v>1110</v>
      </c>
    </row>
    <row r="57" spans="1:1" x14ac:dyDescent="0.15">
      <c r="A57" t="s">
        <v>1264</v>
      </c>
    </row>
    <row r="58" spans="1:1" x14ac:dyDescent="0.15">
      <c r="A58" t="s">
        <v>1214</v>
      </c>
    </row>
    <row r="59" spans="1:1" x14ac:dyDescent="0.15">
      <c r="A59" t="s">
        <v>1265</v>
      </c>
    </row>
    <row r="60" spans="1:1" x14ac:dyDescent="0.15">
      <c r="A60" t="s">
        <v>1190</v>
      </c>
    </row>
    <row r="61" spans="1:1" x14ac:dyDescent="0.15">
      <c r="A61" t="s">
        <v>1266</v>
      </c>
    </row>
    <row r="62" spans="1:1" x14ac:dyDescent="0.15">
      <c r="A62" t="s">
        <v>1192</v>
      </c>
    </row>
    <row r="63" spans="1:1" x14ac:dyDescent="0.15">
      <c r="A63" t="s">
        <v>1267</v>
      </c>
    </row>
    <row r="64" spans="1:1" x14ac:dyDescent="0.15">
      <c r="A64" t="s">
        <v>1112</v>
      </c>
    </row>
    <row r="65" spans="1:1" x14ac:dyDescent="0.15">
      <c r="A65" t="s">
        <v>1194</v>
      </c>
    </row>
    <row r="66" spans="1:1" x14ac:dyDescent="0.15">
      <c r="A66" t="s">
        <v>1146</v>
      </c>
    </row>
    <row r="67" spans="1:1" x14ac:dyDescent="0.15">
      <c r="A67" t="s">
        <v>1268</v>
      </c>
    </row>
    <row r="68" spans="1:1" x14ac:dyDescent="0.15">
      <c r="A68" t="s">
        <v>1196</v>
      </c>
    </row>
    <row r="69" spans="1:1" x14ac:dyDescent="0.15">
      <c r="A69" t="s">
        <v>1269</v>
      </c>
    </row>
    <row r="70" spans="1:1" x14ac:dyDescent="0.15">
      <c r="A70" t="s">
        <v>1270</v>
      </c>
    </row>
    <row r="71" spans="1:1" x14ac:dyDescent="0.15">
      <c r="A71" t="s">
        <v>1072</v>
      </c>
    </row>
    <row r="72" spans="1:1" x14ac:dyDescent="0.15">
      <c r="A72" t="s">
        <v>1114</v>
      </c>
    </row>
    <row r="73" spans="1:1" x14ac:dyDescent="0.15">
      <c r="A73" t="s">
        <v>1271</v>
      </c>
    </row>
    <row r="74" spans="1:1" x14ac:dyDescent="0.15">
      <c r="A74" t="s">
        <v>1116</v>
      </c>
    </row>
    <row r="75" spans="1:1" x14ac:dyDescent="0.15">
      <c r="A75" t="s">
        <v>1118</v>
      </c>
    </row>
    <row r="76" spans="1:1" x14ac:dyDescent="0.15">
      <c r="A76" t="s">
        <v>1148</v>
      </c>
    </row>
    <row r="77" spans="1:1" x14ac:dyDescent="0.15">
      <c r="A77" t="s">
        <v>1150</v>
      </c>
    </row>
    <row r="78" spans="1:1" x14ac:dyDescent="0.15">
      <c r="A78" t="s">
        <v>1272</v>
      </c>
    </row>
    <row r="79" spans="1:1" x14ac:dyDescent="0.15">
      <c r="A79" t="s">
        <v>1273</v>
      </c>
    </row>
    <row r="80" spans="1:1" x14ac:dyDescent="0.15">
      <c r="A80" t="s">
        <v>1152</v>
      </c>
    </row>
    <row r="81" spans="1:1" x14ac:dyDescent="0.15">
      <c r="A81" t="s">
        <v>1154</v>
      </c>
    </row>
    <row r="82" spans="1:1" x14ac:dyDescent="0.15">
      <c r="A82" t="s">
        <v>1212</v>
      </c>
    </row>
    <row r="83" spans="1:1" x14ac:dyDescent="0.15">
      <c r="A83" t="s">
        <v>1274</v>
      </c>
    </row>
    <row r="84" spans="1:1" x14ac:dyDescent="0.15">
      <c r="A84" t="s">
        <v>1200</v>
      </c>
    </row>
    <row r="85" spans="1:1" x14ac:dyDescent="0.15">
      <c r="A85" t="s">
        <v>1074</v>
      </c>
    </row>
    <row r="86" spans="1:1" x14ac:dyDescent="0.15">
      <c r="A86" t="s">
        <v>1084</v>
      </c>
    </row>
    <row r="87" spans="1:1" x14ac:dyDescent="0.15">
      <c r="A87" t="s">
        <v>1202</v>
      </c>
    </row>
    <row r="88" spans="1:1" x14ac:dyDescent="0.15">
      <c r="A88" t="s">
        <v>1156</v>
      </c>
    </row>
    <row r="89" spans="1:1" x14ac:dyDescent="0.15">
      <c r="A89" t="s">
        <v>1108</v>
      </c>
    </row>
    <row r="90" spans="1:1" x14ac:dyDescent="0.15">
      <c r="A90" t="s">
        <v>1120</v>
      </c>
    </row>
    <row r="91" spans="1:1" x14ac:dyDescent="0.15">
      <c r="A91" t="s">
        <v>1158</v>
      </c>
    </row>
    <row r="92" spans="1:1" x14ac:dyDescent="0.15">
      <c r="A92" t="s">
        <v>1204</v>
      </c>
    </row>
    <row r="93" spans="1:1" x14ac:dyDescent="0.15">
      <c r="A93" t="s">
        <v>1275</v>
      </c>
    </row>
    <row r="94" spans="1:1" x14ac:dyDescent="0.15">
      <c r="A94" t="s">
        <v>1206</v>
      </c>
    </row>
    <row r="95" spans="1:1" x14ac:dyDescent="0.15">
      <c r="A95" t="s">
        <v>1122</v>
      </c>
    </row>
    <row r="96" spans="1:1" x14ac:dyDescent="0.15">
      <c r="A96" t="s">
        <v>1208</v>
      </c>
    </row>
    <row r="97" spans="1:1" x14ac:dyDescent="0.15">
      <c r="A97" t="s">
        <v>1066</v>
      </c>
    </row>
    <row r="98" spans="1:1" x14ac:dyDescent="0.1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69" t="str">
        <f>Spolu!C3&amp;", "&amp;Spolu!C6</f>
        <v>Slovenská gymnastická federácia, Olympijské námestie 14290/1, Bratislava, 831 04</v>
      </c>
      <c r="B1" s="369"/>
      <c r="C1" s="369"/>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70" t="s">
        <v>1276</v>
      </c>
      <c r="F3" s="371"/>
      <c r="N3" s="137" t="str">
        <f t="shared" si="0"/>
        <v>c - príspevok Slovenskému paralympijskému výboru</v>
      </c>
      <c r="O3" s="137" t="s">
        <v>342</v>
      </c>
      <c r="P3" s="137" t="s">
        <v>343</v>
      </c>
    </row>
    <row r="4" spans="1:16" ht="45.75" customHeight="1" x14ac:dyDescent="0.15">
      <c r="E4" s="371"/>
      <c r="F4" s="371"/>
      <c r="N4" s="137" t="str">
        <f t="shared" si="0"/>
        <v>d - príspevok športovcom top tímu</v>
      </c>
      <c r="O4" s="137" t="s">
        <v>344</v>
      </c>
      <c r="P4" s="137" t="s">
        <v>345</v>
      </c>
    </row>
    <row r="5" spans="1:16" ht="30.75" customHeight="1" x14ac:dyDescent="0.15">
      <c r="C5" s="138" t="s">
        <v>1277</v>
      </c>
      <c r="N5" s="137" t="str">
        <f t="shared" si="0"/>
        <v>e - rozvoj športov, ktoré nie sú uznanými podľa zákona č. 440/2015 Z. z.</v>
      </c>
      <c r="O5" s="137" t="s">
        <v>346</v>
      </c>
      <c r="P5" s="137" t="s">
        <v>351</v>
      </c>
    </row>
    <row r="6" spans="1:16" ht="34" x14ac:dyDescent="0.15">
      <c r="C6" s="138" t="s">
        <v>1278</v>
      </c>
      <c r="E6" s="140" t="s">
        <v>1279</v>
      </c>
      <c r="F6" s="149"/>
      <c r="N6" s="137" t="str">
        <f t="shared" si="0"/>
        <v>f - organizovanie významných a tradičných športových podujatí na území SR v roku 2020</v>
      </c>
      <c r="O6" s="137" t="s">
        <v>348</v>
      </c>
      <c r="P6" s="137" t="s">
        <v>1280</v>
      </c>
    </row>
    <row r="7" spans="1:16" ht="17" x14ac:dyDescent="0.15">
      <c r="C7" s="138" t="s">
        <v>1281</v>
      </c>
      <c r="E7" s="140" t="s">
        <v>1282</v>
      </c>
      <c r="F7" s="150"/>
      <c r="N7" s="137" t="str">
        <f t="shared" si="0"/>
        <v>g - projekty školského, univerzitného športu a športu pre všetkých</v>
      </c>
      <c r="O7" s="137" t="s">
        <v>350</v>
      </c>
      <c r="P7" s="137" t="s">
        <v>1283</v>
      </c>
    </row>
    <row r="8" spans="1:16" ht="17" x14ac:dyDescent="0.15">
      <c r="C8" s="138" t="s">
        <v>1284</v>
      </c>
      <c r="E8" s="140" t="s">
        <v>1285</v>
      </c>
      <c r="F8" s="151"/>
      <c r="N8" s="137" t="str">
        <f t="shared" si="0"/>
        <v>h - podpora a rozvoj turistických a cykloturistických trás</v>
      </c>
      <c r="O8" s="137" t="s">
        <v>352</v>
      </c>
      <c r="P8" s="137" t="s">
        <v>353</v>
      </c>
    </row>
    <row r="9" spans="1:16" x14ac:dyDescent="0.1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15">
      <c r="N10" s="137" t="str">
        <f t="shared" si="0"/>
        <v>j - projekty pre popularizáciu pohybových aktivít detí, mládeže a seniorov</v>
      </c>
      <c r="O10" s="137" t="s">
        <v>356</v>
      </c>
      <c r="P10" s="137" t="s">
        <v>1288</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1290</v>
      </c>
    </row>
    <row r="14" spans="1:16" ht="45" customHeight="1" x14ac:dyDescent="0.1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25" customHeight="1" thickBot="1" x14ac:dyDescent="0.2">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1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15">
      <c r="A17" s="139" t="s">
        <v>1298</v>
      </c>
      <c r="B17" s="254" t="s">
        <v>1299</v>
      </c>
      <c r="C17" s="194"/>
      <c r="E17" s="147"/>
      <c r="F17" s="284"/>
      <c r="N17" s="137" t="str">
        <f t="shared" si="0"/>
        <v xml:space="preserve">q - </v>
      </c>
      <c r="O17" s="137" t="s">
        <v>367</v>
      </c>
    </row>
    <row r="18" spans="1:16" x14ac:dyDescent="0.15">
      <c r="B18" s="193" t="s">
        <v>1300</v>
      </c>
      <c r="C18" s="142" t="str">
        <f>Spolu!C4</f>
        <v>00688321</v>
      </c>
      <c r="E18" s="147" t="s">
        <v>1301</v>
      </c>
      <c r="F18" s="284">
        <v>421947749446</v>
      </c>
      <c r="N18" s="137" t="str">
        <f t="shared" si="0"/>
        <v xml:space="preserve">r - </v>
      </c>
      <c r="O18" s="137" t="s">
        <v>368</v>
      </c>
    </row>
    <row r="19" spans="1:16" x14ac:dyDescent="0.15">
      <c r="E19" s="147" t="s">
        <v>1302</v>
      </c>
      <c r="F19" s="284">
        <v>421947749756</v>
      </c>
    </row>
    <row r="20" spans="1:16" ht="17" thickBot="1" x14ac:dyDescent="0.2">
      <c r="A20" s="139" t="s">
        <v>396</v>
      </c>
      <c r="B20" s="143">
        <f>F6</f>
        <v>0</v>
      </c>
      <c r="E20" s="208"/>
      <c r="F20" s="285"/>
    </row>
    <row r="21" spans="1:16" ht="189" customHeight="1" x14ac:dyDescent="0.15">
      <c r="B21" s="211"/>
      <c r="C21" s="144"/>
    </row>
    <row r="22" spans="1:16" ht="39.75" customHeight="1" x14ac:dyDescent="0.15">
      <c r="B22" s="368" t="s">
        <v>1303</v>
      </c>
      <c r="C22" s="368"/>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1304</v>
      </c>
    </row>
    <row r="29" spans="1:16" x14ac:dyDescent="0.15">
      <c r="N29" s="137" t="s">
        <v>1305</v>
      </c>
    </row>
    <row r="30" spans="1:16" x14ac:dyDescent="0.1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Andrej Richnák</cp:lastModifiedBy>
  <cp:revision/>
  <cp:lastPrinted>2025-01-23T13:30:36Z</cp:lastPrinted>
  <dcterms:created xsi:type="dcterms:W3CDTF">2017-02-20T06:20:12Z</dcterms:created>
  <dcterms:modified xsi:type="dcterms:W3CDTF">2026-04-14T12:16:41Z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