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https://groupechequedejeuner-my.sharepoint.com/personal/psury_up-dejeuner_sk/Documents/_D Peter/Slovenská federácia pétanque - online priestor/ROZPOČET/Rozpočet_2025/Vyúčtovanie PUŠ 2025 pre MCRaŠ/"/>
    </mc:Choice>
  </mc:AlternateContent>
  <xr:revisionPtr revIDLastSave="969" documentId="8_{2A33A6FE-1ACE-4949-8A74-026DA7AC130C}" xr6:coauthVersionLast="47" xr6:coauthVersionMax="47" xr10:uidLastSave="{8F7D3939-88A4-458A-8EBB-19F4C2206D5B}"/>
  <bookViews>
    <workbookView xWindow="-108" yWindow="-108" windowWidth="23256" windowHeight="14856"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5" i="1" l="1"/>
  <c r="J95" i="1"/>
  <c r="L22" i="1"/>
  <c r="M22" i="1"/>
  <c r="N22" i="1"/>
  <c r="L23" i="1"/>
  <c r="M23" i="1"/>
  <c r="N23" i="1"/>
  <c r="L24" i="1"/>
  <c r="M24" i="1"/>
  <c r="N24" i="1"/>
  <c r="L25" i="1"/>
  <c r="M25" i="1"/>
  <c r="N25" i="1"/>
  <c r="L26" i="1"/>
  <c r="M26" i="1"/>
  <c r="N26" i="1"/>
  <c r="L27" i="1"/>
  <c r="M27" i="1"/>
  <c r="N27" i="1"/>
  <c r="L28" i="1"/>
  <c r="M28" i="1"/>
  <c r="N28" i="1"/>
  <c r="L29" i="1"/>
  <c r="M29" i="1"/>
  <c r="N29" i="1"/>
  <c r="L30" i="1"/>
  <c r="M30" i="1"/>
  <c r="L31" i="1"/>
  <c r="M31" i="1"/>
  <c r="L32" i="1"/>
  <c r="M32" i="1"/>
  <c r="N32" i="1"/>
  <c r="L33" i="1"/>
  <c r="M33" i="1"/>
  <c r="L34" i="1"/>
  <c r="M34" i="1"/>
  <c r="N34" i="1"/>
  <c r="L35" i="1"/>
  <c r="M35" i="1"/>
  <c r="L36" i="1"/>
  <c r="M36" i="1"/>
  <c r="N36" i="1"/>
  <c r="L37" i="1"/>
  <c r="M37" i="1"/>
  <c r="N37" i="1"/>
  <c r="L38" i="1"/>
  <c r="M38" i="1"/>
  <c r="N38" i="1"/>
  <c r="L39" i="1"/>
  <c r="M39" i="1"/>
  <c r="L40" i="1"/>
  <c r="M40" i="1"/>
  <c r="N40" i="1"/>
  <c r="L41" i="1"/>
  <c r="M41" i="1"/>
  <c r="L42" i="1"/>
  <c r="M42" i="1"/>
  <c r="N42" i="1"/>
  <c r="L43" i="1"/>
  <c r="M43" i="1"/>
  <c r="L44" i="1"/>
  <c r="M44" i="1"/>
  <c r="N44" i="1"/>
  <c r="L45" i="1"/>
  <c r="M45" i="1"/>
  <c r="N45" i="1"/>
  <c r="L46" i="1"/>
  <c r="M46" i="1"/>
  <c r="N46" i="1"/>
  <c r="L47" i="1"/>
  <c r="M47" i="1"/>
  <c r="L48" i="1"/>
  <c r="M48" i="1"/>
  <c r="N48" i="1"/>
  <c r="L49" i="1"/>
  <c r="M49" i="1"/>
  <c r="N49" i="1"/>
  <c r="L50" i="1"/>
  <c r="M50" i="1"/>
  <c r="N50" i="1"/>
  <c r="L51" i="1"/>
  <c r="M51" i="1"/>
  <c r="L52" i="1"/>
  <c r="M52" i="1"/>
  <c r="N52" i="1"/>
  <c r="L53" i="1"/>
  <c r="M53" i="1"/>
  <c r="L54" i="1"/>
  <c r="M54" i="1"/>
  <c r="N54" i="1"/>
  <c r="L55" i="1"/>
  <c r="M55" i="1"/>
  <c r="L56" i="1"/>
  <c r="M56" i="1"/>
  <c r="N56" i="1"/>
  <c r="L57" i="1"/>
  <c r="M57" i="1"/>
  <c r="N57" i="1"/>
  <c r="L58" i="1"/>
  <c r="M58" i="1"/>
  <c r="N58" i="1"/>
  <c r="L59" i="1"/>
  <c r="M59" i="1"/>
  <c r="L60" i="1"/>
  <c r="M60" i="1"/>
  <c r="N60" i="1"/>
  <c r="L61" i="1"/>
  <c r="M61" i="1"/>
  <c r="N61" i="1"/>
  <c r="L62" i="1"/>
  <c r="M62" i="1"/>
  <c r="N62" i="1"/>
  <c r="L63" i="1"/>
  <c r="M63" i="1"/>
  <c r="L64" i="1"/>
  <c r="M64" i="1"/>
  <c r="N64" i="1"/>
  <c r="L65" i="1"/>
  <c r="M65" i="1"/>
  <c r="L66" i="1"/>
  <c r="M66" i="1"/>
  <c r="N66" i="1"/>
  <c r="L67" i="1"/>
  <c r="M67" i="1"/>
  <c r="L68" i="1"/>
  <c r="M68" i="1"/>
  <c r="N68" i="1"/>
  <c r="L69" i="1"/>
  <c r="M69" i="1"/>
  <c r="N69" i="1"/>
  <c r="L70" i="1"/>
  <c r="M70" i="1"/>
  <c r="N70" i="1"/>
  <c r="L71" i="1"/>
  <c r="M71" i="1"/>
  <c r="L72" i="1"/>
  <c r="M72" i="1"/>
  <c r="N72" i="1"/>
  <c r="L73" i="1"/>
  <c r="M73" i="1"/>
  <c r="N73" i="1"/>
  <c r="L74" i="1"/>
  <c r="M74" i="1"/>
  <c r="N74" i="1"/>
  <c r="L75" i="1"/>
  <c r="M75" i="1"/>
  <c r="L76" i="1"/>
  <c r="M76" i="1"/>
  <c r="N76" i="1"/>
  <c r="L77" i="1"/>
  <c r="M77" i="1"/>
  <c r="L78" i="1"/>
  <c r="M78" i="1"/>
  <c r="N78" i="1"/>
  <c r="L79" i="1"/>
  <c r="M79" i="1"/>
  <c r="L80" i="1"/>
  <c r="M80" i="1"/>
  <c r="N80" i="1"/>
  <c r="L81" i="1"/>
  <c r="M81" i="1"/>
  <c r="N81" i="1"/>
  <c r="L82" i="1"/>
  <c r="M82" i="1"/>
  <c r="N82" i="1"/>
  <c r="L83" i="1"/>
  <c r="M83" i="1"/>
  <c r="L84" i="1"/>
  <c r="M84" i="1"/>
  <c r="N84" i="1"/>
  <c r="L85" i="1"/>
  <c r="M85" i="1"/>
  <c r="N85" i="1"/>
  <c r="L86" i="1"/>
  <c r="M86" i="1"/>
  <c r="N86" i="1"/>
  <c r="L87" i="1"/>
  <c r="M87" i="1"/>
  <c r="L88" i="1"/>
  <c r="M88" i="1"/>
  <c r="N88" i="1"/>
  <c r="L89" i="1"/>
  <c r="M89" i="1"/>
  <c r="L90" i="1"/>
  <c r="M90" i="1"/>
  <c r="N90" i="1"/>
  <c r="L91" i="1"/>
  <c r="M91" i="1"/>
  <c r="L92" i="1"/>
  <c r="M92" i="1"/>
  <c r="N92" i="1"/>
  <c r="L93" i="1"/>
  <c r="M93" i="1"/>
  <c r="N93" i="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L106" i="1"/>
  <c r="M106" i="1"/>
  <c r="N106" i="1"/>
  <c r="L107" i="1"/>
  <c r="M107" i="1"/>
  <c r="N107" i="1"/>
  <c r="L108" i="1"/>
  <c r="M108" i="1"/>
  <c r="N108" i="1"/>
  <c r="L109" i="1"/>
  <c r="M109" i="1"/>
  <c r="N109" i="1"/>
  <c r="L110" i="1"/>
  <c r="M110" i="1"/>
  <c r="N110" i="1"/>
  <c r="L111" i="1"/>
  <c r="M111" i="1"/>
  <c r="N111" i="1"/>
  <c r="L112" i="1"/>
  <c r="M112" i="1"/>
  <c r="N112" i="1"/>
  <c r="L113" i="1"/>
  <c r="M113" i="1"/>
  <c r="N113" i="1"/>
  <c r="L114" i="1"/>
  <c r="M114" i="1"/>
  <c r="N114" i="1"/>
  <c r="L115" i="1"/>
  <c r="M115" i="1"/>
  <c r="N115" i="1"/>
  <c r="L116" i="1"/>
  <c r="M116" i="1"/>
  <c r="N116" i="1"/>
  <c r="L117" i="1"/>
  <c r="M117" i="1"/>
  <c r="N117" i="1"/>
  <c r="L118" i="1"/>
  <c r="M118" i="1"/>
  <c r="N118" i="1"/>
  <c r="L119" i="1"/>
  <c r="M119" i="1"/>
  <c r="N119" i="1"/>
  <c r="L120" i="1"/>
  <c r="M120" i="1"/>
  <c r="N120" i="1"/>
  <c r="L121" i="1"/>
  <c r="M121" i="1"/>
  <c r="N121" i="1"/>
  <c r="L122" i="1"/>
  <c r="M122" i="1"/>
  <c r="N122" i="1"/>
  <c r="L123" i="1"/>
  <c r="M123" i="1"/>
  <c r="N123" i="1"/>
  <c r="L124" i="1"/>
  <c r="M124" i="1"/>
  <c r="N124" i="1"/>
  <c r="L125" i="1"/>
  <c r="M125" i="1"/>
  <c r="N125" i="1"/>
  <c r="L126" i="1"/>
  <c r="M126" i="1"/>
  <c r="N126" i="1"/>
  <c r="L127" i="1"/>
  <c r="M127" i="1"/>
  <c r="N127" i="1"/>
  <c r="L128" i="1"/>
  <c r="M128" i="1"/>
  <c r="N128" i="1"/>
  <c r="L129" i="1"/>
  <c r="M129" i="1"/>
  <c r="N129" i="1"/>
  <c r="L130" i="1"/>
  <c r="M130" i="1"/>
  <c r="N130" i="1"/>
  <c r="L131" i="1"/>
  <c r="M131" i="1"/>
  <c r="N131" i="1"/>
  <c r="L132" i="1"/>
  <c r="M132" i="1"/>
  <c r="N132" i="1"/>
  <c r="L133" i="1"/>
  <c r="M133" i="1"/>
  <c r="N133" i="1"/>
  <c r="L134" i="1"/>
  <c r="M134" i="1"/>
  <c r="N134" i="1"/>
  <c r="L135" i="1"/>
  <c r="M135" i="1"/>
  <c r="N135" i="1"/>
  <c r="L136" i="1"/>
  <c r="M136" i="1"/>
  <c r="N136" i="1"/>
  <c r="L137" i="1"/>
  <c r="M137" i="1"/>
  <c r="N137" i="1"/>
  <c r="L138" i="1"/>
  <c r="M138" i="1"/>
  <c r="N138" i="1"/>
  <c r="L139" i="1"/>
  <c r="M139" i="1"/>
  <c r="N139" i="1"/>
  <c r="L140" i="1"/>
  <c r="M140" i="1"/>
  <c r="N140" i="1"/>
  <c r="L141" i="1"/>
  <c r="M141" i="1"/>
  <c r="N141" i="1"/>
  <c r="L142" i="1"/>
  <c r="M142" i="1"/>
  <c r="N142" i="1"/>
  <c r="L143" i="1"/>
  <c r="M143" i="1"/>
  <c r="N143" i="1"/>
  <c r="L144" i="1"/>
  <c r="M144" i="1"/>
  <c r="N144" i="1"/>
  <c r="L145" i="1"/>
  <c r="M145" i="1"/>
  <c r="N145" i="1"/>
  <c r="L146" i="1"/>
  <c r="M146" i="1"/>
  <c r="N146" i="1"/>
  <c r="L147" i="1"/>
  <c r="M147" i="1"/>
  <c r="N147" i="1"/>
  <c r="L148" i="1"/>
  <c r="M148" i="1"/>
  <c r="N148" i="1"/>
  <c r="L149" i="1"/>
  <c r="M149" i="1"/>
  <c r="N149" i="1"/>
  <c r="L150" i="1"/>
  <c r="M150" i="1"/>
  <c r="N150" i="1"/>
  <c r="L151" i="1"/>
  <c r="M151" i="1"/>
  <c r="N151" i="1"/>
  <c r="L152" i="1"/>
  <c r="M152" i="1"/>
  <c r="N152" i="1"/>
  <c r="L153" i="1"/>
  <c r="M153" i="1"/>
  <c r="N153" i="1"/>
  <c r="L154" i="1"/>
  <c r="M154" i="1"/>
  <c r="N154" i="1"/>
  <c r="L155" i="1"/>
  <c r="M155" i="1"/>
  <c r="N155" i="1"/>
  <c r="L156" i="1"/>
  <c r="M156" i="1"/>
  <c r="N156" i="1"/>
  <c r="L157" i="1"/>
  <c r="M157" i="1"/>
  <c r="N157" i="1"/>
  <c r="L158" i="1"/>
  <c r="M158" i="1"/>
  <c r="N158" i="1"/>
  <c r="L159" i="1"/>
  <c r="M159" i="1"/>
  <c r="N159" i="1"/>
  <c r="L160" i="1"/>
  <c r="M160" i="1"/>
  <c r="N160" i="1"/>
  <c r="L161" i="1"/>
  <c r="M161" i="1"/>
  <c r="N161" i="1"/>
  <c r="L162" i="1"/>
  <c r="M162" i="1"/>
  <c r="N162" i="1"/>
  <c r="L163" i="1"/>
  <c r="M163" i="1"/>
  <c r="N163" i="1"/>
  <c r="L164" i="1"/>
  <c r="M164" i="1"/>
  <c r="N164" i="1"/>
  <c r="L165" i="1"/>
  <c r="M165" i="1"/>
  <c r="N165" i="1"/>
  <c r="L166" i="1"/>
  <c r="M166" i="1"/>
  <c r="N166" i="1"/>
  <c r="L167" i="1"/>
  <c r="M167" i="1"/>
  <c r="N167" i="1"/>
  <c r="L168" i="1"/>
  <c r="M168" i="1"/>
  <c r="N168" i="1"/>
  <c r="L169" i="1"/>
  <c r="M169" i="1"/>
  <c r="N169" i="1"/>
  <c r="L170" i="1"/>
  <c r="M170" i="1"/>
  <c r="N170" i="1"/>
  <c r="L171" i="1"/>
  <c r="M171" i="1"/>
  <c r="N171" i="1"/>
  <c r="L172" i="1"/>
  <c r="M172" i="1"/>
  <c r="N172" i="1"/>
  <c r="L173" i="1"/>
  <c r="M173" i="1"/>
  <c r="N173" i="1"/>
  <c r="L174" i="1"/>
  <c r="M174" i="1"/>
  <c r="N174" i="1"/>
  <c r="L175" i="1"/>
  <c r="M175" i="1"/>
  <c r="N175" i="1"/>
  <c r="L176" i="1"/>
  <c r="M176" i="1"/>
  <c r="N176" i="1"/>
  <c r="L177" i="1"/>
  <c r="M177" i="1"/>
  <c r="N177" i="1"/>
  <c r="L178" i="1"/>
  <c r="M178" i="1"/>
  <c r="N178" i="1"/>
  <c r="L179" i="1"/>
  <c r="M179" i="1"/>
  <c r="N179" i="1"/>
  <c r="L180" i="1"/>
  <c r="M180" i="1"/>
  <c r="N180" i="1"/>
  <c r="L181" i="1"/>
  <c r="M181" i="1"/>
  <c r="N181" i="1"/>
  <c r="L182" i="1"/>
  <c r="M182" i="1"/>
  <c r="N182" i="1"/>
  <c r="L183" i="1"/>
  <c r="M183" i="1"/>
  <c r="N183" i="1"/>
  <c r="L184" i="1"/>
  <c r="M184" i="1"/>
  <c r="N184" i="1"/>
  <c r="L185" i="1"/>
  <c r="M185" i="1"/>
  <c r="N185" i="1"/>
  <c r="L186" i="1"/>
  <c r="M186" i="1"/>
  <c r="N186" i="1"/>
  <c r="L187" i="1"/>
  <c r="M187" i="1"/>
  <c r="N187" i="1"/>
  <c r="L188" i="1"/>
  <c r="M188" i="1"/>
  <c r="N188" i="1"/>
  <c r="L189" i="1"/>
  <c r="M189" i="1"/>
  <c r="N189" i="1"/>
  <c r="L190" i="1"/>
  <c r="M190" i="1"/>
  <c r="N190" i="1"/>
  <c r="L191" i="1"/>
  <c r="M191" i="1"/>
  <c r="N191" i="1"/>
  <c r="L192" i="1"/>
  <c r="M192" i="1"/>
  <c r="N192" i="1"/>
  <c r="L193" i="1"/>
  <c r="M193" i="1"/>
  <c r="N193" i="1"/>
  <c r="L194" i="1"/>
  <c r="M194" i="1"/>
  <c r="N194" i="1"/>
  <c r="L195" i="1"/>
  <c r="M195" i="1"/>
  <c r="N195" i="1"/>
  <c r="L196" i="1"/>
  <c r="M196" i="1"/>
  <c r="N196" i="1"/>
  <c r="L197" i="1"/>
  <c r="M197" i="1"/>
  <c r="N197" i="1"/>
  <c r="L198" i="1"/>
  <c r="M198" i="1"/>
  <c r="N198" i="1"/>
  <c r="L199" i="1"/>
  <c r="M199" i="1"/>
  <c r="N199" i="1"/>
  <c r="L200" i="1"/>
  <c r="M200" i="1"/>
  <c r="N200" i="1"/>
  <c r="L201" i="1"/>
  <c r="M201" i="1"/>
  <c r="N201" i="1"/>
  <c r="L202" i="1"/>
  <c r="M202" i="1"/>
  <c r="N202" i="1"/>
  <c r="L203" i="1"/>
  <c r="M203" i="1"/>
  <c r="N203" i="1"/>
  <c r="L204" i="1"/>
  <c r="M204" i="1"/>
  <c r="N204" i="1"/>
  <c r="L205" i="1"/>
  <c r="M205" i="1"/>
  <c r="N205" i="1"/>
  <c r="L206" i="1"/>
  <c r="M206" i="1"/>
  <c r="N206" i="1"/>
  <c r="L207" i="1"/>
  <c r="M207" i="1"/>
  <c r="N207" i="1"/>
  <c r="L208" i="1"/>
  <c r="M208" i="1"/>
  <c r="N208" i="1"/>
  <c r="I22" i="1"/>
  <c r="J22" i="1"/>
  <c r="I23" i="1"/>
  <c r="J23" i="1"/>
  <c r="I24" i="1"/>
  <c r="J24" i="1"/>
  <c r="I25" i="1"/>
  <c r="J25" i="1"/>
  <c r="I26" i="1"/>
  <c r="J26" i="1"/>
  <c r="I27" i="1"/>
  <c r="J27" i="1"/>
  <c r="I28" i="1"/>
  <c r="J28" i="1"/>
  <c r="I29" i="1"/>
  <c r="J29" i="1"/>
  <c r="I30" i="1"/>
  <c r="N30" i="1" s="1"/>
  <c r="J30" i="1"/>
  <c r="I31" i="1"/>
  <c r="N31" i="1" s="1"/>
  <c r="J31" i="1"/>
  <c r="I32" i="1"/>
  <c r="J32" i="1"/>
  <c r="I33" i="1"/>
  <c r="N33" i="1" s="1"/>
  <c r="J33" i="1"/>
  <c r="I34" i="1"/>
  <c r="J34" i="1"/>
  <c r="I35" i="1"/>
  <c r="N35" i="1" s="1"/>
  <c r="J35" i="1"/>
  <c r="I36" i="1"/>
  <c r="J36" i="1"/>
  <c r="I37" i="1"/>
  <c r="J37" i="1"/>
  <c r="I38" i="1"/>
  <c r="J38" i="1"/>
  <c r="I39" i="1"/>
  <c r="N39" i="1" s="1"/>
  <c r="J39" i="1"/>
  <c r="I40" i="1"/>
  <c r="J40" i="1"/>
  <c r="I41" i="1"/>
  <c r="N41" i="1" s="1"/>
  <c r="J41" i="1"/>
  <c r="I42" i="1"/>
  <c r="J42" i="1"/>
  <c r="I43" i="1"/>
  <c r="N43" i="1" s="1"/>
  <c r="J43" i="1"/>
  <c r="I44" i="1"/>
  <c r="J44" i="1"/>
  <c r="I45" i="1"/>
  <c r="J45" i="1"/>
  <c r="I46" i="1"/>
  <c r="J46" i="1"/>
  <c r="I47" i="1"/>
  <c r="N47" i="1" s="1"/>
  <c r="J47" i="1"/>
  <c r="I48" i="1"/>
  <c r="J48" i="1"/>
  <c r="I49" i="1"/>
  <c r="J49" i="1"/>
  <c r="I50" i="1"/>
  <c r="J50" i="1"/>
  <c r="I51" i="1"/>
  <c r="N51" i="1" s="1"/>
  <c r="J51" i="1"/>
  <c r="I52" i="1"/>
  <c r="J52" i="1"/>
  <c r="I53" i="1"/>
  <c r="N53" i="1" s="1"/>
  <c r="J53" i="1"/>
  <c r="I54" i="1"/>
  <c r="J54" i="1"/>
  <c r="I55" i="1"/>
  <c r="N55" i="1" s="1"/>
  <c r="J55" i="1"/>
  <c r="I56" i="1"/>
  <c r="J56" i="1"/>
  <c r="I57" i="1"/>
  <c r="J57" i="1"/>
  <c r="I58" i="1"/>
  <c r="J58" i="1"/>
  <c r="I59" i="1"/>
  <c r="N59" i="1" s="1"/>
  <c r="J59" i="1"/>
  <c r="I60" i="1"/>
  <c r="J60" i="1"/>
  <c r="I61" i="1"/>
  <c r="J61" i="1"/>
  <c r="I62" i="1"/>
  <c r="J62" i="1"/>
  <c r="I63" i="1"/>
  <c r="N63" i="1" s="1"/>
  <c r="J63" i="1"/>
  <c r="I64" i="1"/>
  <c r="J64" i="1"/>
  <c r="I65" i="1"/>
  <c r="N65" i="1" s="1"/>
  <c r="J65" i="1"/>
  <c r="I66" i="1"/>
  <c r="J66" i="1"/>
  <c r="I67" i="1"/>
  <c r="N67" i="1" s="1"/>
  <c r="J67" i="1"/>
  <c r="I68" i="1"/>
  <c r="J68" i="1"/>
  <c r="I69" i="1"/>
  <c r="J69" i="1"/>
  <c r="I70" i="1"/>
  <c r="J70" i="1"/>
  <c r="I71" i="1"/>
  <c r="N71" i="1" s="1"/>
  <c r="J71" i="1"/>
  <c r="I72" i="1"/>
  <c r="J72" i="1"/>
  <c r="I73" i="1"/>
  <c r="J73" i="1"/>
  <c r="I74" i="1"/>
  <c r="J74" i="1"/>
  <c r="I75" i="1"/>
  <c r="N75" i="1" s="1"/>
  <c r="J75" i="1"/>
  <c r="I76" i="1"/>
  <c r="J76" i="1"/>
  <c r="I77" i="1"/>
  <c r="N77" i="1" s="1"/>
  <c r="J77" i="1"/>
  <c r="I78" i="1"/>
  <c r="J78" i="1"/>
  <c r="I79" i="1"/>
  <c r="N79" i="1" s="1"/>
  <c r="J79" i="1"/>
  <c r="I80" i="1"/>
  <c r="J80" i="1"/>
  <c r="I81" i="1"/>
  <c r="J81" i="1"/>
  <c r="I82" i="1"/>
  <c r="J82" i="1"/>
  <c r="I83" i="1"/>
  <c r="N83" i="1" s="1"/>
  <c r="J83" i="1"/>
  <c r="I84" i="1"/>
  <c r="J84" i="1"/>
  <c r="I85" i="1"/>
  <c r="J85" i="1"/>
  <c r="I86" i="1"/>
  <c r="J86" i="1"/>
  <c r="I87" i="1"/>
  <c r="N87" i="1" s="1"/>
  <c r="J87" i="1"/>
  <c r="I88" i="1"/>
  <c r="J88" i="1"/>
  <c r="I89" i="1"/>
  <c r="N89" i="1" s="1"/>
  <c r="J89" i="1"/>
  <c r="I90" i="1"/>
  <c r="J90" i="1"/>
  <c r="I91" i="1"/>
  <c r="N91" i="1" s="1"/>
  <c r="J91" i="1"/>
  <c r="I92" i="1"/>
  <c r="J92" i="1"/>
  <c r="I93" i="1"/>
  <c r="J93" i="1"/>
  <c r="I94" i="1"/>
  <c r="J94" i="1"/>
  <c r="B90" i="1"/>
  <c r="B88" i="1"/>
  <c r="B81" i="1"/>
  <c r="B77" i="1"/>
  <c r="B73" i="1"/>
  <c r="B70" i="1"/>
  <c r="B71" i="1"/>
  <c r="B61" i="1"/>
  <c r="B53" i="1"/>
  <c r="B51" i="1"/>
  <c r="B52" i="1"/>
  <c r="B43" i="1"/>
  <c r="B44" i="1"/>
  <c r="B30" i="1"/>
  <c r="B22" i="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J96" i="1"/>
  <c r="I97" i="1"/>
  <c r="J97" i="1"/>
  <c r="I98" i="1"/>
  <c r="J98" i="1"/>
  <c r="I99" i="1"/>
  <c r="J99" i="1"/>
  <c r="I100" i="1"/>
  <c r="J100" i="1"/>
  <c r="I101" i="1"/>
  <c r="J101" i="1"/>
  <c r="I102" i="1"/>
  <c r="J102" i="1"/>
  <c r="I103" i="1"/>
  <c r="J103" i="1"/>
  <c r="I104" i="1"/>
  <c r="J104" i="1"/>
  <c r="I105" i="1"/>
  <c r="J105" i="1"/>
  <c r="I106" i="1"/>
  <c r="J106" i="1"/>
  <c r="I107" i="1"/>
  <c r="J107" i="1"/>
  <c r="I108" i="1"/>
  <c r="J108" i="1"/>
  <c r="I109" i="1"/>
  <c r="J109" i="1"/>
  <c r="I110" i="1"/>
  <c r="J110" i="1"/>
  <c r="I111" i="1"/>
  <c r="J111" i="1"/>
  <c r="I112" i="1"/>
  <c r="J112" i="1"/>
  <c r="I113" i="1"/>
  <c r="J113" i="1"/>
  <c r="I114" i="1"/>
  <c r="J114" i="1"/>
  <c r="I115" i="1"/>
  <c r="J115" i="1"/>
  <c r="I116" i="1"/>
  <c r="J116" i="1"/>
  <c r="I117" i="1"/>
  <c r="J117" i="1"/>
  <c r="I118" i="1"/>
  <c r="J118" i="1"/>
  <c r="I119" i="1"/>
  <c r="J119" i="1"/>
  <c r="I120" i="1"/>
  <c r="J120" i="1"/>
  <c r="I121" i="1"/>
  <c r="J121" i="1"/>
  <c r="I122" i="1"/>
  <c r="J122" i="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c r="I136" i="1"/>
  <c r="J136" i="1"/>
  <c r="I137" i="1"/>
  <c r="J137" i="1"/>
  <c r="I138" i="1"/>
  <c r="J138" i="1"/>
  <c r="I139" i="1"/>
  <c r="J139" i="1"/>
  <c r="I140" i="1"/>
  <c r="J140" i="1"/>
  <c r="I141" i="1"/>
  <c r="J141" i="1"/>
  <c r="I142" i="1"/>
  <c r="J142" i="1"/>
  <c r="I143" i="1"/>
  <c r="J143" i="1"/>
  <c r="I144" i="1"/>
  <c r="J144" i="1"/>
  <c r="I145" i="1"/>
  <c r="J145" i="1"/>
  <c r="I146" i="1"/>
  <c r="J146" i="1"/>
  <c r="I147" i="1"/>
  <c r="J147" i="1"/>
  <c r="I148" i="1"/>
  <c r="J148" i="1"/>
  <c r="I149" i="1"/>
  <c r="J149" i="1"/>
  <c r="I150" i="1"/>
  <c r="J150" i="1"/>
  <c r="I151" i="1"/>
  <c r="J151" i="1"/>
  <c r="I152" i="1"/>
  <c r="J152" i="1"/>
  <c r="I153" i="1"/>
  <c r="J153" i="1"/>
  <c r="I154" i="1"/>
  <c r="J154" i="1"/>
  <c r="I155" i="1"/>
  <c r="J155" i="1"/>
  <c r="I156" i="1"/>
  <c r="J156" i="1"/>
  <c r="I157" i="1"/>
  <c r="J157" i="1"/>
  <c r="I158" i="1"/>
  <c r="J158" i="1"/>
  <c r="I159" i="1"/>
  <c r="J159" i="1"/>
  <c r="I160" i="1"/>
  <c r="J160" i="1"/>
  <c r="I161" i="1"/>
  <c r="J161" i="1"/>
  <c r="I162" i="1"/>
  <c r="J162" i="1"/>
  <c r="I163" i="1"/>
  <c r="J163" i="1"/>
  <c r="I164" i="1"/>
  <c r="J164" i="1"/>
  <c r="I165" i="1"/>
  <c r="J165" i="1"/>
  <c r="I166" i="1"/>
  <c r="J166" i="1"/>
  <c r="I167" i="1"/>
  <c r="J167" i="1"/>
  <c r="I168" i="1"/>
  <c r="J168" i="1"/>
  <c r="I169" i="1"/>
  <c r="J169" i="1"/>
  <c r="I170" i="1"/>
  <c r="J170" i="1"/>
  <c r="I171" i="1"/>
  <c r="J171" i="1"/>
  <c r="I172" i="1"/>
  <c r="J172" i="1"/>
  <c r="I173" i="1"/>
  <c r="J173" i="1"/>
  <c r="I174" i="1"/>
  <c r="J174" i="1"/>
  <c r="I175" i="1"/>
  <c r="J175" i="1"/>
  <c r="I176" i="1"/>
  <c r="J176" i="1"/>
  <c r="I177" i="1"/>
  <c r="J177" i="1"/>
  <c r="I178" i="1"/>
  <c r="J178" i="1"/>
  <c r="I179" i="1"/>
  <c r="J179" i="1"/>
  <c r="I180" i="1"/>
  <c r="J180" i="1"/>
  <c r="I181" i="1"/>
  <c r="J181" i="1"/>
  <c r="I182" i="1"/>
  <c r="J182" i="1"/>
  <c r="I183" i="1"/>
  <c r="J183" i="1"/>
  <c r="I184" i="1"/>
  <c r="J184" i="1"/>
  <c r="I185" i="1"/>
  <c r="J185" i="1"/>
  <c r="I186" i="1"/>
  <c r="J186" i="1"/>
  <c r="I187" i="1"/>
  <c r="J187" i="1"/>
  <c r="I188" i="1"/>
  <c r="J188" i="1"/>
  <c r="I189" i="1"/>
  <c r="J189" i="1"/>
  <c r="I190" i="1"/>
  <c r="J190" i="1"/>
  <c r="I191" i="1"/>
  <c r="J191" i="1"/>
  <c r="I192" i="1"/>
  <c r="J192" i="1"/>
  <c r="I193" i="1"/>
  <c r="J193" i="1"/>
  <c r="I194" i="1"/>
  <c r="J194" i="1"/>
  <c r="I195" i="1"/>
  <c r="J195" i="1"/>
  <c r="I196" i="1"/>
  <c r="J196" i="1"/>
  <c r="I197" i="1"/>
  <c r="J197" i="1"/>
  <c r="I198" i="1"/>
  <c r="J198" i="1"/>
  <c r="I199" i="1"/>
  <c r="J199" i="1"/>
  <c r="I200" i="1"/>
  <c r="J200" i="1"/>
  <c r="I201" i="1"/>
  <c r="J201" i="1"/>
  <c r="I202" i="1"/>
  <c r="J202" i="1"/>
  <c r="I203" i="1"/>
  <c r="J203" i="1"/>
  <c r="I204" i="1"/>
  <c r="J204" i="1"/>
  <c r="I205" i="1"/>
  <c r="J205" i="1"/>
  <c r="I206" i="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B24" i="1"/>
  <c r="B28" i="1"/>
  <c r="B29" i="1"/>
  <c r="B31" i="1"/>
  <c r="B35" i="1"/>
  <c r="B36" i="1"/>
  <c r="B40" i="1"/>
  <c r="B41" i="1"/>
  <c r="B93" i="1"/>
  <c r="B98" i="1"/>
  <c r="B116" i="1"/>
  <c r="B117" i="1"/>
  <c r="B118" i="1"/>
  <c r="B123" i="1"/>
  <c r="B124" i="1"/>
  <c r="B136" i="1"/>
  <c r="B137" i="1"/>
  <c r="B138" i="1"/>
  <c r="B139" i="1"/>
  <c r="B141" i="1"/>
  <c r="B143" i="1"/>
  <c r="B148" i="1"/>
  <c r="B150" i="1"/>
  <c r="B152" i="1"/>
  <c r="B191" i="1"/>
  <c r="B193" i="1"/>
  <c r="B204" i="1"/>
  <c r="B205" i="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B159" i="1"/>
  <c r="B2" i="1"/>
  <c r="M2" i="1" s="1"/>
  <c r="B276" i="1"/>
  <c r="M276" i="1" s="1"/>
  <c r="B169" i="1"/>
  <c r="A14" i="10"/>
  <c r="A13" i="11"/>
  <c r="P2" i="11"/>
  <c r="P3" i="11"/>
  <c r="P4" i="11"/>
  <c r="P5" i="11"/>
  <c r="P6" i="11"/>
  <c r="P7" i="11"/>
  <c r="P8" i="11"/>
  <c r="P9" i="11"/>
  <c r="P10" i="11"/>
  <c r="P11" i="11"/>
  <c r="P12" i="11"/>
  <c r="N12" i="11"/>
  <c r="P13" i="11"/>
  <c r="N13" i="1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B217" i="1"/>
  <c r="M217" i="1" s="1"/>
  <c r="B232" i="1"/>
  <c r="M232" i="1" s="1"/>
  <c r="B239" i="1"/>
  <c r="M239" i="1" s="1"/>
  <c r="B246" i="1"/>
  <c r="M246" i="1" s="1"/>
  <c r="B316" i="1"/>
  <c r="M316" i="1" s="1"/>
  <c r="B231" i="1"/>
  <c r="M231" i="1" s="1"/>
  <c r="B158" i="1"/>
  <c r="B505" i="1"/>
  <c r="M505" i="1" s="1"/>
  <c r="B502" i="1"/>
  <c r="M502" i="1" s="1"/>
  <c r="B504" i="1"/>
  <c r="M504" i="1" s="1"/>
  <c r="B285" i="1"/>
  <c r="M285" i="1" s="1"/>
  <c r="B312" i="1"/>
  <c r="M312" i="1" s="1"/>
  <c r="B326" i="1"/>
  <c r="M326" i="1" s="1"/>
  <c r="B121" i="1"/>
  <c r="B295" i="1"/>
  <c r="M295" i="1" s="1"/>
  <c r="B314" i="1"/>
  <c r="M314" i="1" s="1"/>
  <c r="B354" i="1"/>
  <c r="M354" i="1" s="1"/>
  <c r="B442" i="1"/>
  <c r="M442" i="1" s="1"/>
  <c r="B288" i="1"/>
  <c r="M288" i="1" s="1"/>
  <c r="B328" i="1"/>
  <c r="M328" i="1" s="1"/>
  <c r="B496" i="1"/>
  <c r="M496" i="1" s="1"/>
  <c r="B501" i="1"/>
  <c r="M501" i="1" s="1"/>
  <c r="B378" i="1"/>
  <c r="M378" i="1" s="1"/>
  <c r="B182" i="1"/>
  <c r="B26" i="1"/>
  <c r="B27" i="1"/>
  <c r="B394" i="1"/>
  <c r="M394" i="1" s="1"/>
  <c r="B79" i="1"/>
  <c r="B80" i="1"/>
  <c r="B379" i="1"/>
  <c r="M379" i="1" s="1"/>
  <c r="B490" i="1"/>
  <c r="M490" i="1" s="1"/>
  <c r="B95" i="1"/>
  <c r="B226" i="1"/>
  <c r="M226" i="1" s="1"/>
  <c r="B47" i="1"/>
  <c r="B464" i="1"/>
  <c r="M464" i="1" s="1"/>
  <c r="B466" i="1"/>
  <c r="M466" i="1" s="1"/>
  <c r="B223" i="1"/>
  <c r="M223" i="1" s="1"/>
  <c r="B219" i="1"/>
  <c r="M219" i="1" s="1"/>
  <c r="B154" i="1"/>
  <c r="B3" i="1"/>
  <c r="M3" i="1" s="1"/>
  <c r="B134" i="1"/>
  <c r="B149" i="1"/>
  <c r="B151" i="1"/>
  <c r="B189" i="1"/>
  <c r="B190" i="1"/>
  <c r="B214" i="1"/>
  <c r="M214" i="1" s="1"/>
  <c r="B200" i="1"/>
  <c r="B106" i="1"/>
  <c r="B113" i="1"/>
  <c r="B128" i="1"/>
  <c r="B129" i="1"/>
  <c r="B167" i="1"/>
  <c r="B351" i="1"/>
  <c r="M351" i="1" s="1"/>
  <c r="B366" i="1"/>
  <c r="M366" i="1" s="1"/>
  <c r="B135" i="1"/>
  <c r="B499" i="1"/>
  <c r="M499" i="1" s="1"/>
  <c r="B357" i="1"/>
  <c r="M357" i="1" s="1"/>
  <c r="B400" i="1"/>
  <c r="M400" i="1" s="1"/>
  <c r="B471" i="1"/>
  <c r="M471" i="1" s="1"/>
  <c r="B387" i="1"/>
  <c r="M387" i="1" s="1"/>
  <c r="B64" i="1"/>
  <c r="B279" i="1"/>
  <c r="M279" i="1" s="1"/>
  <c r="B391" i="1"/>
  <c r="M391" i="1" s="1"/>
  <c r="B56" i="1"/>
  <c r="B65" i="1"/>
  <c r="B110" i="1"/>
  <c r="B165" i="1"/>
  <c r="B484" i="1"/>
  <c r="M484" i="1" s="1"/>
  <c r="B206" i="1"/>
  <c r="B282" i="1"/>
  <c r="M282" i="1" s="1"/>
  <c r="B321" i="1"/>
  <c r="M321" i="1" s="1"/>
  <c r="B173" i="1"/>
  <c r="B120" i="1"/>
  <c r="B94" i="1"/>
  <c r="B105" i="1"/>
  <c r="B365" i="1"/>
  <c r="M365" i="1" s="1"/>
  <c r="B283" i="1"/>
  <c r="M283" i="1" s="1"/>
  <c r="B352" i="1"/>
  <c r="M352" i="1" s="1"/>
  <c r="B33" i="1"/>
  <c r="B332" i="1"/>
  <c r="M332" i="1" s="1"/>
  <c r="B469" i="1"/>
  <c r="M469" i="1" s="1"/>
  <c r="B57" i="1"/>
  <c r="B92" i="1"/>
  <c r="B76" i="1"/>
  <c r="B109" i="1"/>
  <c r="B130" i="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B253" i="1"/>
  <c r="M253" i="1" s="1"/>
  <c r="B236" i="1"/>
  <c r="M236" i="1" s="1"/>
  <c r="B233" i="1"/>
  <c r="M233" i="1" s="1"/>
  <c r="B234" i="1"/>
  <c r="M234" i="1" s="1"/>
  <c r="B298" i="1"/>
  <c r="M298" i="1" s="1"/>
  <c r="B179" i="1"/>
  <c r="B72" i="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L310" i="1"/>
  <c r="B441" i="1"/>
  <c r="M441" i="1" s="1"/>
  <c r="L441" i="1"/>
  <c r="B184" i="1"/>
  <c r="L264" i="1"/>
  <c r="L245" i="1"/>
  <c r="B383" i="1"/>
  <c r="M383" i="1" s="1"/>
  <c r="L383" i="1"/>
  <c r="B418" i="1"/>
  <c r="M418" i="1" s="1"/>
  <c r="L418" i="1"/>
  <c r="B409" i="1"/>
  <c r="M409" i="1" s="1"/>
  <c r="L409" i="1"/>
  <c r="B500" i="1"/>
  <c r="M500" i="1" s="1"/>
  <c r="L500" i="1"/>
  <c r="B155" i="1"/>
  <c r="B293" i="1"/>
  <c r="M293" i="1" s="1"/>
  <c r="L293" i="1"/>
  <c r="B241" i="1"/>
  <c r="M241" i="1" s="1"/>
  <c r="L241" i="1"/>
  <c r="B170" i="1"/>
  <c r="B60" i="1"/>
  <c r="B355" i="1"/>
  <c r="M355" i="1" s="1"/>
  <c r="L355" i="1"/>
  <c r="L316" i="1"/>
  <c r="L231" i="1"/>
  <c r="B175" i="1"/>
  <c r="B183" i="1"/>
  <c r="B376" i="1"/>
  <c r="M376" i="1" s="1"/>
  <c r="N376" i="1"/>
  <c r="L376" i="1"/>
  <c r="B252" i="1"/>
  <c r="M252" i="1" s="1"/>
  <c r="L252" i="1"/>
  <c r="B399" i="1"/>
  <c r="M399" i="1" s="1"/>
  <c r="L399" i="1"/>
  <c r="L505" i="1"/>
  <c r="B45" i="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B462" i="1"/>
  <c r="M462" i="1" s="1"/>
  <c r="L462" i="1"/>
  <c r="B103" i="1"/>
  <c r="B363" i="1"/>
  <c r="M363" i="1" s="1"/>
  <c r="L363" i="1"/>
  <c r="L351" i="1"/>
  <c r="B362" i="1"/>
  <c r="M362" i="1" s="1"/>
  <c r="L362" i="1"/>
  <c r="B380" i="1"/>
  <c r="M380" i="1" s="1"/>
  <c r="L380" i="1"/>
  <c r="B337" i="1"/>
  <c r="M337" i="1" s="1"/>
  <c r="L337" i="1"/>
  <c r="L366" i="1"/>
  <c r="B187" i="1"/>
  <c r="B467" i="1"/>
  <c r="M467" i="1" s="1"/>
  <c r="L467" i="1"/>
  <c r="B483" i="1"/>
  <c r="M483" i="1" s="1"/>
  <c r="L483" i="1"/>
  <c r="B188" i="1"/>
  <c r="L499" i="1"/>
  <c r="L357" i="1"/>
  <c r="L400" i="1"/>
  <c r="L471" i="1"/>
  <c r="B446" i="1"/>
  <c r="M446" i="1" s="1"/>
  <c r="L446" i="1"/>
  <c r="B436" i="1"/>
  <c r="M436" i="1" s="1"/>
  <c r="L436" i="1"/>
  <c r="B207" i="1"/>
  <c r="B211" i="1"/>
  <c r="M211" i="1" s="1"/>
  <c r="L211" i="1"/>
  <c r="B14" i="1"/>
  <c r="M14" i="1" s="1"/>
  <c r="L14" i="1"/>
  <c r="B15" i="1"/>
  <c r="M15" i="1" s="1"/>
  <c r="L15" i="1"/>
  <c r="B475" i="1"/>
  <c r="M475" i="1" s="1"/>
  <c r="L475" i="1"/>
  <c r="B67" i="1"/>
  <c r="B131" i="1"/>
  <c r="L242" i="1"/>
  <c r="B431" i="1"/>
  <c r="M431" i="1" s="1"/>
  <c r="L431" i="1"/>
  <c r="B132" i="1"/>
  <c r="B454" i="1"/>
  <c r="M454" i="1" s="1"/>
  <c r="L454" i="1"/>
  <c r="L387" i="1"/>
  <c r="B367" i="1"/>
  <c r="M367" i="1" s="1"/>
  <c r="L367" i="1"/>
  <c r="B286" i="1"/>
  <c r="M286" i="1" s="1"/>
  <c r="L286" i="1"/>
  <c r="L279" i="1"/>
  <c r="L391" i="1"/>
  <c r="B287" i="1"/>
  <c r="M287" i="1" s="1"/>
  <c r="L287" i="1"/>
  <c r="L263" i="1"/>
  <c r="B248" i="1"/>
  <c r="M248" i="1" s="1"/>
  <c r="L248" i="1"/>
  <c r="B244" i="1"/>
  <c r="M244" i="1" s="1"/>
  <c r="L244" i="1"/>
  <c r="B59" i="1"/>
  <c r="B203" i="1"/>
  <c r="B421" i="1"/>
  <c r="M421" i="1" s="1"/>
  <c r="L421" i="1"/>
  <c r="B166" i="1"/>
  <c r="B185" i="1"/>
  <c r="B69" i="1"/>
  <c r="L220" i="1"/>
  <c r="L228" i="1"/>
  <c r="L484" i="1"/>
  <c r="B458" i="1"/>
  <c r="M458" i="1" s="1"/>
  <c r="L458" i="1"/>
  <c r="B459" i="1"/>
  <c r="M459" i="1" s="1"/>
  <c r="L459" i="1"/>
  <c r="B506" i="1"/>
  <c r="M506" i="1" s="1"/>
  <c r="L506" i="1"/>
  <c r="B393" i="1"/>
  <c r="M393" i="1" s="1"/>
  <c r="L393" i="1"/>
  <c r="B54" i="1"/>
  <c r="B404" i="1"/>
  <c r="M404" i="1" s="1"/>
  <c r="L404" i="1"/>
  <c r="B9" i="1"/>
  <c r="M9" i="1" s="1"/>
  <c r="L9" i="1"/>
  <c r="B411" i="1"/>
  <c r="M411" i="1" s="1"/>
  <c r="L411" i="1"/>
  <c r="B368" i="1"/>
  <c r="M368" i="1" s="1"/>
  <c r="L368" i="1"/>
  <c r="B370" i="1"/>
  <c r="M370" i="1" s="1"/>
  <c r="L370" i="1"/>
  <c r="B11" i="1"/>
  <c r="M11" i="1" s="1"/>
  <c r="L11" i="1"/>
  <c r="B86" i="1"/>
  <c r="B161" i="1"/>
  <c r="B91" i="1"/>
  <c r="B372" i="1"/>
  <c r="M372" i="1" s="1"/>
  <c r="L372" i="1"/>
  <c r="B375" i="1"/>
  <c r="M375" i="1" s="1"/>
  <c r="L375" i="1"/>
  <c r="B402" i="1"/>
  <c r="M402" i="1" s="1"/>
  <c r="L402" i="1"/>
  <c r="B319" i="1"/>
  <c r="M319" i="1" s="1"/>
  <c r="L319" i="1"/>
  <c r="B359" i="1"/>
  <c r="M359" i="1" s="1"/>
  <c r="L359" i="1"/>
  <c r="B99" i="1"/>
  <c r="B210" i="1"/>
  <c r="M210" i="1" s="1"/>
  <c r="L210" i="1"/>
  <c r="B221" i="1"/>
  <c r="M221" i="1" s="1"/>
  <c r="L221" i="1"/>
  <c r="B225" i="1"/>
  <c r="M225" i="1" s="1"/>
  <c r="L225" i="1"/>
  <c r="B114" i="1"/>
  <c r="B390" i="1"/>
  <c r="M390" i="1" s="1"/>
  <c r="L390" i="1"/>
  <c r="B398" i="1"/>
  <c r="M398" i="1" s="1"/>
  <c r="L398" i="1"/>
  <c r="B407" i="1"/>
  <c r="M407" i="1" s="1"/>
  <c r="L407" i="1"/>
  <c r="L21" i="1"/>
  <c r="B266" i="1"/>
  <c r="M266" i="1" s="1"/>
  <c r="L266" i="1"/>
  <c r="B267" i="1"/>
  <c r="M267" i="1" s="1"/>
  <c r="L267" i="1"/>
  <c r="B62" i="1"/>
  <c r="B78" i="1"/>
  <c r="L282" i="1"/>
  <c r="B82" i="1"/>
  <c r="B268" i="1"/>
  <c r="M268" i="1" s="1"/>
  <c r="L268" i="1"/>
  <c r="L269" i="1"/>
  <c r="B83" i="1"/>
  <c r="B84" i="1"/>
  <c r="L275" i="1"/>
  <c r="L321" i="1"/>
  <c r="L276" i="1"/>
  <c r="B89" i="1"/>
  <c r="B194" i="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B410" i="1"/>
  <c r="M410" i="1" s="1"/>
  <c r="L410" i="1"/>
  <c r="B10" i="1"/>
  <c r="M10" i="1" s="1"/>
  <c r="L10" i="1"/>
  <c r="B455" i="1"/>
  <c r="M455" i="1" s="1"/>
  <c r="L455" i="1"/>
  <c r="B369" i="1"/>
  <c r="M369" i="1" s="1"/>
  <c r="L369" i="1"/>
  <c r="B371" i="1"/>
  <c r="M371" i="1" s="1"/>
  <c r="L371" i="1"/>
  <c r="B85" i="1"/>
  <c r="B87" i="1"/>
  <c r="B160" i="1"/>
  <c r="B374" i="1"/>
  <c r="M374" i="1" s="1"/>
  <c r="L374" i="1"/>
  <c r="B401" i="1"/>
  <c r="M401" i="1" s="1"/>
  <c r="L401" i="1"/>
  <c r="B403" i="1"/>
  <c r="M403" i="1" s="1"/>
  <c r="L403" i="1"/>
  <c r="B338" i="1"/>
  <c r="M338" i="1" s="1"/>
  <c r="L338" i="1"/>
  <c r="B360" i="1"/>
  <c r="M360" i="1" s="1"/>
  <c r="L360" i="1"/>
  <c r="B208" i="1"/>
  <c r="B55" i="1"/>
  <c r="B63" i="1"/>
  <c r="B198" i="1"/>
  <c r="B199" i="1"/>
  <c r="B243" i="1"/>
  <c r="M243" i="1" s="1"/>
  <c r="L243" i="1"/>
  <c r="B255" i="1"/>
  <c r="M255" i="1" s="1"/>
  <c r="L255" i="1"/>
  <c r="B259" i="1"/>
  <c r="M259" i="1" s="1"/>
  <c r="L259" i="1"/>
  <c r="B296" i="1"/>
  <c r="M296" i="1" s="1"/>
  <c r="L296" i="1"/>
  <c r="B303" i="1"/>
  <c r="M303" i="1" s="1"/>
  <c r="L303" i="1"/>
  <c r="L2" i="1"/>
  <c r="B58" i="1"/>
  <c r="B168" i="1"/>
  <c r="B174" i="1"/>
  <c r="B201" i="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B486" i="1"/>
  <c r="M486" i="1" s="1"/>
  <c r="L486" i="1"/>
  <c r="B364" i="1"/>
  <c r="M364" i="1" s="1"/>
  <c r="L364" i="1"/>
  <c r="B427" i="1"/>
  <c r="M427" i="1" s="1"/>
  <c r="L427" i="1"/>
  <c r="B12" i="1"/>
  <c r="M12" i="1" s="1"/>
  <c r="L12" i="1"/>
  <c r="L229" i="1"/>
  <c r="B237" i="1"/>
  <c r="M237" i="1" s="1"/>
  <c r="L237" i="1"/>
  <c r="B235" i="1"/>
  <c r="M235" i="1" s="1"/>
  <c r="L235" i="1"/>
  <c r="B66" i="1"/>
  <c r="B140" i="1"/>
  <c r="B180" i="1"/>
  <c r="B405" i="1"/>
  <c r="M405" i="1" s="1"/>
  <c r="L405" i="1"/>
  <c r="B102" i="1"/>
  <c r="B216" i="1"/>
  <c r="M216" i="1" s="1"/>
  <c r="L216" i="1"/>
  <c r="L20" i="1"/>
  <c r="B127" i="1"/>
  <c r="B330" i="1"/>
  <c r="M330" i="1" s="1"/>
  <c r="L330" i="1"/>
  <c r="B122" i="1"/>
  <c r="B126" i="1"/>
  <c r="B227" i="1"/>
  <c r="M227" i="1" s="1"/>
  <c r="L227" i="1"/>
  <c r="B186" i="1"/>
  <c r="B262" i="1"/>
  <c r="M262" i="1" s="1"/>
  <c r="L262" i="1"/>
  <c r="B493" i="1"/>
  <c r="M493" i="1" s="1"/>
  <c r="L493" i="1"/>
  <c r="B74" i="1"/>
  <c r="B108" i="1"/>
  <c r="B503" i="1"/>
  <c r="M503" i="1" s="1"/>
  <c r="L503" i="1"/>
  <c r="B495" i="1"/>
  <c r="M495" i="1" s="1"/>
  <c r="L495" i="1"/>
  <c r="B147" i="1"/>
  <c r="B325" i="1"/>
  <c r="M325" i="1" s="1"/>
  <c r="L325" i="1"/>
  <c r="B75" i="1"/>
  <c r="B146" i="1"/>
  <c r="B111" i="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B426" i="1"/>
  <c r="M426" i="1" s="1"/>
  <c r="L426" i="1"/>
  <c r="B413" i="1"/>
  <c r="M413" i="1" s="1"/>
  <c r="L413" i="1"/>
  <c r="B419" i="1"/>
  <c r="M419" i="1" s="1"/>
  <c r="L419" i="1"/>
  <c r="B424" i="1"/>
  <c r="M424" i="1" s="1"/>
  <c r="L424" i="1"/>
  <c r="B422" i="1"/>
  <c r="M422" i="1" s="1"/>
  <c r="L422" i="1"/>
  <c r="B408" i="1"/>
  <c r="M408" i="1" s="1"/>
  <c r="L408" i="1"/>
  <c r="B172" i="1"/>
  <c r="B301" i="1"/>
  <c r="M301" i="1" s="1"/>
  <c r="L301" i="1"/>
  <c r="B176" i="1"/>
  <c r="B145" i="1"/>
  <c r="B177" i="1"/>
  <c r="B46" i="1"/>
  <c r="B192" i="1"/>
  <c r="B171" i="1"/>
  <c r="B119" i="1"/>
  <c r="B272" i="1"/>
  <c r="M272" i="1" s="1"/>
  <c r="L272" i="1"/>
  <c r="B37" i="1"/>
  <c r="B38" i="1"/>
  <c r="B100" i="1"/>
  <c r="B107" i="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B224" i="1"/>
  <c r="M224" i="1" s="1"/>
  <c r="L224" i="1"/>
  <c r="B115" i="1"/>
  <c r="B202" i="1"/>
  <c r="B164" i="1"/>
  <c r="B163" i="1"/>
  <c r="B112" i="1"/>
  <c r="B178" i="1"/>
  <c r="B101" i="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B19" i="1"/>
  <c r="M19" i="1" s="1"/>
  <c r="L19" i="1"/>
  <c r="B42" i="1"/>
  <c r="B48" i="1"/>
  <c r="B50" i="1"/>
  <c r="B300" i="1"/>
  <c r="M300" i="1" s="1"/>
  <c r="L300" i="1"/>
  <c r="B96" i="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39" i="1"/>
  <c r="B5" i="6"/>
  <c r="B264" i="1"/>
  <c r="M264" i="1" s="1"/>
  <c r="B309" i="1"/>
  <c r="M309" i="1" s="1"/>
  <c r="B195" i="1"/>
  <c r="B32" i="1"/>
  <c r="B25" i="1"/>
  <c r="B307" i="1"/>
  <c r="M307" i="1" s="1"/>
  <c r="B125" i="1"/>
  <c r="B218" i="1"/>
  <c r="M218" i="1" s="1"/>
  <c r="B196" i="1"/>
  <c r="B97" i="1"/>
  <c r="B142" i="1"/>
  <c r="B144" i="1"/>
  <c r="A1" i="11"/>
  <c r="B3" i="4"/>
  <c r="J78" i="4" s="1"/>
  <c r="B2" i="4"/>
  <c r="I24" i="9"/>
  <c r="I30" i="9"/>
  <c r="I25" i="9"/>
  <c r="I34" i="9"/>
  <c r="I28" i="9"/>
  <c r="I26" i="9"/>
  <c r="I27" i="9"/>
  <c r="I29" i="9"/>
  <c r="I21" i="9"/>
  <c r="I32" i="9"/>
  <c r="I18" i="9"/>
  <c r="I31" i="9"/>
  <c r="I20" i="9"/>
  <c r="I22" i="9"/>
  <c r="I19" i="9"/>
  <c r="I17" i="9"/>
  <c r="I23" i="9"/>
  <c r="C12" i="9"/>
  <c r="C10" i="9"/>
  <c r="C13" i="9"/>
  <c r="L39" i="9"/>
  <c r="L38" i="9"/>
  <c r="C14" i="9"/>
  <c r="C11" i="9"/>
  <c r="C23" i="4" l="1"/>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16" i="4"/>
  <c r="J16" i="4" s="1"/>
  <c r="M17" i="4"/>
  <c r="K46" i="4"/>
  <c r="M47" i="4"/>
  <c r="C65" i="9"/>
  <c r="L65" i="9"/>
  <c r="C13" i="6"/>
  <c r="C10" i="6"/>
  <c r="K40" i="9"/>
  <c r="L41" i="9"/>
  <c r="L43" i="9"/>
  <c r="L46" i="9" s="1"/>
  <c r="K45" i="9"/>
  <c r="B43" i="9" s="1"/>
  <c r="M13" i="4"/>
  <c r="K12" i="4"/>
  <c r="J12" i="4" s="1"/>
  <c r="C11" i="6"/>
  <c r="L63" i="9" l="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3"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H40"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<sst xmlns="http://schemas.openxmlformats.org/spreadsheetml/2006/main" count="2815" uniqueCount="1579">
  <si>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</si>
  <si>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</si>
  <si>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</si>
  <si>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</si>
  <si>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</si>
  <si>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</si>
  <si>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</si>
  <si>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</si>
  <si>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</si>
  <si>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</si>
  <si>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</si>
  <si>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</si>
  <si>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</si>
  <si>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</si>
  <si>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</si>
  <si>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</si>
  <si>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</si>
  <si>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</si>
  <si>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</si>
  <si>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</si>
  <si>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</si>
  <si>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</si>
  <si>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</si>
  <si>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</si>
  <si>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</si>
  <si>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</si>
  <si>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</si>
  <si>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</si>
  <si>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</si>
  <si>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</si>
  <si>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</si>
  <si>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</si>
  <si>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</si>
  <si>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</si>
  <si>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</si>
  <si>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</si>
  <si>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</si>
  <si>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</si>
  <si>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</si>
  <si>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</si>
  <si>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</si>
  <si>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</si>
  <si>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</si>
  <si>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</si>
  <si>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</si>
  <si>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</si>
  <si>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</si>
  <si>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</si>
  <si>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</si>
  <si>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</si>
  <si>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</si>
  <si>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</si>
  <si>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</si>
  <si>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</si>
  <si>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</si>
  <si>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</si>
  <si>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</si>
  <si>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</si>
  <si>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</si>
  <si>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</si>
  <si>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</si>
  <si>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</si>
  <si>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</si>
  <si>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</si>
  <si>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</si>
  <si>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</si>
  <si>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</si>
  <si>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</si>
  <si>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</si>
  <si>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</si>
  <si>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</si>
  <si>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</si>
  <si>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</si>
  <si>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</si>
  <si>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</si>
  <si>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</si>
  <si>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</si>
  <si>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</si>
  <si>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</si>
  <si>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</si>
  <si>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</si>
  <si>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</si>
  <si>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</si>
  <si>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</si>
  <si>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</si>
  <si>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</si>
  <si>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</si>
  <si>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</si>
  <si>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</si>
  <si>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</si>
  <si>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</si>
  <si>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</si>
  <si>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</si>
  <si>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</si>
  <si>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</si>
  <si>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</si>
  <si>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</si>
  <si>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</si>
  <si>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</si>
  <si>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</si>
  <si>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</si>
  <si>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</si>
  <si>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</si>
  <si>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</si>
  <si>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</si>
  <si>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</si>
  <si>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</si>
  <si>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</si>
  <si>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</si>
  <si>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</si>
  <si>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</si>
  <si>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</si>
  <si>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</si>
  <si>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</si>
  <si>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</si>
  <si>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</si>
  <si>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</si>
  <si>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</si>
  <si>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</si>
  <si>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</si>
  <si>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</si>
  <si>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</si>
  <si>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</si>
  <si>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</si>
  <si>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</si>
  <si>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</si>
  <si>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</si>
  <si>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</si>
  <si>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</si>
  <si>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</si>
  <si>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</si>
  <si>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</si>
  <si>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</si>
  <si>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</si>
  <si>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</si>
  <si>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</si>
  <si>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</si>
  <si>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</si>
  <si>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</si>
  <si>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</si>
  <si>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</si>
  <si>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</si>
  <si>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</si>
  <si>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</si>
  <si>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</si>
  <si>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</si>
  <si>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</si>
  <si>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</si>
  <si>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</si>
  <si>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</si>
  <si>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</si>
  <si>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</si>
  <si>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</si>
  <si>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</si>
  <si>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</si>
  <si>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</si>
  <si>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</si>
  <si>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</si>
  <si>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</si>
  <si>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</si>
  <si>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</si>
  <si>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</si>
  <si>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</si>
  <si>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</si>
  <si>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</si>
  <si>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</si>
  <si>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</si>
  <si>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</si>
  <si>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</si>
  <si>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</si>
  <si>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</si>
  <si>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</si>
  <si>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</si>
  <si>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</si>
  <si>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</si>
  <si>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</si>
  <si>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</si>
  <si>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</si>
  <si>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</si>
  <si>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</si>
  <si>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</si>
  <si>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</si>
  <si>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</si>
  <si>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</si>
  <si>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</si>
  <si>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</si>
  <si>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</si>
  <si>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</si>
  <si>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</si>
  <si>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</si>
  <si>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</si>
  <si>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</si>
  <si>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</si>
  <si>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</si>
  <si>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</si>
  <si>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</si>
  <si>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</si>
  <si>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</si>
  <si>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</si>
  <si>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</si>
  <si>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</si>
  <si>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</si>
  <si>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</si>
  <si>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</si>
  <si>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</si>
  <si>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</si>
  <si>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</si>
  <si>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</si>
  <si>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</si>
  <si>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</si>
  <si>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</si>
  <si>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</si>
  <si>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</si>
  <si>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</si>
  <si>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</si>
  <si>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</si>
  <si>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</si>
  <si>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</si>
  <si>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</si>
  <si>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</si>
  <si>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</si>
  <si>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</si>
  <si>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</si>
  <si>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</si>
  <si>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</si>
  <si>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</si>
  <si>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</si>
  <si>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</si>
  <si>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</si>
  <si>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</si>
  <si>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</si>
  <si>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</si>
  <si>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</si>
  <si>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</si>
  <si>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</si>
  <si>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</si>
  <si>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</si>
  <si>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</si>
  <si>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</si>
  <si>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</si>
  <si>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</si>
  <si>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</si>
  <si>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</si>
  <si>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</si>
  <si>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</si>
  <si>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</si>
  <si>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</si>
  <si>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</si>
  <si>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</si>
  <si>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</si>
  <si>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</si>
  <si>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</si>
  <si>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</si>
  <si>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</si>
  <si>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</si>
  <si>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</si>
  <si>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</si>
  <si>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</si>
  <si>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</si>
  <si>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</si>
  <si>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</si>
  <si>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</si>
  <si>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</si>
  <si>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</si>
  <si>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</si>
  <si>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</si>
  <si>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</si>
  <si>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</si>
  <si>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</si>
  <si>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</si>
  <si>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</si>
  <si>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</si>
  <si>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</si>
  <si>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</si>
  <si>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</si>
  <si>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</si>
  <si>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</si>
  <si>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</si>
  <si>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</si>
  <si>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</si>
  <si>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</si>
  <si>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</si>
  <si>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</si>
  <si>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</si>
  <si>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</si>
  <si>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</si>
  <si>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</si>
  <si>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</si>
  <si>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</si>
  <si>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</si>
  <si>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</si>
  <si>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</si>
  <si>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</si>
  <si>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</si>
  <si>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</si>
  <si>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</si>
  <si>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</si>
  <si>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</si>
  <si>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</si>
  <si>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</si>
  <si>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</si>
  <si>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</si>
  <si>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</si>
  <si>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</si>
  <si>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</si>
  <si>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</si>
  <si>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</si>
  <si>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</si>
  <si>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</si>
  <si>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</si>
  <si>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</si>
  <si>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</si>
  <si>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</si>
  <si>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</si>
  <si>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</si>
  <si>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</si>
  <si>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</si>
  <si>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</si>
  <si>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</si>
  <si>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</si>
  <si>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</si>
  <si>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</si>
  <si>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</si>
  <si>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</si>
  <si>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</si>
  <si>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</si>
  <si>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</si>
  <si>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</si>
  <si>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</si>
  <si>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</si>
  <si>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</si>
  <si>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</si>
  <si>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</si>
  <si>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</si>
  <si>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</si>
  <si>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</si>
  <si>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</si>
  <si>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</si>
  <si>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</si>
  <si>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</si>
  <si>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</si>
  <si>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</si>
  <si>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</si>
  <si>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</si>
  <si>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</si>
  <si>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</si>
  <si>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</si>
  <si>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</si>
  <si>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</si>
  <si>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</si>
  <si>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</si>
  <si>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</si>
  <si>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</si>
  <si>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</si>
  <si>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</si>
  <si>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</si>
  <si>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</si>
  <si>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</si>
  <si>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</si>
  <si>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</si>
  <si>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</si>
  <si>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</si>
  <si>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</si>
  <si>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</si>
  <si>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</si>
  <si>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</si>
  <si>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</si>
  <si>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</si>
  <si>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</si>
  <si>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</si>
  <si>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</si>
  <si>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</si>
  <si>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</si>
  <si>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</si>
  <si>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</si>
  <si>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</si>
  <si>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</si>
  <si>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</si>
  <si>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</si>
  <si>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</si>
  <si>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</si>
  <si>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</si>
  <si>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</si>
  <si>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</si>
  <si>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</si>
  <si>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</si>
  <si>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</si>
  <si>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</si>
  <si>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</si>
  <si>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</si>
  <si>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</si>
  <si>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</si>
  <si>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</si>
  <si>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</si>
  <si>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</si>
  <si>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</si>
  <si>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</si>
  <si>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</si>
  <si>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</si>
  <si>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</si>
  <si>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</si>
  <si>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</si>
  <si>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</si>
  <si>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</si>
  <si>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</si>
  <si>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</si>
  <si>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</si>
  <si>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</si>
  <si>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</si>
  <si>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</si>
  <si>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</si>
  <si>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</si>
  <si>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</si>
  <si>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</si>
  <si>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</si>
  <si>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</si>
  <si>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</si>
  <si>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</si>
  <si>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</si>
  <si>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</si>
  <si>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</si>
  <si>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</si>
  <si>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</si>
  <si>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</si>
  <si>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</si>
  <si>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</si>
  <si>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</si>
  <si>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</si>
  <si>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</si>
  <si>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</si>
  <si>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</si>
  <si>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</si>
  <si>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</si>
  <si>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</si>
  <si>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</si>
  <si>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</si>
  <si>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</si>
  <si>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</si>
  <si>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</si>
  <si>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</si>
  <si>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</si>
  <si>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</si>
  <si>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</si>
  <si>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</si>
  <si>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</si>
  <si>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</si>
  <si>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</si>
  <si>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</si>
  <si>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</si>
  <si>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</si>
  <si>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</si>
  <si>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</si>
  <si>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</si>
  <si>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</si>
  <si>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</si>
  <si>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</si>
  <si>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</si>
  <si>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</si>
  <si>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</si>
  <si>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</si>
  <si>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</si>
  <si>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</si>
  <si>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</si>
  <si>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</si>
  <si>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</si>
  <si>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</si>
  <si>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</si>
  <si>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</si>
  <si>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</si>
  <si>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</si>
  <si>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</si>
  <si>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</si>
  <si>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</si>
  <si>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</si>
  <si>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</si>
  <si>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</si>
  <si>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</si>
  <si>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</si>
  <si>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</si>
  <si>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</si>
  <si>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</si>
  <si>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</si>
  <si>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</si>
  <si>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</si>
  <si>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</si>
  <si>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</si>
  <si>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</si>
  <si>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</si>
  <si>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</si>
  <si>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</si>
  <si>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</si>
  <si>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</si>
  <si>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</si>
  <si>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</si>
  <si>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</si>
  <si>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</si>
  <si>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</si>
  <si>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</si>
  <si>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</si>
  <si>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</si>
  <si>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</si>
  <si>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</si>
  <si>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</si>
  <si>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</si>
  <si>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</si>
  <si>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</si>
  <si>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</si>
  <si>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</si>
  <si>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</si>
  <si>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</si>
  <si>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</si>
  <si>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</si>
  <si>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</si>
  <si>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</si>
  <si>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</si>
  <si>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</si>
  <si>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</si>
  <si>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</si>
  <si>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</si>
  <si>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</si>
  <si>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</si>
  <si>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</si>
  <si>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</si>
  <si>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</si>
  <si>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</si>
  <si>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</si>
  <si>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</si>
  <si>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</si>
  <si>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</si>
  <si>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</si>
  <si>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</si>
  <si>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</si>
  <si>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</si>
  <si>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</si>
  <si>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</si>
  <si>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</si>
  <si>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</si>
  <si>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</si>
  <si>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</si>
  <si>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</si>
  <si>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</si>
  <si>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</si>
  <si>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</si>
  <si>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</si>
  <si>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</si>
  <si>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</si>
  <si>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</si>
  <si>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</si>
  <si>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</si>
  <si>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</si>
  <si>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</si>
  <si>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</si>
  <si>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</si>
  <si>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</si>
  <si>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</si>
  <si>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</si>
  <si>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</si>
  <si>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</si>
  <si>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</si>
  <si>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</si>
  <si>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</si>
  <si>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</si>
  <si>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</si>
  <si>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</si>
  <si>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</si>
  <si>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</si>
  <si>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</si>
  <si>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</si>
  <si>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</si>
  <si>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</si>
  <si>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</si>
  <si>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</si>
  <si>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</si>
  <si>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</si>
  <si>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</si>
  <si>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</si>
  <si>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</si>
  <si>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</si>
  <si>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</si>
  <si>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</si>
  <si>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</si>
  <si>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</si>
  <si>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</si>
  <si>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</si>
  <si>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</si>
  <si>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</si>
  <si>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</si>
  <si>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</si>
  <si>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</si>
  <si>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</si>
  <si>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</si>
  <si>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</si>
  <si>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</si>
  <si>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</si>
  <si>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</si>
  <si>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</si>
  <si>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</si>
  <si>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</si>
  <si>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</si>
  <si>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</si>
  <si>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</si>
  <si>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</si>
  <si>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</si>
  <si>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</si>
  <si>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</si>
  <si>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</si>
  <si>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</si>
  <si>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</si>
  <si>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</si>
  <si>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</si>
  <si>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</si>
  <si>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</si>
  <si>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</si>
  <si>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</si>
  <si>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</si>
  <si>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</si>
  <si>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</si>
  <si>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</si>
  <si>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</si>
  <si>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</si>
  <si>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</si>
  <si>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</si>
  <si>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</si>
  <si>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</si>
  <si>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</si>
  <si>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</si>
  <si>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</si>
  <si>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</si>
  <si>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</si>
  <si>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</si>
  <si>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</si>
  <si>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</si>
  <si>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</si>
  <si>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</si>
  <si>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</si>
  <si>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</si>
  <si>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</si>
  <si>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</si>
  <si>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</si>
  <si>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</si>
  <si>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</si>
  <si>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</si>
  <si>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</si>
  <si>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</si>
  <si>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</si>
  <si>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</si>
  <si>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</si>
  <si>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</si>
  <si>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</si>
  <si>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</si>
  <si>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</si>
  <si>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</si>
  <si>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</si>
  <si>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</si>
  <si>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</si>
  <si>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</si>
  <si>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</si>
  <si>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</si>
  <si>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</si>
  <si>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</si>
  <si>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</si>
  <si>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</si>
  <si>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</si>
  <si>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</si>
  <si>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</si>
  <si>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</si>
  <si>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</si>
  <si>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</si>
  <si>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</si>
  <si>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</si>
  <si>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</si>
  <si>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</si>
  <si>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</si>
  <si>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</si>
  <si>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</si>
  <si>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</si>
  <si>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</si>
  <si>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</si>
  <si>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</si>
  <si>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</si>
  <si>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</si>
  <si>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</si>
  <si>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</si>
  <si>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</si>
  <si>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</si>
  <si>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</si>
  <si>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</si>
  <si>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</si>
  <si>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</si>
  <si>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</si>
  <si>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</si>
  <si>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</si>
  <si>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</si>
  <si>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</si>
  <si>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</si>
  <si>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</si>
  <si>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</si>
  <si>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</si>
  <si>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</si>
  <si>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</si>
  <si>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</si>
  <si>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</si>
  <si>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</si>
  <si>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</si>
  <si>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</si>
  <si>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</si>
  <si>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</si>
  <si>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</si>
  <si>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</si>
  <si>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</si>
  <si>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</si>
  <si>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</si>
  <si>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</si>
  <si>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</si>
  <si>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</si>
  <si>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</si>
  <si>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</si>
  <si>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</si>
  <si>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</si>
  <si>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</si>
  <si>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</si>
  <si>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</si>
  <si>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</si>
  <si>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</si>
  <si>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</si>
  <si>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</si>
  <si>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</si>
  <si>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</si>
  <si>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</si>
  <si>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</si>
  <si>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</si>
  <si>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</si>
  <si>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</si>
  <si>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</si>
  <si>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</si>
  <si>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</si>
  <si>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</si>
  <si>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</si>
  <si>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</si>
  <si>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</si>
  <si>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</si>
  <si>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</si>
  <si>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</si>
  <si>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</si>
  <si>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</si>
  <si>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</si>
  <si>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</si>
  <si>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</si>
  <si>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</si>
  <si>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</si>
  <si>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</si>
  <si>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</si>
  <si>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</si>
  <si>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</si>
  <si>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</si>
  <si>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</si>
  <si>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</si>
  <si>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</si>
  <si>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</si>
  <si>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</si>
  <si>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</si>
  <si>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</si>
  <si>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</si>
  <si>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</si>
  <si>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</si>
  <si>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</si>
  <si>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</si>
  <si>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</si>
  <si>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</si>
  <si>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</si>
  <si>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</si>
  <si>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</si>
  <si>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</si>
  <si>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</si>
  <si>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</si>
  <si>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</si>
  <si>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</si>
  <si>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</si>
  <si>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</si>
  <si>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</si>
  <si>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</si>
  <si>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</si>
  <si>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</si>
  <si>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</si>
  <si>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</si>
  <si>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</si>
  <si>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</si>
  <si>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</si>
  <si>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</si>
  <si>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</si>
  <si>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</si>
  <si>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</si>
  <si>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</si>
  <si>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</si>
  <si>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</si>
  <si>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</si>
  <si>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</si>
  <si>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</si>
  <si>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</si>
  <si>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</si>
  <si>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</si>
  <si>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</si>
  <si>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</si>
  <si>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</si>
  <si>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</si>
  <si>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</si>
  <si>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</si>
  <si>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</si>
  <si>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</si>
  <si>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</si>
  <si>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</si>
  <si>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</si>
  <si>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</si>
  <si>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</si>
  <si>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</si>
  <si>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</si>
  <si>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</si>
  <si>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</si>
  <si>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</si>
  <si>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</si>
  <si>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</si>
  <si>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</si>
  <si>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</si>
  <si>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</si>
  <si>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</si>
  <si>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</si>
  <si>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</si>
  <si>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</si>
  <si>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</si>
  <si>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</si>
  <si>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</si>
  <si>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</si>
  <si>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</si>
  <si>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</si>
  <si>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</si>
  <si>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</si>
  <si>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</si>
  <si>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</si>
  <si>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</si>
  <si>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</si>
  <si>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</si>
  <si>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</si>
  <si>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</si>
  <si>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</si>
  <si>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</si>
  <si>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</si>
  <si>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</si>
  <si>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</si>
  <si>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</si>
  <si>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</si>
  <si>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</si>
  <si>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</si>
  <si>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</si>
  <si>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</si>
  <si>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</si>
  <si>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</si>
  <si>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</si>
  <si>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</si>
  <si>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</si>
  <si>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</si>
  <si>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</si>
  <si>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</si>
  <si>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</si>
  <si>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</si>
  <si>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</si>
  <si>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</si>
  <si>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</si>
  <si>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</si>
  <si>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</si>
  <si>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</si>
  <si>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</si>
  <si>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</si>
  <si>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</si>
  <si>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</si>
  <si>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</si>
  <si>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</si>
  <si>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</si>
  <si>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</si>
  <si>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</si>
  <si>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</si>
  <si>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</si>
  <si>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</si>
  <si>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</si>
  <si>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</si>
  <si>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</si>
  <si>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</si>
  <si>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</si>
  <si>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</si>
  <si>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</si>
  <si>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</si>
  <si>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</si>
  <si>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</si>
  <si>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</si>
  <si>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</si>
  <si>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</si>
  <si>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</si>
  <si>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</si>
  <si>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</si>
  <si>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</si>
  <si>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</si>
  <si>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</si>
  <si>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</si>
  <si>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</si>
  <si>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</si>
  <si>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</si>
  <si>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</si>
  <si>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</si>
  <si>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</si>
  <si>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</si>
  <si>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</si>
  <si>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</si>
  <si>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</si>
  <si>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</si>
  <si>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</si>
  <si>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</si>
  <si>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</si>
  <si>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</si>
  <si>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</si>
  <si>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</si>
  <si>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</si>
  <si>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</si>
  <si>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</si>
  <si>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</si>
  <si>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</si>
  <si>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</si>
  <si>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</si>
  <si>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</si>
  <si>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</si>
  <si>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</si>
  <si>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</si>
  <si>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</si>
  <si>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</si>
  <si>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</si>
  <si>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</si>
  <si>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</si>
  <si>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</si>
  <si>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</si>
  <si>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</si>
  <si>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</si>
  <si>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</si>
  <si>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</si>
  <si>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</si>
  <si>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</si>
  <si>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</si>
  <si>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</si>
  <si>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</si>
  <si>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</si>
  <si>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</si>
  <si>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</si>
  <si>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</si>
  <si>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</si>
  <si>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</si>
  <si>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</si>
  <si>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</si>
  <si>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</si>
  <si>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</si>
  <si>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</si>
  <si>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</si>
  <si>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</si>
  <si>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</si>
  <si>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</si>
  <si>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</si>
  <si>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</si>
  <si>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</si>
  <si>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</si>
  <si>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</si>
  <si>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</si>
  <si>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</si>
  <si>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</si>
  <si>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</si>
  <si>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</si>
  <si>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</si>
  <si>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</si>
  <si>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</si>
  <si>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</si>
  <si>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</si>
  <si>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</si>
  <si>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</si>
  <si>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</si>
  <si>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</si>
  <si>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</si>
  <si>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</si>
  <si>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</si>
  <si>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</si>
  <si>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</si>
  <si>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</si>
  <si>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</si>
  <si>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</si>
  <si>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</si>
  <si>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</si>
  <si>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</si>
  <si>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</si>
  <si>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</si>
  <si>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</si>
  <si>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</si>
  <si>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</si>
  <si>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</si>
  <si>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</si>
  <si>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</si>
  <si>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</si>
  <si>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</si>
  <si>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</si>
  <si>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</si>
  <si>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</si>
  <si>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</si>
  <si>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</si>
  <si>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</si>
  <si>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</si>
  <si>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</si>
  <si>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</si>
  <si>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</si>
  <si>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</si>
  <si>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</si>
  <si>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</si>
  <si>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</si>
  <si>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</si>
  <si>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</si>
  <si>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</si>
  <si>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</si>
  <si>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</si>
  <si>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</si>
  <si>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</si>
  <si>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</si>
  <si>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</si>
  <si>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</si>
  <si>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</si>
  <si>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</si>
  <si>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</si>
  <si>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</si>
  <si>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</si>
  <si>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</si>
  <si>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</si>
  <si>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</si>
  <si>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</si>
  <si>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</si>
  <si>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</si>
  <si>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</si>
  <si>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</si>
  <si>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</si>
  <si>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</si>
  <si>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</si>
  <si>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</si>
  <si>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</si>
  <si>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</si>
  <si>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</si>
  <si>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</si>
  <si>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</si>
  <si>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</si>
  <si>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</si>
  <si>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</si>
  <si>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</si>
  <si>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</si>
  <si>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</si>
  <si>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</si>
  <si>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</si>
  <si>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</si>
  <si>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</si>
  <si>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</si>
  <si>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</si>
  <si>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</si>
  <si>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</si>
  <si>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</si>
  <si>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</si>
  <si>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</si>
  <si>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</si>
  <si>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</si>
  <si>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</si>
  <si>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</si>
  <si>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</si>
  <si>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</si>
  <si>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</si>
  <si>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</si>
  <si>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</si>
  <si>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</si>
  <si>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</si>
  <si>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</si>
  <si>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</si>
  <si>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</si>
  <si>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</si>
  <si>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</si>
  <si>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</si>
  <si>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</si>
  <si>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</si>
  <si>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</si>
  <si>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</si>
  <si>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</si>
  <si>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</si>
  <si>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</si>
  <si>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</si>
  <si>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</si>
  <si>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</si>
  <si>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</si>
  <si>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</si>
  <si>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</si>
  <si>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</si>
  <si>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</si>
  <si>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</si>
  <si>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</si>
  <si>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</si>
  <si>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</si>
  <si>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</si>
  <si>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</si>
  <si>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</si>
  <si>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</si>
  <si>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</si>
  <si>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</si>
  <si>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</si>
  <si>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</si>
  <si>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</si>
  <si>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</si>
  <si>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</si>
  <si>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</si>
  <si>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</si>
  <si>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</si>
  <si>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</si>
  <si>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</si>
  <si>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</si>
  <si>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</si>
  <si>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</si>
  <si>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</si>
  <si>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</si>
  <si>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</si>
  <si>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</si>
  <si>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</si>
  <si>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</si>
  <si>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</si>
  <si>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</si>
  <si>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</si>
  <si>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</si>
  <si>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</si>
  <si>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</si>
  <si>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</si>
  <si>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</si>
  <si>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</si>
  <si>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</si>
  <si>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</si>
  <si>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</si>
  <si>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</si>
  <si>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</si>
  <si>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</si>
  <si>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</si>
  <si>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</si>
  <si>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</si>
  <si>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</si>
  <si>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</si>
  <si>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</si>
  <si>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</si>
  <si>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</si>
  <si>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</si>
  <si>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</si>
  <si>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</si>
  <si>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</si>
  <si>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</si>
  <si>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</si>
  <si>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</si>
  <si>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</si>
  <si>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</si>
  <si>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</si>
  <si>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</si>
  <si>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</si>
  <si>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</si>
  <si>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</si>
  <si>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</si>
  <si>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</si>
  <si>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</si>
  <si>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</si>
  <si>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</si>
  <si>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</si>
  <si>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</si>
  <si>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</si>
  <si>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</si>
  <si>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</si>
  <si>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</si>
  <si>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</si>
  <si>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</si>
  <si>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</si>
  <si>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</si>
  <si>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</si>
  <si>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</si>
  <si>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</si>
  <si>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</si>
  <si>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</si>
  <si>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</si>
  <si>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</si>
  <si>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</si>
  <si>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</si>
  <si>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</si>
  <si>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</si>
  <si>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</si>
  <si>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</si>
  <si>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</si>
  <si>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</si>
  <si>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</si>
  <si>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</si>
  <si>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</si>
  <si>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</si>
  <si>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</si>
  <si>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</si>
  <si>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</si>
  <si>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</si>
  <si>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</si>
  <si>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</si>
  <si>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</si>
  <si>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</si>
  <si>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</si>
  <si>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</si>
  <si>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</si>
  <si>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</si>
  <si>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</si>
  <si>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</si>
  <si>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</si>
  <si>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</si>
  <si>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</si>
  <si>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</si>
  <si>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</si>
  <si>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</si>
  <si>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</si>
  <si>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</si>
  <si>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</si>
  <si>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</si>
  <si>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</si>
  <si>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</si>
  <si>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</si>
  <si>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</si>
  <si>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</si>
  <si>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</si>
  <si>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</si>
  <si>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</si>
  <si>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</si>
  <si>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</si>
  <si>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</si>
  <si>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</si>
  <si>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</si>
  <si>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</si>
  <si>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</si>
  <si>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</si>
  <si>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</si>
  <si>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</si>
  <si>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</si>
  <si>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</si>
  <si>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</si>
  <si>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</si>
  <si>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</si>
  <si>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</si>
  <si>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</si>
  <si>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</si>
  <si>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</si>
  <si>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</si>
  <si>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</si>
  <si>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</si>
  <si>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</si>
  <si>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</si>
  <si>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</si>
  <si>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</si>
  <si>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</si>
  <si>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</si>
  <si>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</si>
  <si>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</si>
  <si>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</si>
  <si>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</si>
  <si>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</si>
  <si>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</si>
  <si>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</si>
  <si>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</si>
  <si>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</si>
  <si>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</si>
  <si>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</si>
  <si>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</si>
  <si>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</si>
  <si>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</si>
  <si>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</si>
  <si>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</si>
  <si>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</si>
  <si>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</si>
  <si>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</si>
  <si>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</si>
  <si>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</si>
  <si>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</si>
  <si>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</si>
  <si>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</si>
  <si>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</si>
  <si>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</si>
  <si>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</si>
  <si>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</si>
  <si>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</si>
  <si>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</si>
  <si>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</si>
  <si>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</si>
  <si>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</si>
  <si>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</si>
  <si>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</si>
  <si>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</si>
  <si>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</si>
  <si>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</si>
  <si>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</si>
  <si>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</si>
  <si>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</si>
  <si>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</si>
  <si>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</si>
  <si>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</si>
  <si>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</si>
  <si>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</si>
  <si>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</si>
  <si>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</si>
  <si>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</si>
  <si>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</si>
  <si>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</si>
  <si>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</si>
  <si>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</si>
  <si>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</si>
  <si>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</si>
  <si>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</si>
  <si>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</si>
  <si>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</si>
  <si>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</si>
  <si>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</si>
  <si>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</si>
  <si>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</si>
  <si>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</si>
  <si>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</si>
  <si>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</si>
  <si>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</si>
  <si>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</si>
  <si>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</si>
  <si>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</si>
  <si>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</si>
  <si>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</si>
  <si>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</si>
  <si>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</si>
  <si>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</si>
  <si>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</si>
  <si>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</si>
  <si>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</si>
  <si>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</si>
  <si>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</si>
  <si>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</si>
  <si>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</si>
  <si>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</si>
  <si>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</si>
  <si>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</si>
  <si>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</si>
  <si>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</si>
  <si>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</si>
  <si>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</si>
  <si>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</si>
  <si>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</si>
  <si>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</si>
  <si>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</si>
  <si>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</si>
  <si>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</si>
  <si>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</si>
  <si>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</si>
  <si>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</si>
  <si>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</si>
  <si>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</si>
  <si>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</si>
  <si>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</si>
  <si>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</si>
  <si>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</si>
  <si>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</si>
  <si>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</si>
  <si>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</si>
  <si>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</si>
  <si>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</si>
  <si>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</si>
  <si>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</si>
  <si>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</si>
  <si>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</si>
  <si>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</si>
  <si>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</si>
  <si>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</si>
  <si>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</si>
  <si>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</si>
  <si>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</si>
  <si>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</si>
  <si>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</si>
  <si>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</si>
  <si>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</si>
  <si>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</si>
  <si>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</si>
  <si>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</si>
  <si>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</si>
  <si>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</si>
  <si>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</si>
  <si>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</si>
  <si>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</si>
  <si>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</si>
  <si>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</si>
  <si>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</si>
  <si>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</si>
  <si>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</si>
  <si>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</si>
  <si>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</si>
  <si>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</si>
  <si>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</si>
  <si>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</si>
  <si>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</si>
  <si>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</si>
  <si>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</si>
  <si>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</si>
  <si>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</si>
  <si>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</si>
  <si>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</si>
  <si>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</si>
  <si>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</si>
  <si>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</si>
  <si>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</si>
  <si>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</si>
  <si>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</si>
  <si>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</si>
  <si>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</si>
  <si>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</si>
  <si>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</si>
  <si>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</si>
  <si>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</si>
  <si>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</si>
  <si>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</si>
  <si>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</si>
  <si>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</si>
  <si>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</si>
  <si>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</si>
  <si>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</si>
  <si>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</si>
  <si>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</si>
  <si>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</si>
  <si>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</si>
  <si>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</si>
  <si>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</si>
  <si>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</si>
  <si>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</si>
  <si>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</si>
  <si>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</si>
  <si>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</si>
  <si>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</si>
  <si>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</si>
  <si>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</si>
  <si>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</si>
  <si>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</si>
  <si>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</si>
  <si>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</si>
  <si>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</si>
  <si>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</si>
  <si>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</si>
  <si>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</si>
  <si>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</si>
  <si>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</si>
  <si>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</si>
  <si>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</si>
  <si>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</si>
  <si>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</si>
  <si>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</si>
  <si>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</si>
  <si>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</si>
  <si>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</si>
  <si>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</si>
  <si>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</si>
  <si>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</si>
  <si>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</si>
  <si>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</si>
  <si>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</si>
  <si>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</si>
  <si>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</si>
  <si>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</si>
  <si>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</si>
  <si>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</si>
  <si>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</si>
  <si>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</si>
  <si>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</si>
  <si>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</si>
  <si>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</si>
  <si>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</si>
  <si>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</si>
  <si>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</si>
  <si>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</si>
  <si>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</si>
  <si>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</si>
  <si>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</si>
  <si>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</si>
  <si>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</si>
  <si>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</si>
  <si>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</si>
  <si>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</si>
  <si>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</si>
  <si>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</si>
  <si>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</si>
  <si>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</si>
  <si>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</si>
  <si>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</si>
  <si>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</si>
  <si>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</si>
  <si>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</si>
  <si>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</si>
  <si>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</si>
  <si>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</si>
  <si>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</si>
  <si>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</si>
  <si>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</si>
  <si>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</si>
  <si>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</si>
  <si>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</si>
  <si>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</si>
  <si>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</si>
  <si>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</si>
  <si>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</si>
  <si>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</si>
  <si>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</si>
  <si>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pétanque - bežné transfery</t>
  </si>
  <si>
    <t>62500198</t>
  </si>
  <si>
    <t>62500453</t>
  </si>
  <si>
    <t>62500717</t>
  </si>
  <si>
    <t>62501247</t>
  </si>
  <si>
    <t>62501506</t>
  </si>
  <si>
    <t>62501771</t>
  </si>
  <si>
    <t>62502031</t>
  </si>
  <si>
    <t>62502552</t>
  </si>
  <si>
    <t>62502793</t>
  </si>
  <si>
    <t>62503028</t>
  </si>
  <si>
    <t>62600196</t>
  </si>
  <si>
    <t>62600432</t>
  </si>
  <si>
    <t>prenájom skladu - mesačný poplatok</t>
  </si>
  <si>
    <t>Selfstorage, s.r.o.</t>
  </si>
  <si>
    <t>Vedenie UCT 03/2025</t>
  </si>
  <si>
    <t>Vedenie UCT 04/2025</t>
  </si>
  <si>
    <t>Vedenie UCT 05/2025</t>
  </si>
  <si>
    <t>Vedenie UCT 06/2025</t>
  </si>
  <si>
    <t>Vedenie UCT 07/2025</t>
  </si>
  <si>
    <t>Vedenie UCT 08/2025</t>
  </si>
  <si>
    <t>Vedenie UCT 09/2025</t>
  </si>
  <si>
    <t>Vedenie UCT 10/2025</t>
  </si>
  <si>
    <t>Vedenie UCT 11/2025</t>
  </si>
  <si>
    <t>Vedenie UCT 12/2025</t>
  </si>
  <si>
    <t>CashPilot, s.r.o.</t>
  </si>
  <si>
    <t>250020</t>
  </si>
  <si>
    <t>250026</t>
  </si>
  <si>
    <t>250031</t>
  </si>
  <si>
    <t>250036</t>
  </si>
  <si>
    <t>250042</t>
  </si>
  <si>
    <t>250048</t>
  </si>
  <si>
    <t>250054</t>
  </si>
  <si>
    <t>250059</t>
  </si>
  <si>
    <t>250064</t>
  </si>
  <si>
    <t>250004</t>
  </si>
  <si>
    <t>25-027/CEP35</t>
  </si>
  <si>
    <t>Ročný poplatok Európska federácia pétanque a Svetová federácia pétanque</t>
  </si>
  <si>
    <t>Confédération Européenne de Pétanque</t>
  </si>
  <si>
    <t>2025005</t>
  </si>
  <si>
    <t>Centrum talentovanej mladeze: CIEP - trener kemp juniorov</t>
  </si>
  <si>
    <t>Centrum talentovanej mládeže - medaile poháre textil</t>
  </si>
  <si>
    <t>Centrum talentovanej mladeze - pozicovna aut ABRIX int. s.r.o</t>
  </si>
  <si>
    <t>CTM Kemp - občerstvenie</t>
  </si>
  <si>
    <t>CTM Kemp - CP prevoz THM, osôb, pohonne hmoty</t>
  </si>
  <si>
    <t>CTM Kemp - CP pohonne hmoty</t>
  </si>
  <si>
    <t>FC0250</t>
  </si>
  <si>
    <t>Centre International d'Enseignement Pétanque</t>
  </si>
  <si>
    <t>LB DESIGN, s.r.o.</t>
  </si>
  <si>
    <t>2025273</t>
  </si>
  <si>
    <t>47633255</t>
  </si>
  <si>
    <t>ABRIX int. s.r.o.</t>
  </si>
  <si>
    <t>251648</t>
  </si>
  <si>
    <t>34248391</t>
  </si>
  <si>
    <t>Peter Anger</t>
  </si>
  <si>
    <t>202501</t>
  </si>
  <si>
    <t>Cestovný príkaz:Dana Klúčiková</t>
  </si>
  <si>
    <t>Cestovný príkaz:Peter Anger</t>
  </si>
  <si>
    <t>Majstrovstvá Európy 3x3 Veterani a Muži ubytovanie a strava</t>
  </si>
  <si>
    <t>Španielska federácia pétanque</t>
  </si>
  <si>
    <t>-</t>
  </si>
  <si>
    <t>Majstrovstvá sveta: Ubytovanie a strava MS 2025 ROMA 1-2-MIX</t>
  </si>
  <si>
    <t>Federazione Italiana Bocce</t>
  </si>
  <si>
    <t>MS žien 2025 - Douaisis , ubytovanie a strava (FFPJP)</t>
  </si>
  <si>
    <t>Féderation Francaise de Pétanque et de Jeu Provencal</t>
  </si>
  <si>
    <t>Cestovný príkaz: Valent, Krajčovič, Tomka, Rakonca</t>
  </si>
  <si>
    <t>Kvalifikácia na Majstrovstvá sveta, Luxembursko - letenky</t>
  </si>
  <si>
    <t>Sobolic: Poplatok za spravu web stranky a portálu 2025</t>
  </si>
  <si>
    <t>zmluva</t>
  </si>
  <si>
    <t>Sobolič Marek</t>
  </si>
  <si>
    <t>OFA20251452
FA064654</t>
  </si>
  <si>
    <t>U23 2025 zmluva TONTONS: 
Sportove materialy pre juniorov
refundácia poplatky na junior Kemp
refundácia registračného poplatku na turnaje pre juniorku</t>
  </si>
  <si>
    <t>3b, s.r.o.
OBUT
vyúčtovania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</si>
</sst>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9"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79">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17"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16" zoomScaleNormal="100" workbookViewId="0"/>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8" t="s">
        <v>0</v>
      </c>
      <c r="C1" s="323"/>
      <c r="D1" s="323"/>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1356</v>
      </c>
      <c r="C6" s="205"/>
      <c r="D6" s="205"/>
    </row>
    <row r="7" spans="1:4" s="18" customFormat="1" ht="15" customHeight="1" x14ac:dyDescent="0.25">
      <c r="A7" s="296" t="s">
        <v>4</v>
      </c>
      <c r="C7" s="205"/>
      <c r="D7" s="205"/>
    </row>
    <row r="8" spans="1:4" s="18" customFormat="1" ht="15" customHeight="1" x14ac:dyDescent="0.25">
      <c r="A8" s="269" t="s">
        <v>1357</v>
      </c>
      <c r="C8" s="205"/>
      <c r="D8" s="205"/>
    </row>
    <row r="9" spans="1:4" s="18" customFormat="1" ht="15" customHeight="1" x14ac:dyDescent="0.25">
      <c r="A9" s="269" t="s">
        <v>1358</v>
      </c>
      <c r="C9" s="205"/>
      <c r="D9" s="205"/>
    </row>
    <row r="10" spans="1:4" s="18" customFormat="1" ht="15.75" customHeight="1" x14ac:dyDescent="0.25">
      <c r="A10" s="296" t="s">
        <v>1359</v>
      </c>
      <c r="C10" s="205"/>
      <c r="D10" s="205"/>
    </row>
    <row r="11" spans="1:4" s="18" customFormat="1" ht="42.75" customHeight="1" x14ac:dyDescent="0.25">
      <c r="A11" s="296" t="s">
        <v>1360</v>
      </c>
      <c r="C11" s="205"/>
      <c r="D11" s="205"/>
    </row>
    <row r="12" spans="1:4" s="18" customFormat="1" ht="20.399999999999999" customHeight="1" x14ac:dyDescent="0.25">
      <c r="A12" s="304" t="s">
        <v>1379</v>
      </c>
      <c r="C12" s="205"/>
      <c r="D12" s="205"/>
    </row>
    <row r="13" spans="1:4" s="18" customFormat="1" ht="23.4" customHeight="1" x14ac:dyDescent="0.25">
      <c r="A13" s="309"/>
      <c r="C13" s="205"/>
      <c r="D13" s="205"/>
    </row>
    <row r="14" spans="1:4" s="18" customFormat="1" ht="17.399999999999999" x14ac:dyDescent="0.25">
      <c r="A14" s="310" t="s">
        <v>5</v>
      </c>
      <c r="C14" s="205"/>
      <c r="D14" s="205"/>
    </row>
    <row r="15" spans="1:4" ht="16.2" customHeight="1" x14ac:dyDescent="0.25">
      <c r="A15" s="127"/>
      <c r="C15" s="21"/>
    </row>
    <row r="16" spans="1:4" ht="316.8" x14ac:dyDescent="0.25">
      <c r="A16" s="298" t="s">
        <v>6</v>
      </c>
      <c r="C16" s="21"/>
    </row>
    <row r="17" spans="1:4" ht="17.399999999999999" customHeight="1" x14ac:dyDescent="0.25">
      <c r="A17" s="21"/>
      <c r="C17" s="21"/>
    </row>
    <row r="18" spans="1:4" ht="226.35" customHeight="1" x14ac:dyDescent="0.25">
      <c r="A18" s="298" t="s">
        <v>7</v>
      </c>
      <c r="B18" s="257"/>
      <c r="C18" s="21"/>
    </row>
    <row r="19" spans="1:4" ht="30.6" customHeight="1" x14ac:dyDescent="0.25">
      <c r="A19" s="21"/>
      <c r="B19" s="257"/>
      <c r="C19" s="21"/>
    </row>
    <row r="20" spans="1:4" ht="26.25" customHeight="1" x14ac:dyDescent="0.25">
      <c r="A20" s="299" t="s">
        <v>8</v>
      </c>
      <c r="C20" s="21"/>
    </row>
    <row r="21" spans="1:4" ht="39.6" x14ac:dyDescent="0.25">
      <c r="A21" s="19" t="s">
        <v>9</v>
      </c>
      <c r="C21" s="324"/>
      <c r="D21" s="324"/>
    </row>
    <row r="22" spans="1:4" x14ac:dyDescent="0.25">
      <c r="C22" s="325"/>
      <c r="D22" s="324"/>
    </row>
    <row r="23" spans="1:4" ht="66" x14ac:dyDescent="0.25">
      <c r="A23" s="23" t="s">
        <v>1380</v>
      </c>
      <c r="C23" s="255"/>
      <c r="D23" s="256"/>
    </row>
    <row r="24" spans="1:4" ht="12.75" customHeight="1" x14ac:dyDescent="0.25">
      <c r="C24" s="321"/>
      <c r="D24" s="322"/>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1361</v>
      </c>
    </row>
    <row r="32" spans="1:4" ht="12.6" customHeight="1" x14ac:dyDescent="0.25"/>
    <row r="33" spans="1:3" ht="15.75" customHeight="1" x14ac:dyDescent="0.25">
      <c r="A33" s="19" t="s">
        <v>1362</v>
      </c>
    </row>
    <row r="34" spans="1:3" ht="12.6" customHeight="1" x14ac:dyDescent="0.25"/>
    <row r="35" spans="1:3" ht="52.8" x14ac:dyDescent="0.25">
      <c r="A35" s="19" t="s">
        <v>1364</v>
      </c>
    </row>
    <row r="36" spans="1:3" ht="12" customHeight="1" x14ac:dyDescent="0.25"/>
    <row r="37" spans="1:3" ht="26.4" x14ac:dyDescent="0.25">
      <c r="A37" s="271" t="s">
        <v>1363</v>
      </c>
    </row>
    <row r="39" spans="1:3" ht="79.2" x14ac:dyDescent="0.25">
      <c r="A39" s="23" t="s">
        <v>1365</v>
      </c>
    </row>
    <row r="40" spans="1:3" ht="12.75" customHeight="1" x14ac:dyDescent="0.25"/>
    <row r="41" spans="1:3" ht="26.4" x14ac:dyDescent="0.25">
      <c r="A41" s="19" t="s">
        <v>13</v>
      </c>
    </row>
    <row r="42" spans="1:3" ht="12.75" customHeight="1" x14ac:dyDescent="0.25"/>
    <row r="43" spans="1:3" ht="81.75" customHeight="1" x14ac:dyDescent="0.25">
      <c r="A43" s="294" t="s">
        <v>14</v>
      </c>
      <c r="C43" s="22"/>
    </row>
    <row r="44" spans="1:3" ht="64.5" customHeight="1" x14ac:dyDescent="0.25">
      <c r="A44" s="300" t="s">
        <v>1366</v>
      </c>
      <c r="C44" s="22"/>
    </row>
    <row r="45" spans="1:3" ht="12.75" customHeight="1" x14ac:dyDescent="0.25">
      <c r="A45" s="293"/>
      <c r="C45" s="22"/>
    </row>
    <row r="46" spans="1:3" ht="41.4" customHeight="1" x14ac:dyDescent="0.25">
      <c r="A46" s="301" t="s">
        <v>15</v>
      </c>
      <c r="C46" s="22"/>
    </row>
    <row r="47" spans="1:3" ht="11.4" customHeight="1" x14ac:dyDescent="0.25"/>
    <row r="48" spans="1:3" x14ac:dyDescent="0.25">
      <c r="A48" s="302" t="s">
        <v>1367</v>
      </c>
    </row>
    <row r="49" spans="1:1" ht="12" customHeight="1" x14ac:dyDescent="0.25"/>
    <row r="50" spans="1:1" ht="39.6" x14ac:dyDescent="0.25">
      <c r="A50" s="19" t="s">
        <v>1368</v>
      </c>
    </row>
    <row r="51" spans="1:1" ht="12.75" customHeight="1" x14ac:dyDescent="0.25"/>
    <row r="52" spans="1:1" ht="79.2" x14ac:dyDescent="0.25">
      <c r="A52" s="19" t="s">
        <v>1369</v>
      </c>
    </row>
    <row r="53" spans="1:1" ht="12.75" customHeight="1" x14ac:dyDescent="0.25"/>
    <row r="54" spans="1:1" ht="39.6" x14ac:dyDescent="0.25">
      <c r="A54" s="19" t="s">
        <v>1370</v>
      </c>
    </row>
    <row r="56" spans="1:1" x14ac:dyDescent="0.25">
      <c r="A56" s="19" t="s">
        <v>16</v>
      </c>
    </row>
    <row r="58" spans="1:1" x14ac:dyDescent="0.25">
      <c r="A58" s="19" t="s">
        <v>17</v>
      </c>
    </row>
    <row r="60" spans="1:1" ht="121.8" customHeight="1" x14ac:dyDescent="0.25">
      <c r="A60" s="23" t="s">
        <v>1371</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1372</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11" t="s">
        <v>1390</v>
      </c>
    </row>
    <row r="73" spans="1:1" ht="39.6" x14ac:dyDescent="0.25">
      <c r="A73" s="23" t="s">
        <v>1391</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5"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1381</v>
      </c>
    </row>
    <row r="96" spans="1:2" x14ac:dyDescent="0.25">
      <c r="A96" s="23"/>
    </row>
    <row r="97" spans="1:4" x14ac:dyDescent="0.25">
      <c r="A97" s="260" t="s">
        <v>40</v>
      </c>
    </row>
    <row r="98" spans="1:4" ht="68.400000000000006" customHeight="1" x14ac:dyDescent="0.25">
      <c r="A98" s="23" t="s">
        <v>1382</v>
      </c>
    </row>
    <row r="99" spans="1:4" x14ac:dyDescent="0.25">
      <c r="A99" s="23"/>
    </row>
    <row r="100" spans="1:4" x14ac:dyDescent="0.25">
      <c r="A100" s="260" t="s">
        <v>41</v>
      </c>
    </row>
    <row r="101" spans="1:4" ht="79.2" x14ac:dyDescent="0.25">
      <c r="A101" s="23" t="s">
        <v>1383</v>
      </c>
    </row>
    <row r="102" spans="1:4" x14ac:dyDescent="0.25">
      <c r="A102" s="23"/>
    </row>
    <row r="103" spans="1:4" x14ac:dyDescent="0.25">
      <c r="A103" s="297" t="s">
        <v>42</v>
      </c>
    </row>
    <row r="104" spans="1:4" ht="52.8" x14ac:dyDescent="0.25">
      <c r="A104" s="23" t="s">
        <v>1384</v>
      </c>
    </row>
    <row r="105" spans="1:4" x14ac:dyDescent="0.25">
      <c r="A105" s="23"/>
      <c r="B105" s="20" t="s">
        <v>43</v>
      </c>
    </row>
    <row r="106" spans="1:4" x14ac:dyDescent="0.25">
      <c r="A106" s="260" t="s">
        <v>44</v>
      </c>
    </row>
    <row r="107" spans="1:4" ht="71.25" customHeight="1" x14ac:dyDescent="0.25">
      <c r="A107" s="19" t="s">
        <v>1385</v>
      </c>
    </row>
    <row r="108" spans="1:4" ht="39.6" x14ac:dyDescent="0.25">
      <c r="A108" s="19" t="s">
        <v>1375</v>
      </c>
    </row>
    <row r="109" spans="1:4" ht="26.4" x14ac:dyDescent="0.25">
      <c r="A109" s="19" t="s">
        <v>45</v>
      </c>
    </row>
    <row r="110" spans="1:4" ht="10.5" customHeight="1" x14ac:dyDescent="0.25">
      <c r="D110" s="20" t="s">
        <v>43</v>
      </c>
    </row>
    <row r="111" spans="1:4" ht="99.75" customHeight="1" x14ac:dyDescent="0.25">
      <c r="A111" s="23" t="s">
        <v>1374</v>
      </c>
    </row>
    <row r="112" spans="1:4" ht="26.4" x14ac:dyDescent="0.25">
      <c r="A112" s="19" t="s">
        <v>1373</v>
      </c>
    </row>
    <row r="114" spans="1:2" ht="184.8" x14ac:dyDescent="0.25">
      <c r="A114" s="23" t="s">
        <v>1386</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1387</v>
      </c>
    </row>
    <row r="128" spans="1:2" ht="12.75" customHeight="1" x14ac:dyDescent="0.25">
      <c r="A128" s="307" t="s">
        <v>23</v>
      </c>
    </row>
    <row r="129" spans="1:1" ht="15.75" customHeight="1" x14ac:dyDescent="0.25">
      <c r="A129" s="306" t="s">
        <v>55</v>
      </c>
    </row>
    <row r="130" spans="1:1" ht="12.75" customHeight="1" x14ac:dyDescent="0.25">
      <c r="A130" s="23"/>
    </row>
    <row r="131" spans="1:1" x14ac:dyDescent="0.25">
      <c r="A131" s="297" t="s">
        <v>56</v>
      </c>
    </row>
    <row r="132" spans="1:1" ht="40.799999999999997" customHeight="1" x14ac:dyDescent="0.25">
      <c r="A132" s="23" t="s">
        <v>1376</v>
      </c>
    </row>
    <row r="133" spans="1:1" ht="61.5" customHeight="1" x14ac:dyDescent="0.25">
      <c r="A133" s="303" t="s">
        <v>1388</v>
      </c>
    </row>
    <row r="134" spans="1:1" x14ac:dyDescent="0.25">
      <c r="A134" s="260" t="s">
        <v>1389</v>
      </c>
    </row>
    <row r="135" spans="1:1" ht="105.6" x14ac:dyDescent="0.25">
      <c r="A135" s="303" t="s">
        <v>1377</v>
      </c>
    </row>
    <row r="136" spans="1:1" x14ac:dyDescent="0.25">
      <c r="A136"/>
    </row>
    <row r="137" spans="1:1" ht="71.55" customHeight="1" x14ac:dyDescent="0.25">
      <c r="A137" s="302" t="s">
        <v>1378</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69" t="str">
        <f>Spolu!C3&amp;", "&amp;Spolu!C6</f>
        <v>Slovenská federácia pétanque, Karpatské námestie 10A, Bratislava, 831 06</v>
      </c>
      <c r="B1" s="369"/>
      <c r="C1" s="369"/>
      <c r="N1" s="137" t="str">
        <f>O1&amp;" - "&amp;P1</f>
        <v>a - príspevok uznaným športom</v>
      </c>
      <c r="O1" s="137" t="s">
        <v>338</v>
      </c>
      <c r="P1" s="137" t="str">
        <f>Spolu!B17</f>
        <v>príspevok uznaným športom</v>
      </c>
    </row>
    <row r="2" spans="1:16" x14ac:dyDescent="0.25">
      <c r="N2" s="137" t="str">
        <f t="shared" ref="N2:N19" si="0">O2&amp;" - "&amp;P2</f>
        <v>b - príspevok Slovenskému olympijskému a športovému výboru</v>
      </c>
      <c r="O2" s="137" t="s">
        <v>340</v>
      </c>
      <c r="P2" s="137" t="str">
        <f>Spolu!B18</f>
        <v>príspevok Slovenskému olympijskému a športovému výboru</v>
      </c>
    </row>
    <row r="3" spans="1:16" x14ac:dyDescent="0.25">
      <c r="E3" s="370" t="s">
        <v>1276</v>
      </c>
      <c r="F3" s="371"/>
      <c r="N3" s="137" t="str">
        <f t="shared" si="0"/>
        <v>c - príspevok Slovenskému paralympijskému výboru</v>
      </c>
      <c r="O3" s="137" t="s">
        <v>342</v>
      </c>
      <c r="P3" s="137" t="str">
        <f>Spolu!B19</f>
        <v>príspevok Slovenskému paralympijskému výboru</v>
      </c>
    </row>
    <row r="4" spans="1:16" ht="45.75" customHeight="1" x14ac:dyDescent="0.25">
      <c r="E4" s="371"/>
      <c r="F4" s="371"/>
      <c r="N4" s="137" t="str">
        <f t="shared" si="0"/>
        <v>d - príspevok športovcom top tímu</v>
      </c>
      <c r="O4" s="137" t="s">
        <v>344</v>
      </c>
      <c r="P4" s="137" t="str">
        <f>Spolu!B20</f>
        <v>príspevok športovcom top tímu</v>
      </c>
    </row>
    <row r="5" spans="1:16" ht="30.75" customHeight="1" x14ac:dyDescent="0.25">
      <c r="C5" s="272" t="s">
        <v>1277</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0" x14ac:dyDescent="0.25">
      <c r="C6" s="138" t="s">
        <v>1278</v>
      </c>
      <c r="E6" s="140" t="s">
        <v>1279</v>
      </c>
      <c r="F6" s="149"/>
      <c r="N6" s="137" t="str">
        <f t="shared" si="0"/>
        <v>f - plnenie úloh verejného záujmu v športe</v>
      </c>
      <c r="O6" s="137" t="s">
        <v>348</v>
      </c>
      <c r="P6" s="137" t="str">
        <f>Spolu!B22</f>
        <v>plnenie úloh verejného záujmu v športe</v>
      </c>
    </row>
    <row r="7" spans="1:16" x14ac:dyDescent="0.25">
      <c r="C7" s="138" t="s">
        <v>1281</v>
      </c>
      <c r="E7" s="140" t="s">
        <v>1282</v>
      </c>
      <c r="F7" s="150"/>
      <c r="N7" s="137" t="str">
        <f t="shared" si="0"/>
        <v>g - rozvoj športov, ktoré nie sú uznanými podľa zákona č. 440/2015 Z. z.</v>
      </c>
      <c r="O7" s="137" t="s">
        <v>350</v>
      </c>
      <c r="P7" s="137" t="str">
        <f>Spolu!B23</f>
        <v>rozvoj športov, ktoré nie sú uznanými podľa zákona č. 440/2015 Z. z.</v>
      </c>
    </row>
    <row r="8" spans="1:16" x14ac:dyDescent="0.25">
      <c r="C8" s="138" t="s">
        <v>1284</v>
      </c>
      <c r="E8" s="140" t="s">
        <v>1285</v>
      </c>
      <c r="F8" s="151"/>
      <c r="N8" s="137" t="str">
        <f t="shared" si="0"/>
        <v>h - podpora a rozvoj turistických a cykloturistických trás</v>
      </c>
      <c r="O8" s="137" t="s">
        <v>352</v>
      </c>
      <c r="P8" s="137" t="str">
        <f>Spolu!B24</f>
        <v>podpora a rozvoj turistických a cykloturistických trás</v>
      </c>
    </row>
    <row r="9" spans="1:16" x14ac:dyDescent="0.25">
      <c r="C9" s="273"/>
      <c r="E9" s="140" t="s">
        <v>1307</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25">
      <c r="E10" s="140" t="s">
        <v>1286</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72" t="s">
        <v>1308</v>
      </c>
      <c r="B12" s="372"/>
      <c r="C12" s="372"/>
      <c r="D12" s="138"/>
      <c r="E12" s="138"/>
      <c r="F12" s="195" t="s">
        <v>1309</v>
      </c>
      <c r="G12" s="138"/>
      <c r="N12" s="137" t="str">
        <f t="shared" si="0"/>
        <v>l - podpora zdravotne postihnutých športovcov</v>
      </c>
      <c r="O12" s="137" t="s">
        <v>360</v>
      </c>
      <c r="P12" s="137" t="str">
        <f>Spolu!B28</f>
        <v>podpora zdravotne postihnutých športovcov</v>
      </c>
    </row>
    <row r="13" spans="1:16" ht="55.35" customHeight="1" x14ac:dyDescent="0.25">
      <c r="A13" s="37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3"/>
      <c r="C13" s="373"/>
      <c r="F13" s="195" t="s">
        <v>1400</v>
      </c>
      <c r="N13" s="137" t="str">
        <f t="shared" si="0"/>
        <v>m - organizácia tradičných športových podujatí</v>
      </c>
      <c r="O13" s="137" t="s">
        <v>362</v>
      </c>
      <c r="P13" s="137" t="str">
        <f>Spolu!B29</f>
        <v>organizácia tradičných športových podujatí</v>
      </c>
    </row>
    <row r="14" spans="1:16" ht="34.35" customHeight="1" x14ac:dyDescent="0.25">
      <c r="A14" s="139" t="s">
        <v>1292</v>
      </c>
      <c r="B14" s="374" t="s">
        <v>1310</v>
      </c>
      <c r="C14" s="375"/>
      <c r="F14" s="313"/>
      <c r="N14" s="137" t="str">
        <f t="shared" si="0"/>
        <v xml:space="preserve">n - </v>
      </c>
      <c r="O14" s="137" t="s">
        <v>364</v>
      </c>
    </row>
    <row r="15" spans="1:16" ht="34.35" customHeight="1" x14ac:dyDescent="0.25">
      <c r="A15" s="139" t="s">
        <v>1311</v>
      </c>
      <c r="B15" s="374"/>
      <c r="C15" s="375"/>
      <c r="F15" s="377"/>
      <c r="N15" s="137" t="str">
        <f t="shared" si="0"/>
        <v xml:space="preserve">o - </v>
      </c>
      <c r="O15" s="137" t="s">
        <v>365</v>
      </c>
    </row>
    <row r="16" spans="1:16" x14ac:dyDescent="0.25">
      <c r="A16" s="139" t="s">
        <v>1295</v>
      </c>
      <c r="B16" s="142">
        <f>F8</f>
        <v>0</v>
      </c>
      <c r="C16" s="137"/>
      <c r="F16" s="377"/>
      <c r="N16" s="137" t="str">
        <f t="shared" si="0"/>
        <v xml:space="preserve">p - </v>
      </c>
      <c r="O16" s="137" t="s">
        <v>366</v>
      </c>
    </row>
    <row r="17" spans="1:16" ht="32.1" customHeight="1" x14ac:dyDescent="0.25">
      <c r="A17" s="139" t="s">
        <v>1298</v>
      </c>
      <c r="B17" s="142">
        <f>F9</f>
        <v>0</v>
      </c>
      <c r="C17" s="137"/>
      <c r="F17" s="377"/>
      <c r="N17" s="137" t="str">
        <f t="shared" si="0"/>
        <v xml:space="preserve">q - </v>
      </c>
      <c r="O17" s="137" t="s">
        <v>367</v>
      </c>
    </row>
    <row r="18" spans="1:16" ht="15.6" thickBot="1" x14ac:dyDescent="0.3">
      <c r="B18" s="193" t="s">
        <v>1312</v>
      </c>
      <c r="C18" s="194">
        <v>31</v>
      </c>
      <c r="N18" s="137" t="str">
        <f t="shared" si="0"/>
        <v xml:space="preserve">r - </v>
      </c>
      <c r="O18" s="137" t="s">
        <v>368</v>
      </c>
    </row>
    <row r="19" spans="1:16" x14ac:dyDescent="0.25">
      <c r="B19" s="193" t="s">
        <v>1300</v>
      </c>
      <c r="C19" s="142" t="str">
        <f>Spolu!C4</f>
        <v>36064742</v>
      </c>
      <c r="F19" s="145" t="s">
        <v>1296</v>
      </c>
      <c r="G19" s="207"/>
      <c r="H19" s="146"/>
      <c r="N19" s="137" t="str">
        <f t="shared" si="0"/>
        <v xml:space="preserve"> - </v>
      </c>
    </row>
    <row r="20" spans="1:16" x14ac:dyDescent="0.25">
      <c r="A20" s="139" t="s">
        <v>396</v>
      </c>
      <c r="B20" s="143">
        <f>F6</f>
        <v>0</v>
      </c>
      <c r="C20" s="137"/>
      <c r="F20" s="147"/>
      <c r="G20" s="286"/>
      <c r="H20" s="148"/>
    </row>
    <row r="21" spans="1:16" x14ac:dyDescent="0.25">
      <c r="B21" s="137"/>
      <c r="C21" s="137"/>
      <c r="F21" s="147" t="s">
        <v>1301</v>
      </c>
      <c r="G21" s="286">
        <v>421947749446</v>
      </c>
      <c r="H21" s="148"/>
      <c r="N21" s="137" t="str">
        <f>O21&amp;" - "&amp;P21</f>
        <v>026 01 - Šport pre všetkých, školský a univerzitný šport</v>
      </c>
      <c r="O21" s="137" t="s">
        <v>317</v>
      </c>
      <c r="P21" s="137" t="s">
        <v>318</v>
      </c>
    </row>
    <row r="22" spans="1:16" x14ac:dyDescent="0.25">
      <c r="A22" s="137"/>
      <c r="B22" s="137"/>
      <c r="F22" s="147" t="s">
        <v>1302</v>
      </c>
      <c r="G22" s="286">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76" t="s">
        <v>1303</v>
      </c>
      <c r="C24" s="376"/>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1313</v>
      </c>
    </row>
    <row r="28" spans="1:16" x14ac:dyDescent="0.25">
      <c r="N28" s="137" t="s">
        <v>1314</v>
      </c>
    </row>
    <row r="29" spans="1:16" x14ac:dyDescent="0.25">
      <c r="N29" s="137" t="s">
        <v>1315</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1316</v>
      </c>
    </row>
    <row r="2" spans="1:2" ht="30" customHeight="1" x14ac:dyDescent="0.25">
      <c r="A2" s="378" t="s">
        <v>1317</v>
      </c>
      <c r="B2" s="378"/>
    </row>
    <row r="3" spans="1:2" x14ac:dyDescent="0.25">
      <c r="A3" s="61" t="s">
        <v>1318</v>
      </c>
      <c r="B3" s="61" t="s">
        <v>1319</v>
      </c>
    </row>
    <row r="4" spans="1:2" x14ac:dyDescent="0.25">
      <c r="A4" s="62" t="s">
        <v>1320</v>
      </c>
      <c r="B4" s="62" t="s">
        <v>1321</v>
      </c>
    </row>
    <row r="5" spans="1:2" x14ac:dyDescent="0.25">
      <c r="A5" s="62" t="s">
        <v>1322</v>
      </c>
      <c r="B5" s="62" t="s">
        <v>1323</v>
      </c>
    </row>
    <row r="6" spans="1:2" x14ac:dyDescent="0.25">
      <c r="A6" s="62" t="s">
        <v>1324</v>
      </c>
      <c r="B6" s="62" t="s">
        <v>1325</v>
      </c>
    </row>
    <row r="7" spans="1:2" x14ac:dyDescent="0.25">
      <c r="A7" s="62" t="s">
        <v>1326</v>
      </c>
      <c r="B7" s="62" t="s">
        <v>1327</v>
      </c>
    </row>
    <row r="8" spans="1:2" x14ac:dyDescent="0.25">
      <c r="A8" s="62" t="s">
        <v>1328</v>
      </c>
      <c r="B8" s="62" t="s">
        <v>1329</v>
      </c>
    </row>
    <row r="9" spans="1:2" x14ac:dyDescent="0.25">
      <c r="A9" s="62" t="s">
        <v>1330</v>
      </c>
      <c r="B9" s="62" t="s">
        <v>1331</v>
      </c>
    </row>
    <row r="10" spans="1:2" x14ac:dyDescent="0.25">
      <c r="A10" s="62" t="s">
        <v>1332</v>
      </c>
      <c r="B10" s="62" t="s">
        <v>1333</v>
      </c>
    </row>
    <row r="11" spans="1:2" x14ac:dyDescent="0.25">
      <c r="A11" s="62" t="s">
        <v>1334</v>
      </c>
      <c r="B11" s="62" t="s">
        <v>1335</v>
      </c>
    </row>
    <row r="12" spans="1:2" x14ac:dyDescent="0.25">
      <c r="A12" s="62" t="s">
        <v>1336</v>
      </c>
      <c r="B12" s="62" t="s">
        <v>1337</v>
      </c>
    </row>
    <row r="13" spans="1:2" x14ac:dyDescent="0.25">
      <c r="A13" s="62" t="s">
        <v>1338</v>
      </c>
      <c r="B13" s="62" t="s">
        <v>1339</v>
      </c>
    </row>
    <row r="14" spans="1:2" x14ac:dyDescent="0.25">
      <c r="A14" s="62" t="s">
        <v>1340</v>
      </c>
      <c r="B14" s="62" t="s">
        <v>1341</v>
      </c>
    </row>
    <row r="15" spans="1:2" x14ac:dyDescent="0.25">
      <c r="A15" s="62" t="s">
        <v>1342</v>
      </c>
      <c r="B15" s="62" t="s">
        <v>1343</v>
      </c>
    </row>
    <row r="16" spans="1:2" x14ac:dyDescent="0.25">
      <c r="A16" s="62" t="s">
        <v>1344</v>
      </c>
      <c r="B16" s="62" t="s">
        <v>1345</v>
      </c>
    </row>
    <row r="17" spans="1:2" x14ac:dyDescent="0.25">
      <c r="A17" s="62" t="s">
        <v>1346</v>
      </c>
      <c r="B17" s="62" t="s">
        <v>1347</v>
      </c>
    </row>
    <row r="18" spans="1:2" x14ac:dyDescent="0.25">
      <c r="A18" s="62" t="s">
        <v>1348</v>
      </c>
      <c r="B18" s="62" t="s">
        <v>1349</v>
      </c>
    </row>
    <row r="19" spans="1:2" x14ac:dyDescent="0.25">
      <c r="A19" s="62" t="s">
        <v>1350</v>
      </c>
      <c r="B19" s="62" t="s">
        <v>1351</v>
      </c>
    </row>
    <row r="20" spans="1:2" x14ac:dyDescent="0.25">
      <c r="A20" s="62" t="s">
        <v>1352</v>
      </c>
      <c r="B20" s="62" t="s">
        <v>1353</v>
      </c>
    </row>
    <row r="21" spans="1:2" x14ac:dyDescent="0.25">
      <c r="A21" s="62" t="s">
        <v>1354</v>
      </c>
      <c r="B21" s="62" t="s">
        <v>1355</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26" t="s">
        <v>57</v>
      </c>
      <c r="B1" s="326"/>
      <c r="C1" s="326"/>
      <c r="D1" s="326"/>
      <c r="E1" s="326"/>
      <c r="F1" s="326"/>
      <c r="G1" s="326"/>
      <c r="H1" s="326"/>
      <c r="I1" s="52"/>
      <c r="J1" s="37"/>
    </row>
    <row r="2" spans="1:11" ht="15.6" x14ac:dyDescent="0.3">
      <c r="A2" s="332" t="s">
        <v>58</v>
      </c>
      <c r="B2" s="332"/>
      <c r="C2" s="332"/>
      <c r="D2" s="332"/>
      <c r="E2" s="332"/>
      <c r="F2" s="332"/>
      <c r="G2" s="332"/>
      <c r="H2" s="330" t="str">
        <f>+Doklady!I100</f>
        <v>V2</v>
      </c>
      <c r="I2" s="330"/>
    </row>
    <row r="3" spans="1:11" ht="13.8" x14ac:dyDescent="0.25">
      <c r="A3" s="40"/>
      <c r="B3" s="40"/>
      <c r="C3" s="40"/>
      <c r="D3" s="40"/>
      <c r="E3" s="40"/>
      <c r="F3" s="40"/>
      <c r="G3" s="40"/>
      <c r="H3" s="331">
        <f>+Doklady!I101</f>
        <v>45887</v>
      </c>
      <c r="I3" s="331"/>
    </row>
    <row r="4" spans="1:11" ht="15.75" customHeight="1" x14ac:dyDescent="0.25">
      <c r="A4" s="41" t="s">
        <v>59</v>
      </c>
      <c r="B4" s="327" t="s">
        <v>60</v>
      </c>
      <c r="C4" s="328"/>
      <c r="D4" s="328"/>
      <c r="E4" s="329"/>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35" t="s">
        <v>311</v>
      </c>
      <c r="B1" s="336"/>
      <c r="C1" s="174">
        <v>45688</v>
      </c>
      <c r="D1" s="26"/>
      <c r="G1" s="252">
        <v>45688</v>
      </c>
    </row>
    <row r="2" spans="1:7" ht="13.8" x14ac:dyDescent="0.25">
      <c r="A2" s="28"/>
      <c r="B2" s="28"/>
      <c r="G2" s="252">
        <v>45716</v>
      </c>
    </row>
    <row r="3" spans="1:7" ht="13.8" x14ac:dyDescent="0.25">
      <c r="A3" s="30" t="s">
        <v>312</v>
      </c>
      <c r="B3" s="333" t="str">
        <f>INDEX(Adr!B:B,Doklady!B102+1)</f>
        <v>Slovenská federácia pétanque</v>
      </c>
      <c r="C3" s="333"/>
      <c r="D3" s="333"/>
      <c r="G3" s="252">
        <v>45747</v>
      </c>
    </row>
    <row r="4" spans="1:7" ht="13.8" x14ac:dyDescent="0.25">
      <c r="A4" s="30" t="s">
        <v>313</v>
      </c>
      <c r="B4" s="29" t="str">
        <f>RIGHT("0000"&amp;INDEX(Adr!A:A,Doklady!B102+1),8)</f>
        <v>36064742</v>
      </c>
      <c r="G4" s="252">
        <v>45777</v>
      </c>
    </row>
    <row r="5" spans="1:7" ht="13.8" x14ac:dyDescent="0.25">
      <c r="A5" s="30" t="s">
        <v>314</v>
      </c>
      <c r="B5" s="29" t="str">
        <f>INDEX(Adr!D:D,Doklady!B102+1)&amp;", "&amp;INDEX(Adr!E:E,Doklady!B102+1)</f>
        <v>Karpatské námestie 10A, Bratislava</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15790</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15790</v>
      </c>
      <c r="G15" s="252"/>
    </row>
    <row r="16" spans="1:7" ht="13.8" x14ac:dyDescent="0.25">
      <c r="G16" s="252"/>
    </row>
    <row r="17" spans="1:5" ht="72" customHeight="1" x14ac:dyDescent="0.25">
      <c r="A17" s="334" t="s">
        <v>328</v>
      </c>
      <c r="B17" s="334"/>
      <c r="C17" s="334"/>
      <c r="D17" s="334"/>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topLeftCell="A20" zoomScaleNormal="100" workbookViewId="0">
      <selection activeCell="B141" sqref="B141"/>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31.95" customHeight="1" x14ac:dyDescent="0.3">
      <c r="A1" s="345" t="s">
        <v>1504</v>
      </c>
      <c r="B1" s="345"/>
      <c r="C1" s="345"/>
      <c r="D1" s="345"/>
      <c r="E1" s="345"/>
      <c r="F1" s="345"/>
      <c r="G1" s="345"/>
      <c r="H1" s="345"/>
      <c r="I1" s="345"/>
    </row>
    <row r="2" spans="1:26" ht="7.5" customHeight="1" x14ac:dyDescent="0.2">
      <c r="C2" s="8"/>
      <c r="D2" s="8"/>
      <c r="E2" s="8"/>
      <c r="F2" s="8"/>
      <c r="G2" s="8"/>
      <c r="H2" s="8"/>
      <c r="I2" s="8"/>
    </row>
    <row r="3" spans="1:26" s="9" customFormat="1" ht="26.1" customHeight="1" x14ac:dyDescent="0.25">
      <c r="B3" s="160" t="s">
        <v>59</v>
      </c>
      <c r="C3" s="346" t="str">
        <f>INDEX(Adr!B2:B87,Doklady!B102)</f>
        <v>Slovenská federácia pétanque</v>
      </c>
      <c r="D3" s="346"/>
      <c r="E3" s="346"/>
      <c r="F3" s="346"/>
      <c r="G3" s="215"/>
      <c r="H3" s="215"/>
      <c r="I3" s="65" t="str">
        <f>Doklady!I100</f>
        <v>V2</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INDEX(Adr!A2:A89,Doklady!B102)</f>
        <v>36064742</v>
      </c>
      <c r="I4" s="65">
        <f>Doklady!I101</f>
        <v>45887</v>
      </c>
      <c r="J4" s="85"/>
      <c r="K4" s="85"/>
      <c r="L4" s="85"/>
      <c r="M4" s="85"/>
      <c r="N4" s="85"/>
      <c r="O4" s="85"/>
      <c r="P4" s="85"/>
      <c r="Q4" s="85"/>
      <c r="R4" s="85"/>
      <c r="S4" s="85"/>
      <c r="T4" s="85"/>
      <c r="U4" s="85"/>
      <c r="V4" s="85"/>
      <c r="W4" s="85"/>
      <c r="X4" s="85"/>
      <c r="Y4" s="85"/>
      <c r="Z4" s="85"/>
    </row>
    <row r="5" spans="1:26" s="9" customFormat="1" ht="13.2" x14ac:dyDescent="0.25">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INDEX(Adr!D2:D89,Doklady!B102)&amp;", "&amp;INDEX(Adr!E2:E89,Doklady!B102)&amp;", "&amp;INDEX(Adr!F2:F89,Doklady!B102)</f>
        <v>Karpatské námestie 10A, Bratislava, 831 06</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5" t="s">
        <v>331</v>
      </c>
      <c r="D9" s="125" t="s">
        <v>332</v>
      </c>
      <c r="E9" s="347" t="s">
        <v>333</v>
      </c>
      <c r="F9" s="348"/>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38">
        <f>SUMIF(K:K,A10,I:I)</f>
        <v>0</v>
      </c>
      <c r="F10" s="339"/>
      <c r="L10" s="120" t="s">
        <v>334</v>
      </c>
      <c r="M10" s="118"/>
      <c r="N10" s="118"/>
      <c r="O10" s="118"/>
      <c r="P10" s="118"/>
      <c r="Q10" s="118"/>
      <c r="R10" s="118"/>
      <c r="S10" s="118"/>
    </row>
    <row r="11" spans="1:26" ht="17.399999999999999" x14ac:dyDescent="0.3">
      <c r="A11" s="69" t="s">
        <v>319</v>
      </c>
      <c r="B11" s="70" t="s">
        <v>320</v>
      </c>
      <c r="C11" s="126">
        <f>SUMIF(FP!J:J,Doklady!$B$1&amp;A11,FP!D:D)</f>
        <v>15790</v>
      </c>
      <c r="D11" s="126">
        <f>+C11-E11</f>
        <v>15789.999999999998</v>
      </c>
      <c r="E11" s="349">
        <f>+I39-I42+I44-I47</f>
        <v>1.8189894035458565E-12</v>
      </c>
      <c r="F11" s="350"/>
      <c r="J11" s="176"/>
      <c r="L11" s="161" t="str">
        <f>L41</f>
        <v>a - pétanque - bežné transfery</v>
      </c>
      <c r="M11" s="118"/>
      <c r="N11" s="118"/>
      <c r="O11" s="118"/>
      <c r="P11" s="118"/>
      <c r="Q11" s="118"/>
      <c r="R11" s="118"/>
      <c r="S11" s="118"/>
    </row>
    <row r="12" spans="1:26" ht="17.399999999999999" x14ac:dyDescent="0.3">
      <c r="A12" s="69" t="s">
        <v>321</v>
      </c>
      <c r="B12" s="70" t="s">
        <v>322</v>
      </c>
      <c r="C12" s="126">
        <f>SUMIF(FP!J:J,Doklady!$B$1&amp;A12,FP!D:D)</f>
        <v>0</v>
      </c>
      <c r="D12" s="126">
        <f>C12-E12</f>
        <v>0</v>
      </c>
      <c r="E12" s="338">
        <f>SUMIF(K:K,A12,I:I)</f>
        <v>0</v>
      </c>
      <c r="F12" s="339"/>
      <c r="J12" s="177"/>
      <c r="L12" s="161" t="str">
        <f>L42</f>
        <v>a - pétanque - kapitálové transfery</v>
      </c>
      <c r="N12" s="118"/>
      <c r="O12" s="118"/>
      <c r="P12" s="118"/>
      <c r="Q12" s="118"/>
      <c r="R12" s="118"/>
      <c r="S12" s="118"/>
    </row>
    <row r="13" spans="1:26" ht="17.399999999999999" x14ac:dyDescent="0.3">
      <c r="A13" s="69" t="s">
        <v>323</v>
      </c>
      <c r="B13" s="70" t="s">
        <v>324</v>
      </c>
      <c r="C13" s="126">
        <f>SUMIF(FP!J:J,Doklady!$B$1&amp;A13,FP!D:D)</f>
        <v>0</v>
      </c>
      <c r="D13" s="126">
        <f>C13-E13</f>
        <v>0</v>
      </c>
      <c r="E13" s="338">
        <f>SUMIF(K:K,A13,I:I)</f>
        <v>0</v>
      </c>
      <c r="F13" s="339"/>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51">
        <f>SUMIF(K:K,A14,I:I)</f>
        <v>0</v>
      </c>
      <c r="F14" s="352"/>
      <c r="J14" s="8"/>
      <c r="L14" s="161" t="str">
        <f>L47</f>
        <v>2</v>
      </c>
      <c r="N14" s="118"/>
      <c r="O14" s="118"/>
      <c r="P14" s="118"/>
      <c r="Q14" s="118"/>
      <c r="R14" s="118"/>
      <c r="S14" s="118"/>
    </row>
    <row r="15" spans="1:26" ht="5.25" customHeight="1" thickTop="1" x14ac:dyDescent="0.25">
      <c r="I15" s="9"/>
    </row>
    <row r="16" spans="1:26" s="9" customFormat="1" ht="13.2" x14ac:dyDescent="0.25">
      <c r="A16" s="117" t="s">
        <v>335</v>
      </c>
      <c r="B16" s="358" t="s">
        <v>336</v>
      </c>
      <c r="C16" s="359"/>
      <c r="D16" s="359"/>
      <c r="E16" s="359"/>
      <c r="F16" s="359"/>
      <c r="G16" s="359"/>
      <c r="H16" s="360"/>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353" t="s">
        <v>339</v>
      </c>
      <c r="C17" s="353"/>
      <c r="D17" s="353"/>
      <c r="E17" s="353"/>
      <c r="F17" s="353"/>
      <c r="G17" s="353"/>
      <c r="H17" s="353"/>
      <c r="I17" s="73">
        <f>SUMIF(FP!I:I,Doklady!$B$1&amp;A17,FP!D:D)</f>
        <v>15790</v>
      </c>
      <c r="T17" s="86"/>
    </row>
    <row r="18" spans="1:20" x14ac:dyDescent="0.2">
      <c r="A18" s="135" t="s">
        <v>340</v>
      </c>
      <c r="B18" s="353" t="s">
        <v>341</v>
      </c>
      <c r="C18" s="353"/>
      <c r="D18" s="353"/>
      <c r="E18" s="353"/>
      <c r="F18" s="353"/>
      <c r="G18" s="353"/>
      <c r="H18" s="353"/>
      <c r="I18" s="73">
        <f>SUMIF(FP!I:I,Doklady!$B$1&amp;A18,FP!D:D)</f>
        <v>0</v>
      </c>
    </row>
    <row r="19" spans="1:20" x14ac:dyDescent="0.2">
      <c r="A19" s="115" t="s">
        <v>342</v>
      </c>
      <c r="B19" s="353" t="s">
        <v>343</v>
      </c>
      <c r="C19" s="353"/>
      <c r="D19" s="353"/>
      <c r="E19" s="353"/>
      <c r="F19" s="353"/>
      <c r="G19" s="353"/>
      <c r="H19" s="353"/>
      <c r="I19" s="73">
        <f>SUMIF(FP!I:I,Doklady!$B$1&amp;A19,FP!D:D)</f>
        <v>0</v>
      </c>
    </row>
    <row r="20" spans="1:20" x14ac:dyDescent="0.2">
      <c r="A20" s="135" t="s">
        <v>344</v>
      </c>
      <c r="B20" s="342" t="s">
        <v>345</v>
      </c>
      <c r="C20" s="343"/>
      <c r="D20" s="343"/>
      <c r="E20" s="343"/>
      <c r="F20" s="343"/>
      <c r="G20" s="343"/>
      <c r="H20" s="344"/>
      <c r="I20" s="73">
        <f>SUMIF(FP!I:I,Doklady!$B$1&amp;A20,FP!D:D)</f>
        <v>0</v>
      </c>
      <c r="T20" s="86"/>
    </row>
    <row r="21" spans="1:20" x14ac:dyDescent="0.2">
      <c r="A21" s="115" t="s">
        <v>346</v>
      </c>
      <c r="B21" s="342" t="s">
        <v>347</v>
      </c>
      <c r="C21" s="343"/>
      <c r="D21" s="343"/>
      <c r="E21" s="343"/>
      <c r="F21" s="343"/>
      <c r="G21" s="343"/>
      <c r="H21" s="344"/>
      <c r="I21" s="73">
        <f>SUMIF(FP!I:I,Doklady!$B$1&amp;A21,FP!D:D)</f>
        <v>0</v>
      </c>
      <c r="T21" s="86"/>
    </row>
    <row r="22" spans="1:20" x14ac:dyDescent="0.2">
      <c r="A22" s="135" t="s">
        <v>348</v>
      </c>
      <c r="B22" s="361" t="s">
        <v>349</v>
      </c>
      <c r="C22" s="362"/>
      <c r="D22" s="362"/>
      <c r="E22" s="362"/>
      <c r="F22" s="362"/>
      <c r="G22" s="362"/>
      <c r="H22" s="363"/>
      <c r="I22" s="73">
        <f>SUMIF(FP!I:I,Doklady!$B$1&amp;A22,FP!D:D)</f>
        <v>0</v>
      </c>
      <c r="T22" s="86"/>
    </row>
    <row r="23" spans="1:20" x14ac:dyDescent="0.2">
      <c r="A23" s="115" t="s">
        <v>350</v>
      </c>
      <c r="B23" s="342" t="s">
        <v>351</v>
      </c>
      <c r="C23" s="343"/>
      <c r="D23" s="343"/>
      <c r="E23" s="343"/>
      <c r="F23" s="343"/>
      <c r="G23" s="343"/>
      <c r="H23" s="344"/>
      <c r="I23" s="73">
        <f>SUMIF(FP!I:I,Doklady!$B$1&amp;A23,FP!D:D)</f>
        <v>0</v>
      </c>
      <c r="T23" s="86"/>
    </row>
    <row r="24" spans="1:20" x14ac:dyDescent="0.2">
      <c r="A24" s="135" t="s">
        <v>352</v>
      </c>
      <c r="B24" s="342" t="s">
        <v>353</v>
      </c>
      <c r="C24" s="343"/>
      <c r="D24" s="343"/>
      <c r="E24" s="343"/>
      <c r="F24" s="343"/>
      <c r="G24" s="343"/>
      <c r="H24" s="344"/>
      <c r="I24" s="73">
        <f>SUMIF(FP!I:I,Doklady!$B$1&amp;A24,FP!D:D)</f>
        <v>0</v>
      </c>
      <c r="T24" s="86"/>
    </row>
    <row r="25" spans="1:20" x14ac:dyDescent="0.2">
      <c r="A25" s="115" t="s">
        <v>354</v>
      </c>
      <c r="B25" s="354" t="s">
        <v>355</v>
      </c>
      <c r="C25" s="355"/>
      <c r="D25" s="355"/>
      <c r="E25" s="355"/>
      <c r="F25" s="355"/>
      <c r="G25" s="355"/>
      <c r="H25" s="356"/>
      <c r="I25" s="73">
        <f>SUMIF(FP!I:I,Doklady!$B$1&amp;A25,FP!D:D)</f>
        <v>0</v>
      </c>
      <c r="T25" s="86"/>
    </row>
    <row r="26" spans="1:20" x14ac:dyDescent="0.2">
      <c r="A26" s="135" t="s">
        <v>356</v>
      </c>
      <c r="B26" s="342" t="s">
        <v>357</v>
      </c>
      <c r="C26" s="343"/>
      <c r="D26" s="343"/>
      <c r="E26" s="343"/>
      <c r="F26" s="343"/>
      <c r="G26" s="343"/>
      <c r="H26" s="344"/>
      <c r="I26" s="73">
        <f>SUMIF(FP!I:I,Doklady!$B$1&amp;A26,FP!D:D)</f>
        <v>0</v>
      </c>
      <c r="T26" s="86"/>
    </row>
    <row r="27" spans="1:20" x14ac:dyDescent="0.2">
      <c r="A27" s="115" t="s">
        <v>358</v>
      </c>
      <c r="B27" s="342" t="s">
        <v>359</v>
      </c>
      <c r="C27" s="343"/>
      <c r="D27" s="343"/>
      <c r="E27" s="343"/>
      <c r="F27" s="343"/>
      <c r="G27" s="343"/>
      <c r="H27" s="344"/>
      <c r="I27" s="73">
        <f>SUMIF(FP!I:I,Doklady!$B$1&amp;A27,FP!D:D)</f>
        <v>0</v>
      </c>
      <c r="T27" s="86"/>
    </row>
    <row r="28" spans="1:20" x14ac:dyDescent="0.2">
      <c r="A28" s="135" t="s">
        <v>360</v>
      </c>
      <c r="B28" s="342" t="s">
        <v>361</v>
      </c>
      <c r="C28" s="343"/>
      <c r="D28" s="343"/>
      <c r="E28" s="343"/>
      <c r="F28" s="343"/>
      <c r="G28" s="343"/>
      <c r="H28" s="344"/>
      <c r="I28" s="73">
        <f>SUMIF(FP!I:I,Doklady!$B$1&amp;A28,FP!D:D)</f>
        <v>0</v>
      </c>
      <c r="T28" s="86"/>
    </row>
    <row r="29" spans="1:20" x14ac:dyDescent="0.2">
      <c r="A29" s="115" t="s">
        <v>362</v>
      </c>
      <c r="B29" s="342" t="s">
        <v>363</v>
      </c>
      <c r="C29" s="343"/>
      <c r="D29" s="343"/>
      <c r="E29" s="343"/>
      <c r="F29" s="343"/>
      <c r="G29" s="343"/>
      <c r="H29" s="344"/>
      <c r="I29" s="73">
        <f>SUMIF(FP!I:I,Doklady!$B$1&amp;A29,FP!D:D)</f>
        <v>0</v>
      </c>
      <c r="T29" s="86"/>
    </row>
    <row r="30" spans="1:20" hidden="1" x14ac:dyDescent="0.2">
      <c r="A30" s="135" t="s">
        <v>364</v>
      </c>
      <c r="B30" s="342"/>
      <c r="C30" s="343"/>
      <c r="D30" s="343"/>
      <c r="E30" s="343"/>
      <c r="F30" s="343"/>
      <c r="G30" s="343"/>
      <c r="H30" s="344"/>
      <c r="I30" s="73">
        <f>SUMIF(FP!I:I,Doklady!$B$1&amp;A30,FP!D:D)</f>
        <v>0</v>
      </c>
      <c r="T30" s="86"/>
    </row>
    <row r="31" spans="1:20" hidden="1" x14ac:dyDescent="0.2">
      <c r="A31" s="115" t="s">
        <v>365</v>
      </c>
      <c r="B31" s="342"/>
      <c r="C31" s="343"/>
      <c r="D31" s="343"/>
      <c r="E31" s="343"/>
      <c r="F31" s="343"/>
      <c r="G31" s="343"/>
      <c r="H31" s="344"/>
      <c r="I31" s="73">
        <f>SUMIF(FP!I:I,Doklady!$B$1&amp;A31,FP!D:D)</f>
        <v>0</v>
      </c>
      <c r="T31" s="86"/>
    </row>
    <row r="32" spans="1:20" hidden="1" x14ac:dyDescent="0.2">
      <c r="A32" s="135" t="s">
        <v>366</v>
      </c>
      <c r="B32" s="364"/>
      <c r="C32" s="365"/>
      <c r="D32" s="365"/>
      <c r="E32" s="365"/>
      <c r="F32" s="365"/>
      <c r="G32" s="365"/>
      <c r="H32" s="366"/>
      <c r="I32" s="73">
        <f>SUMIF(FP!I:I,Doklady!$B$1&amp;A32,FP!D:D)</f>
        <v>0</v>
      </c>
      <c r="T32" s="86"/>
    </row>
    <row r="33" spans="1:21" hidden="1" x14ac:dyDescent="0.2">
      <c r="A33" s="115" t="s">
        <v>367</v>
      </c>
      <c r="B33" s="364"/>
      <c r="C33" s="365"/>
      <c r="D33" s="365"/>
      <c r="E33" s="365"/>
      <c r="F33" s="365"/>
      <c r="G33" s="365"/>
      <c r="H33" s="366"/>
      <c r="I33" s="73">
        <f>SUMIF(FP!I:I,Doklady!$B$1&amp;A33,FP!D:D)</f>
        <v>0</v>
      </c>
      <c r="T33" s="86"/>
    </row>
    <row r="34" spans="1:21" hidden="1" x14ac:dyDescent="0.2">
      <c r="A34" s="135" t="s">
        <v>368</v>
      </c>
      <c r="B34" s="367"/>
      <c r="C34" s="367"/>
      <c r="D34" s="367"/>
      <c r="E34" s="367"/>
      <c r="F34" s="367"/>
      <c r="G34" s="367"/>
      <c r="H34" s="367"/>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335</v>
      </c>
      <c r="B38" s="67" t="str">
        <f>"Šport "&amp;K40</f>
        <v>Šport pétanque</v>
      </c>
      <c r="C38" s="68" t="s">
        <v>370</v>
      </c>
      <c r="D38" s="68" t="s">
        <v>371</v>
      </c>
      <c r="E38" s="68" t="s">
        <v>372</v>
      </c>
      <c r="F38" s="68" t="s">
        <v>373</v>
      </c>
      <c r="G38" s="68" t="s">
        <v>374</v>
      </c>
      <c r="H38" s="68" t="s">
        <v>375</v>
      </c>
      <c r="I38" s="67" t="s">
        <v>327</v>
      </c>
      <c r="L38" s="84">
        <f>COUNTIF(FP!N:N,Doklady!B1&amp;"aB")</f>
        <v>1</v>
      </c>
    </row>
    <row r="39" spans="1:21" x14ac:dyDescent="0.2">
      <c r="A39" s="115" t="s">
        <v>338</v>
      </c>
      <c r="B39" s="116" t="s">
        <v>376</v>
      </c>
      <c r="C39" s="78">
        <f>I39*0</f>
        <v>0</v>
      </c>
      <c r="D39" s="78">
        <f>I39*0</f>
        <v>0</v>
      </c>
      <c r="E39" s="78">
        <f>I39*0</f>
        <v>0</v>
      </c>
      <c r="F39" s="78">
        <f>+I39*0.2</f>
        <v>3158</v>
      </c>
      <c r="G39" s="78">
        <f>+MAX(I39-C39-D39-E39-F39-H39,0)</f>
        <v>12632</v>
      </c>
      <c r="H39" s="78">
        <f>+IFERROR(VLOOKUP(K40&amp;" - kapitálové transfery",B$53:C$90,2,0),0)</f>
        <v>0</v>
      </c>
      <c r="I39" s="73">
        <f>SUMIF(FP!K:K,K40,FP!D:D)</f>
        <v>15790</v>
      </c>
      <c r="L39" s="84">
        <f>COUNTIF(FP!N:N,Doklady!B1&amp;"aK")</f>
        <v>0</v>
      </c>
      <c r="T39" s="86"/>
    </row>
    <row r="40" spans="1:21" x14ac:dyDescent="0.2">
      <c r="A40" s="115" t="s">
        <v>338</v>
      </c>
      <c r="B40" s="116" t="s">
        <v>377</v>
      </c>
      <c r="C40" s="78">
        <f>DSUM(Doklady!A103:J10000,"GGG",Spolu!L40:M42)</f>
        <v>1081.3</v>
      </c>
      <c r="D40" s="78">
        <f>DSUM(Doklady!A103:J10000,"GGG",Spolu!N40:O42)</f>
        <v>2674.23</v>
      </c>
      <c r="E40" s="78">
        <f>DSUM(Doklady!A103:J10000,"GGG",Spolu!P40:Q42)</f>
        <v>9000</v>
      </c>
      <c r="F40" s="78">
        <f>DSUM(Doklady!A103:J10000,"GGG",Spolu!R40:S42)</f>
        <v>3034.4700000000003</v>
      </c>
      <c r="G40" s="78">
        <f>DSUM(Doklady!A103:J10000,"GGG",Spolu!T40:U42)-H40</f>
        <v>0</v>
      </c>
      <c r="H40" s="78">
        <f>+IFERROR(VLOOKUP(K40&amp;" - kapitálové transfery",B$53:D$90,3,0),0)</f>
        <v>0</v>
      </c>
      <c r="I40" s="73">
        <f>+C40+D40+E40+F40+G40+H40</f>
        <v>15790</v>
      </c>
      <c r="J40" s="218" t="str">
        <f>+K45</f>
        <v>.</v>
      </c>
      <c r="K40" s="218" t="str">
        <f>IF(L38&gt;0,INDEX(FP!K:K,Doklady!B2),".")</f>
        <v>pétanque</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2">
      <c r="A41" s="115" t="s">
        <v>338</v>
      </c>
      <c r="B41" s="123" t="s">
        <v>379</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pétanque - bežné transfery</v>
      </c>
      <c r="M41" s="120">
        <v>1</v>
      </c>
      <c r="N41" s="161" t="str">
        <f>+L41</f>
        <v>a - pétanque - bežné transfery</v>
      </c>
      <c r="O41" s="120">
        <v>2</v>
      </c>
      <c r="P41" s="161" t="str">
        <f>+L41</f>
        <v>a - pétanque - bežné transfery</v>
      </c>
      <c r="Q41" s="120">
        <v>3</v>
      </c>
      <c r="R41" s="161" t="str">
        <f>+L41</f>
        <v>a - pétanque - bežné transfery</v>
      </c>
      <c r="S41" s="120">
        <v>4</v>
      </c>
      <c r="T41" s="161" t="str">
        <f>+L41</f>
        <v>a - pétanque - bežné transfery</v>
      </c>
      <c r="U41" s="120">
        <v>5</v>
      </c>
    </row>
    <row r="42" spans="1:21" ht="10.5" customHeight="1" x14ac:dyDescent="0.2">
      <c r="A42" s="115" t="s">
        <v>338</v>
      </c>
      <c r="B42" s="116" t="s">
        <v>380</v>
      </c>
      <c r="C42" s="73">
        <f>+C40</f>
        <v>1081.3</v>
      </c>
      <c r="D42" s="216">
        <f>+D40</f>
        <v>2674.23</v>
      </c>
      <c r="E42" s="216">
        <f>+E40</f>
        <v>9000</v>
      </c>
      <c r="F42" s="216">
        <f>+MIN(F39:F40)</f>
        <v>3034.4700000000003</v>
      </c>
      <c r="G42" s="216">
        <f>+MIN(G39+MAX(F39-F40,0)-MAX(E40-E39,0)-MAX(D40-D39,0)-MAX(C40-C39,0),G40)</f>
        <v>-1.1368683772161603E-12</v>
      </c>
      <c r="H42" s="216">
        <f>+MIN(H39:H40)</f>
        <v>0</v>
      </c>
      <c r="I42" s="73">
        <f>+C42+D42+E42+MIN(F39:F40)+G42+H42</f>
        <v>15789.999999999998</v>
      </c>
      <c r="J42" s="219">
        <f>+K47</f>
        <v>0</v>
      </c>
      <c r="K42" s="219">
        <f>+I42-H42</f>
        <v>15789.999999999998</v>
      </c>
      <c r="L42" s="161" t="str">
        <f>+SUBSTITUTE(L41,"bežné","kapitálové")</f>
        <v>a - pétanque - kapitálové transfery</v>
      </c>
      <c r="M42" s="120">
        <v>1</v>
      </c>
      <c r="N42" s="161" t="str">
        <f>+L42</f>
        <v>a - pétanque - kapitálové transfery</v>
      </c>
      <c r="O42" s="120">
        <v>2</v>
      </c>
      <c r="P42" s="161" t="str">
        <f>+L42</f>
        <v>a - pétanque - kapitálové transfery</v>
      </c>
      <c r="Q42" s="120">
        <v>3</v>
      </c>
      <c r="R42" s="161" t="str">
        <f>+L42</f>
        <v>a - pétanque - kapitálové transfery</v>
      </c>
      <c r="S42" s="120">
        <v>4</v>
      </c>
      <c r="T42" s="161" t="str">
        <f>+L42</f>
        <v>a - pétanque - kapitálové transfery</v>
      </c>
      <c r="U42" s="120">
        <v>5</v>
      </c>
    </row>
    <row r="43" spans="1:21" ht="20.399999999999999" x14ac:dyDescent="0.2">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x14ac:dyDescent="0.2">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338</v>
      </c>
      <c r="B45" s="116" t="s">
        <v>377</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x14ac:dyDescent="0.2">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0"/>
      <c r="B50" s="341"/>
      <c r="C50" s="341"/>
      <c r="D50" s="341"/>
      <c r="E50" s="341"/>
      <c r="F50" s="341"/>
      <c r="G50" s="341"/>
      <c r="H50" s="341"/>
      <c r="I50" s="341"/>
      <c r="T50" s="86"/>
    </row>
    <row r="51" spans="1:20" x14ac:dyDescent="0.2">
      <c r="A51" s="112"/>
      <c r="B51" s="113"/>
      <c r="C51" s="111"/>
      <c r="D51" s="114"/>
      <c r="E51" s="114"/>
      <c r="F51" s="114"/>
      <c r="G51" s="222"/>
      <c r="H51" s="114"/>
      <c r="I51" s="114"/>
      <c r="T51" s="86"/>
    </row>
    <row r="52" spans="1:20" ht="20.399999999999999" x14ac:dyDescent="0.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2">
      <c r="A53" s="75" t="str">
        <f>Doklady!D1</f>
        <v>a</v>
      </c>
      <c r="B53" s="119" t="str">
        <f>Doklady!H1</f>
        <v>pétanque - bežné transfery</v>
      </c>
      <c r="C53" s="73">
        <f>IF(A53&lt;&gt;"",INDEX(FP!D:D,Doklady!B$2+(ROW()-53)),"")</f>
        <v>15790</v>
      </c>
      <c r="D53" s="73">
        <f>IF(A53&lt;&gt;"",Doklady!I1-Doklady!J1,"")</f>
        <v>15790</v>
      </c>
      <c r="E53" s="73">
        <f>IF(A53&lt;&gt;"",MIN(D53,C53)*Doklady!C1/(1-Doklady!C1),"")</f>
        <v>0</v>
      </c>
      <c r="F53" s="71">
        <f>IF(A53&lt;&gt;"",Doklady!J1,"")</f>
        <v>0</v>
      </c>
      <c r="G53" s="73">
        <f>+IFERROR(HLOOKUP(IF(RIGHT(B53,15)="bežné transfery",LEFT(B53,LEN(B53)-18),0),$J$40:$K$42,3,0),MIN(C53,D53))</f>
        <v>15789.999999999998</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15790</v>
      </c>
      <c r="D130" s="228">
        <f t="shared" ref="D130:I130" si="9">SUM(D53:D129)</f>
        <v>15790</v>
      </c>
      <c r="E130" s="228">
        <f t="shared" si="9"/>
        <v>0</v>
      </c>
      <c r="F130" s="228">
        <f t="shared" si="9"/>
        <v>0</v>
      </c>
      <c r="G130" s="228">
        <f t="shared" si="9"/>
        <v>15789.999999999998</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395</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396</v>
      </c>
      <c r="B139" s="9"/>
      <c r="C139" s="74"/>
      <c r="D139" s="74"/>
      <c r="E139" s="74"/>
      <c r="F139" s="74"/>
      <c r="G139" s="74"/>
      <c r="H139" s="74"/>
      <c r="I139" s="74"/>
      <c r="J139" s="85"/>
    </row>
    <row r="140" spans="1:26" ht="13.2" x14ac:dyDescent="0.25">
      <c r="A140" s="9"/>
      <c r="B140" s="281"/>
      <c r="C140" s="229"/>
      <c r="D140" s="357"/>
      <c r="E140" s="357"/>
      <c r="F140" s="357"/>
      <c r="G140" s="357"/>
      <c r="H140" s="357"/>
      <c r="I140" s="357"/>
      <c r="J140" s="85"/>
    </row>
    <row r="141" spans="1:26" ht="68.25" customHeight="1" x14ac:dyDescent="0.25">
      <c r="A141" s="9"/>
      <c r="B141" s="283" t="s">
        <v>397</v>
      </c>
      <c r="C141" s="214"/>
      <c r="D141" s="337" t="s">
        <v>398</v>
      </c>
      <c r="E141" s="337"/>
      <c r="F141" s="337"/>
      <c r="G141" s="337"/>
      <c r="H141" s="337"/>
      <c r="I141" s="337"/>
      <c r="J141" s="85"/>
    </row>
    <row r="142" spans="1:26" ht="13.2" x14ac:dyDescent="0.25">
      <c r="A142" s="9"/>
      <c r="B142" s="282"/>
      <c r="C142" s="214"/>
      <c r="D142" s="263"/>
      <c r="E142" s="263"/>
      <c r="F142" s="263"/>
      <c r="G142" s="263"/>
      <c r="H142" s="263"/>
      <c r="I142" s="263"/>
      <c r="J142" s="85"/>
    </row>
    <row r="143" spans="1:26" ht="13.2" x14ac:dyDescent="0.25">
      <c r="A143" s="9"/>
      <c r="B143" s="282"/>
      <c r="C143" s="214"/>
      <c r="D143" s="263"/>
      <c r="E143" s="263"/>
      <c r="F143" s="263"/>
      <c r="G143" s="263"/>
      <c r="H143" s="263"/>
      <c r="I143" s="263"/>
      <c r="J143" s="85"/>
    </row>
    <row r="144" spans="1:26" ht="13.2" x14ac:dyDescent="0.25">
      <c r="A144" s="9"/>
      <c r="B144" s="283"/>
      <c r="C144" s="214"/>
      <c r="D144" s="263"/>
      <c r="E144" s="263"/>
      <c r="F144" s="263"/>
      <c r="G144" s="263"/>
      <c r="H144" s="263"/>
      <c r="I144" s="263"/>
      <c r="J144" s="85"/>
    </row>
    <row r="145" spans="2:2" ht="13.2" x14ac:dyDescent="0.2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16" zoomScaleNormal="100" workbookViewId="0">
      <selection activeCell="A142" sqref="A142"/>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a - pétanque - bežné transfery</v>
      </c>
      <c r="B1" s="232" t="str">
        <f>INDEX(Adr!A:A,B102+1)</f>
        <v>36064742</v>
      </c>
      <c r="C1" s="233">
        <f>IF(ROW()&lt;=B$3,INDEX(FP!E:E,B$2+ROW()-1),"")</f>
        <v>0</v>
      </c>
      <c r="D1" s="234" t="str">
        <f>IF(ROW()&lt;=B$3,INDEX(FP!F:F,B$2+ROW()-1),"")</f>
        <v>a</v>
      </c>
      <c r="E1" s="234"/>
      <c r="F1" s="234" t="str">
        <f>IF(ROW()&lt;=B$3,INDEX(FP!G:G,B$2+ROW()-1),"")</f>
        <v>026 02</v>
      </c>
      <c r="G1" s="234"/>
      <c r="H1" s="235" t="str">
        <f>IF(ROW()&lt;=B$3,INDEX(FP!C:C,B$2+ROW()-1),"")</f>
        <v>pétanque - bežné transfery</v>
      </c>
      <c r="I1" s="236">
        <f t="shared" ref="I1:I6" si="0">IF(ROW()&lt;=B$3,SUMIF(A$107:A$10042,A1,I$107:I$10042),"")</f>
        <v>15790</v>
      </c>
      <c r="J1" s="236">
        <f t="shared" ref="J1:J32" si="1">IF(ROW()&lt;=B$3,SUMIFS(I$103:I$50042,A$103:A$50042,K1,J$103:J$50042,L1),"")</f>
        <v>0</v>
      </c>
      <c r="K1" s="110" t="str">
        <f>$A1</f>
        <v>a - pétanque - bežné transfery</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
      </c>
      <c r="B2" s="237">
        <f>MATCH(B1,FP!A:A,0)</f>
        <v>19</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334</v>
      </c>
      <c r="N2" s="98" t="s">
        <v>378</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334</v>
      </c>
      <c r="N8" s="103" t="s">
        <v>378</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334</v>
      </c>
      <c r="N10" s="98" t="s">
        <v>378</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334</v>
      </c>
      <c r="N12" s="103" t="s">
        <v>378</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334</v>
      </c>
      <c r="N14" s="98" t="s">
        <v>378</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334</v>
      </c>
      <c r="N18" s="98" t="s">
        <v>378</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334</v>
      </c>
      <c r="N20" s="103" t="s">
        <v>378</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334</v>
      </c>
      <c r="N22" s="95" t="s">
        <v>378</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334</v>
      </c>
      <c r="N24" s="103" t="s">
        <v>378</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334</v>
      </c>
      <c r="N26" s="95" t="s">
        <v>378</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334</v>
      </c>
      <c r="N30" s="95" t="s">
        <v>378</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334</v>
      </c>
      <c r="N32" s="103" t="s">
        <v>378</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334</v>
      </c>
      <c r="N66" s="95" t="s">
        <v>378</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334</v>
      </c>
      <c r="N68" s="103" t="s">
        <v>378</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334</v>
      </c>
      <c r="N70" s="95" t="s">
        <v>378</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334</v>
      </c>
      <c r="N72" s="103" t="s">
        <v>378</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334</v>
      </c>
      <c r="N74" s="95" t="s">
        <v>378</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334</v>
      </c>
      <c r="N76" s="103" t="s">
        <v>378</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334</v>
      </c>
      <c r="N78" s="95" t="s">
        <v>378</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334</v>
      </c>
      <c r="N80" s="103" t="s">
        <v>378</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334</v>
      </c>
      <c r="N82" s="95" t="s">
        <v>378</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334</v>
      </c>
      <c r="N84" s="103" t="s">
        <v>378</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334</v>
      </c>
      <c r="N86" s="95" t="s">
        <v>378</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334</v>
      </c>
      <c r="N88" s="103" t="s">
        <v>378</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334</v>
      </c>
      <c r="N90" s="95" t="s">
        <v>378</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334</v>
      </c>
      <c r="N92" s="103" t="s">
        <v>378</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334</v>
      </c>
      <c r="N94" s="95" t="s">
        <v>378</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399</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400</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401</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402</v>
      </c>
      <c r="G99" s="241"/>
      <c r="H99" s="241"/>
      <c r="I99" s="243"/>
      <c r="J99" s="245"/>
      <c r="K99" s="87"/>
      <c r="L99" s="88"/>
      <c r="M99" s="88"/>
      <c r="N99" s="88"/>
      <c r="O99" s="88"/>
      <c r="P99" s="88"/>
      <c r="Q99" s="88"/>
      <c r="R99" s="88"/>
      <c r="S99" s="88"/>
      <c r="T99" s="88"/>
      <c r="U99" s="88"/>
      <c r="V99" s="88"/>
      <c r="W99" s="88"/>
      <c r="X99" s="88"/>
      <c r="Y99" s="88"/>
    </row>
    <row r="100" spans="1:25" ht="30.45" customHeight="1" x14ac:dyDescent="0.3">
      <c r="A100" s="314" t="s">
        <v>1505</v>
      </c>
      <c r="B100" s="314"/>
      <c r="C100" s="314"/>
      <c r="D100" s="314"/>
      <c r="E100" s="314"/>
      <c r="F100" s="314"/>
      <c r="G100" s="314"/>
      <c r="H100" s="314"/>
      <c r="I100" s="316" t="s">
        <v>1488</v>
      </c>
      <c r="J100" s="316"/>
      <c r="K100" s="89"/>
    </row>
    <row r="101" spans="1:25" ht="15.6" x14ac:dyDescent="0.3">
      <c r="A101" s="317"/>
      <c r="B101" s="317"/>
      <c r="C101" s="317"/>
      <c r="D101" s="317"/>
      <c r="E101" s="317"/>
      <c r="F101" s="317"/>
      <c r="G101" s="317"/>
      <c r="H101" s="317"/>
      <c r="I101" s="315">
        <v>45887</v>
      </c>
      <c r="J101" s="315"/>
    </row>
    <row r="102" spans="1:25" ht="13.8" x14ac:dyDescent="0.25">
      <c r="A102" s="249" t="s">
        <v>403</v>
      </c>
      <c r="B102" s="250">
        <v>17</v>
      </c>
      <c r="C102" s="250"/>
      <c r="D102" s="251"/>
      <c r="E102" s="251"/>
      <c r="F102" s="251"/>
      <c r="G102" s="251"/>
      <c r="H102" s="251"/>
      <c r="I102" s="86"/>
      <c r="J102" s="220"/>
    </row>
    <row r="103" spans="1:25" s="83" customFormat="1" x14ac:dyDescent="0.2">
      <c r="A103" s="79" t="s">
        <v>334</v>
      </c>
      <c r="B103" s="80" t="s">
        <v>404</v>
      </c>
      <c r="C103" s="80" t="s">
        <v>405</v>
      </c>
      <c r="D103" s="80" t="s">
        <v>406</v>
      </c>
      <c r="E103" s="80"/>
      <c r="F103" s="80" t="s">
        <v>407</v>
      </c>
      <c r="G103" s="80"/>
      <c r="H103" s="80" t="s">
        <v>408</v>
      </c>
      <c r="I103" s="81" t="s">
        <v>409</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410</v>
      </c>
      <c r="F104" s="10" t="s">
        <v>65</v>
      </c>
      <c r="G104" s="10" t="s">
        <v>66</v>
      </c>
      <c r="H104" s="10" t="s">
        <v>67</v>
      </c>
      <c r="I104" s="295" t="s">
        <v>411</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18" t="s">
        <v>412</v>
      </c>
      <c r="B105" s="319"/>
      <c r="C105" s="319"/>
      <c r="D105" s="319"/>
      <c r="E105" s="319"/>
      <c r="F105" s="319"/>
      <c r="G105" s="319"/>
      <c r="H105" s="319"/>
      <c r="I105" s="319"/>
      <c r="J105" s="320"/>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3.2" x14ac:dyDescent="0.25">
      <c r="A107" s="14" t="s">
        <v>1506</v>
      </c>
      <c r="B107" s="14">
        <v>2025002</v>
      </c>
      <c r="C107" s="14" t="s">
        <v>1507</v>
      </c>
      <c r="D107" s="16">
        <v>45677</v>
      </c>
      <c r="E107" s="16"/>
      <c r="F107" s="14" t="s">
        <v>1519</v>
      </c>
      <c r="G107" s="14">
        <v>35899883</v>
      </c>
      <c r="H107" s="14" t="s">
        <v>1520</v>
      </c>
      <c r="I107" s="15">
        <v>72</v>
      </c>
      <c r="J107" s="77">
        <v>4</v>
      </c>
      <c r="K107" s="92"/>
    </row>
    <row r="108" spans="1:25" ht="13.2" x14ac:dyDescent="0.25">
      <c r="A108" s="14" t="s">
        <v>1506</v>
      </c>
      <c r="B108" s="14">
        <v>2025003</v>
      </c>
      <c r="C108" s="14" t="s">
        <v>1508</v>
      </c>
      <c r="D108" s="16">
        <v>45694</v>
      </c>
      <c r="E108" s="16"/>
      <c r="F108" s="14" t="s">
        <v>1519</v>
      </c>
      <c r="G108" s="14">
        <v>35899883</v>
      </c>
      <c r="H108" s="14" t="s">
        <v>1520</v>
      </c>
      <c r="I108" s="15">
        <v>72</v>
      </c>
      <c r="J108" s="77">
        <v>4</v>
      </c>
      <c r="K108" s="92"/>
    </row>
    <row r="109" spans="1:25" ht="13.2" x14ac:dyDescent="0.25">
      <c r="A109" s="14" t="s">
        <v>1506</v>
      </c>
      <c r="B109" s="14">
        <v>2025006</v>
      </c>
      <c r="C109" s="14" t="s">
        <v>1509</v>
      </c>
      <c r="D109" s="16">
        <v>45726</v>
      </c>
      <c r="E109" s="16"/>
      <c r="F109" s="14" t="s">
        <v>1519</v>
      </c>
      <c r="G109" s="14">
        <v>35899883</v>
      </c>
      <c r="H109" s="14" t="s">
        <v>1520</v>
      </c>
      <c r="I109" s="15">
        <v>72</v>
      </c>
      <c r="J109" s="77">
        <v>4</v>
      </c>
      <c r="K109" s="92"/>
    </row>
    <row r="110" spans="1:25" ht="13.2" x14ac:dyDescent="0.25">
      <c r="A110" s="14" t="s">
        <v>1506</v>
      </c>
      <c r="B110" s="14">
        <v>2025013</v>
      </c>
      <c r="C110" s="14" t="s">
        <v>1510</v>
      </c>
      <c r="D110" s="16">
        <v>45762</v>
      </c>
      <c r="E110" s="16"/>
      <c r="F110" s="14" t="s">
        <v>1519</v>
      </c>
      <c r="G110" s="14">
        <v>35899883</v>
      </c>
      <c r="H110" s="14" t="s">
        <v>1520</v>
      </c>
      <c r="I110" s="15">
        <v>72</v>
      </c>
      <c r="J110" s="77">
        <v>4</v>
      </c>
      <c r="K110" s="92"/>
    </row>
    <row r="111" spans="1:25" ht="13.2" x14ac:dyDescent="0.25">
      <c r="A111" s="14" t="s">
        <v>1506</v>
      </c>
      <c r="B111" s="14">
        <v>2025015</v>
      </c>
      <c r="C111" s="14" t="s">
        <v>1511</v>
      </c>
      <c r="D111" s="16">
        <v>45789</v>
      </c>
      <c r="E111" s="16"/>
      <c r="F111" s="14" t="s">
        <v>1519</v>
      </c>
      <c r="G111" s="14">
        <v>35899883</v>
      </c>
      <c r="H111" s="14" t="s">
        <v>1520</v>
      </c>
      <c r="I111" s="15">
        <v>72</v>
      </c>
      <c r="J111" s="77">
        <v>4</v>
      </c>
      <c r="K111" s="92"/>
    </row>
    <row r="112" spans="1:25" ht="13.2" x14ac:dyDescent="0.25">
      <c r="A112" s="14" t="s">
        <v>1506</v>
      </c>
      <c r="B112" s="14">
        <v>2025022</v>
      </c>
      <c r="C112" s="14" t="s">
        <v>1512</v>
      </c>
      <c r="D112" s="16">
        <v>45815</v>
      </c>
      <c r="E112" s="16"/>
      <c r="F112" s="14" t="s">
        <v>1519</v>
      </c>
      <c r="G112" s="14">
        <v>35899883</v>
      </c>
      <c r="H112" s="14" t="s">
        <v>1520</v>
      </c>
      <c r="I112" s="15">
        <v>72</v>
      </c>
      <c r="J112" s="77">
        <v>4</v>
      </c>
      <c r="K112" s="92"/>
    </row>
    <row r="113" spans="1:11" ht="13.2" x14ac:dyDescent="0.25">
      <c r="A113" s="14" t="s">
        <v>1506</v>
      </c>
      <c r="B113" s="14">
        <v>2025027</v>
      </c>
      <c r="C113" s="14" t="s">
        <v>1513</v>
      </c>
      <c r="D113" s="16">
        <v>45842</v>
      </c>
      <c r="E113" s="16"/>
      <c r="F113" s="14" t="s">
        <v>1519</v>
      </c>
      <c r="G113" s="14">
        <v>35899883</v>
      </c>
      <c r="H113" s="14" t="s">
        <v>1520</v>
      </c>
      <c r="I113" s="15">
        <v>72</v>
      </c>
      <c r="J113" s="77">
        <v>4</v>
      </c>
      <c r="K113" s="92"/>
    </row>
    <row r="114" spans="1:11" ht="13.2" x14ac:dyDescent="0.25">
      <c r="A114" s="14" t="s">
        <v>1506</v>
      </c>
      <c r="B114" s="14">
        <v>2025031</v>
      </c>
      <c r="C114" s="14" t="s">
        <v>1514</v>
      </c>
      <c r="D114" s="16">
        <v>45874</v>
      </c>
      <c r="E114" s="16"/>
      <c r="F114" s="14" t="s">
        <v>1519</v>
      </c>
      <c r="G114" s="14">
        <v>35899883</v>
      </c>
      <c r="H114" s="14" t="s">
        <v>1520</v>
      </c>
      <c r="I114" s="15">
        <v>72</v>
      </c>
      <c r="J114" s="77">
        <v>4</v>
      </c>
      <c r="K114" s="92"/>
    </row>
    <row r="115" spans="1:11" ht="13.2" x14ac:dyDescent="0.25">
      <c r="A115" s="14" t="s">
        <v>1506</v>
      </c>
      <c r="B115" s="14">
        <v>2025050</v>
      </c>
      <c r="C115" s="14" t="s">
        <v>1515</v>
      </c>
      <c r="D115" s="16">
        <v>45903</v>
      </c>
      <c r="E115" s="16"/>
      <c r="F115" s="14" t="s">
        <v>1519</v>
      </c>
      <c r="G115" s="14">
        <v>35899883</v>
      </c>
      <c r="H115" s="14" t="s">
        <v>1520</v>
      </c>
      <c r="I115" s="15">
        <v>72</v>
      </c>
      <c r="J115" s="77">
        <v>4</v>
      </c>
      <c r="K115" s="92"/>
    </row>
    <row r="116" spans="1:11" ht="13.2" x14ac:dyDescent="0.25">
      <c r="A116" s="14" t="s">
        <v>1506</v>
      </c>
      <c r="B116" s="14">
        <v>2025063</v>
      </c>
      <c r="C116" s="14" t="s">
        <v>1516</v>
      </c>
      <c r="D116" s="16">
        <v>45938</v>
      </c>
      <c r="E116" s="16"/>
      <c r="F116" s="14" t="s">
        <v>1519</v>
      </c>
      <c r="G116" s="14">
        <v>35899883</v>
      </c>
      <c r="H116" s="14" t="s">
        <v>1520</v>
      </c>
      <c r="I116" s="15">
        <v>82.5</v>
      </c>
      <c r="J116" s="77">
        <v>4</v>
      </c>
      <c r="K116" s="92"/>
    </row>
    <row r="117" spans="1:11" ht="13.2" x14ac:dyDescent="0.25">
      <c r="A117" s="14" t="s">
        <v>1506</v>
      </c>
      <c r="B117" s="14">
        <v>2025069</v>
      </c>
      <c r="C117" s="14" t="s">
        <v>1517</v>
      </c>
      <c r="D117" s="16">
        <v>45971</v>
      </c>
      <c r="E117" s="16"/>
      <c r="F117" s="14" t="s">
        <v>1519</v>
      </c>
      <c r="G117" s="14">
        <v>35899883</v>
      </c>
      <c r="H117" s="14" t="s">
        <v>1520</v>
      </c>
      <c r="I117" s="15">
        <v>82.5</v>
      </c>
      <c r="J117" s="77">
        <v>4</v>
      </c>
      <c r="K117" s="92"/>
    </row>
    <row r="118" spans="1:11" ht="13.2" x14ac:dyDescent="0.25">
      <c r="A118" s="14" t="s">
        <v>1506</v>
      </c>
      <c r="B118" s="14">
        <v>2025074</v>
      </c>
      <c r="C118" s="14" t="s">
        <v>1518</v>
      </c>
      <c r="D118" s="16">
        <v>46000</v>
      </c>
      <c r="E118" s="16"/>
      <c r="F118" s="14" t="s">
        <v>1519</v>
      </c>
      <c r="G118" s="14">
        <v>35899883</v>
      </c>
      <c r="H118" s="14" t="s">
        <v>1520</v>
      </c>
      <c r="I118" s="15">
        <v>21.47</v>
      </c>
      <c r="J118" s="77">
        <v>4</v>
      </c>
      <c r="K118" s="92"/>
    </row>
    <row r="119" spans="1:11" ht="13.2" x14ac:dyDescent="0.25">
      <c r="A119" s="14" t="s">
        <v>1506</v>
      </c>
      <c r="B119" s="14" t="s">
        <v>1541</v>
      </c>
      <c r="C119" s="14">
        <v>2025012</v>
      </c>
      <c r="D119" s="16">
        <v>45748</v>
      </c>
      <c r="E119" s="16"/>
      <c r="F119" s="14" t="s">
        <v>1521</v>
      </c>
      <c r="G119" s="14">
        <v>47630507</v>
      </c>
      <c r="H119" s="14" t="s">
        <v>1531</v>
      </c>
      <c r="I119" s="15">
        <v>50</v>
      </c>
      <c r="J119" s="77">
        <v>4</v>
      </c>
      <c r="K119" s="92"/>
    </row>
    <row r="120" spans="1:11" ht="13.2" x14ac:dyDescent="0.25">
      <c r="A120" s="14" t="s">
        <v>1506</v>
      </c>
      <c r="B120" s="14" t="s">
        <v>1532</v>
      </c>
      <c r="C120" s="14">
        <v>2025016</v>
      </c>
      <c r="D120" s="16">
        <v>45790</v>
      </c>
      <c r="E120" s="16"/>
      <c r="F120" s="14" t="s">
        <v>1522</v>
      </c>
      <c r="G120" s="14">
        <v>47630507</v>
      </c>
      <c r="H120" s="14" t="s">
        <v>1531</v>
      </c>
      <c r="I120" s="15">
        <v>50</v>
      </c>
      <c r="J120" s="77">
        <v>4</v>
      </c>
      <c r="K120" s="92"/>
    </row>
    <row r="121" spans="1:11" ht="13.2" x14ac:dyDescent="0.25">
      <c r="A121" s="14" t="s">
        <v>1506</v>
      </c>
      <c r="B121" s="14" t="s">
        <v>1533</v>
      </c>
      <c r="C121" s="14">
        <v>2025023</v>
      </c>
      <c r="D121" s="16">
        <v>45827</v>
      </c>
      <c r="E121" s="16"/>
      <c r="F121" s="14" t="s">
        <v>1523</v>
      </c>
      <c r="G121" s="14">
        <v>47630507</v>
      </c>
      <c r="H121" s="14" t="s">
        <v>1531</v>
      </c>
      <c r="I121" s="15">
        <v>50</v>
      </c>
      <c r="J121" s="77">
        <v>4</v>
      </c>
      <c r="K121" s="92"/>
    </row>
    <row r="122" spans="1:11" ht="13.2" x14ac:dyDescent="0.25">
      <c r="A122" s="14" t="s">
        <v>1506</v>
      </c>
      <c r="B122" s="14" t="s">
        <v>1534</v>
      </c>
      <c r="C122" s="14">
        <v>2025025</v>
      </c>
      <c r="D122" s="16">
        <v>45842</v>
      </c>
      <c r="E122" s="16"/>
      <c r="F122" s="14" t="s">
        <v>1524</v>
      </c>
      <c r="G122" s="14">
        <v>47630507</v>
      </c>
      <c r="H122" s="14" t="s">
        <v>1531</v>
      </c>
      <c r="I122" s="15">
        <v>50</v>
      </c>
      <c r="J122" s="77">
        <v>4</v>
      </c>
      <c r="K122" s="92"/>
    </row>
    <row r="123" spans="1:11" ht="13.2" x14ac:dyDescent="0.25">
      <c r="A123" s="14" t="s">
        <v>1506</v>
      </c>
      <c r="B123" s="14" t="s">
        <v>1535</v>
      </c>
      <c r="C123" s="14">
        <v>2025038</v>
      </c>
      <c r="D123" s="16">
        <v>45888</v>
      </c>
      <c r="E123" s="16"/>
      <c r="F123" s="14" t="s">
        <v>1525</v>
      </c>
      <c r="G123" s="14">
        <v>47630507</v>
      </c>
      <c r="H123" s="14" t="s">
        <v>1531</v>
      </c>
      <c r="I123" s="15">
        <v>50</v>
      </c>
      <c r="J123" s="77">
        <v>4</v>
      </c>
      <c r="K123" s="92"/>
    </row>
    <row r="124" spans="1:11" ht="13.2" x14ac:dyDescent="0.25">
      <c r="A124" s="14" t="s">
        <v>1506</v>
      </c>
      <c r="B124" s="14" t="s">
        <v>1536</v>
      </c>
      <c r="C124" s="14">
        <v>2025051</v>
      </c>
      <c r="D124" s="16">
        <v>45903</v>
      </c>
      <c r="E124" s="16"/>
      <c r="F124" s="14" t="s">
        <v>1526</v>
      </c>
      <c r="G124" s="14">
        <v>47630507</v>
      </c>
      <c r="H124" s="14" t="s">
        <v>1531</v>
      </c>
      <c r="I124" s="15">
        <v>50</v>
      </c>
      <c r="J124" s="77">
        <v>4</v>
      </c>
      <c r="K124" s="92"/>
    </row>
    <row r="125" spans="1:11" ht="13.2" x14ac:dyDescent="0.25">
      <c r="A125" s="14" t="s">
        <v>1506</v>
      </c>
      <c r="B125" s="14" t="s">
        <v>1537</v>
      </c>
      <c r="C125" s="14">
        <v>2025065</v>
      </c>
      <c r="D125" s="16">
        <v>45950</v>
      </c>
      <c r="E125" s="16"/>
      <c r="F125" s="14" t="s">
        <v>1527</v>
      </c>
      <c r="G125" s="14">
        <v>47630507</v>
      </c>
      <c r="H125" s="14" t="s">
        <v>1531</v>
      </c>
      <c r="I125" s="15">
        <v>50</v>
      </c>
      <c r="J125" s="77">
        <v>4</v>
      </c>
      <c r="K125" s="92"/>
    </row>
    <row r="126" spans="1:11" ht="13.2" x14ac:dyDescent="0.25">
      <c r="A126" s="14" t="s">
        <v>1506</v>
      </c>
      <c r="B126" s="14" t="s">
        <v>1538</v>
      </c>
      <c r="C126" s="14">
        <v>2025070</v>
      </c>
      <c r="D126" s="16">
        <v>45971</v>
      </c>
      <c r="E126" s="16"/>
      <c r="F126" s="14" t="s">
        <v>1528</v>
      </c>
      <c r="G126" s="14">
        <v>47630507</v>
      </c>
      <c r="H126" s="14" t="s">
        <v>1531</v>
      </c>
      <c r="I126" s="15">
        <v>50</v>
      </c>
      <c r="J126" s="77">
        <v>4</v>
      </c>
      <c r="K126" s="92"/>
    </row>
    <row r="127" spans="1:11" ht="13.2" x14ac:dyDescent="0.25">
      <c r="A127" s="14" t="s">
        <v>1506</v>
      </c>
      <c r="B127" s="14" t="s">
        <v>1539</v>
      </c>
      <c r="C127" s="14">
        <v>2025075</v>
      </c>
      <c r="D127" s="16">
        <v>46000</v>
      </c>
      <c r="E127" s="16"/>
      <c r="F127" s="14" t="s">
        <v>1529</v>
      </c>
      <c r="G127" s="14">
        <v>47630507</v>
      </c>
      <c r="H127" s="14" t="s">
        <v>1531</v>
      </c>
      <c r="I127" s="15">
        <v>50</v>
      </c>
      <c r="J127" s="77">
        <v>4</v>
      </c>
      <c r="K127" s="92"/>
    </row>
    <row r="128" spans="1:11" ht="13.2" x14ac:dyDescent="0.25">
      <c r="A128" s="14" t="s">
        <v>1506</v>
      </c>
      <c r="B128" s="14" t="s">
        <v>1540</v>
      </c>
      <c r="C128" s="14">
        <v>2025076</v>
      </c>
      <c r="D128" s="16">
        <v>46008</v>
      </c>
      <c r="E128" s="16"/>
      <c r="F128" s="14" t="s">
        <v>1530</v>
      </c>
      <c r="G128" s="14">
        <v>47630507</v>
      </c>
      <c r="H128" s="14" t="s">
        <v>1531</v>
      </c>
      <c r="I128" s="15">
        <v>50</v>
      </c>
      <c r="J128" s="77">
        <v>4</v>
      </c>
      <c r="K128" s="92"/>
    </row>
    <row r="129" spans="1:11" ht="20.399999999999999" x14ac:dyDescent="0.25">
      <c r="A129" s="14" t="s">
        <v>1506</v>
      </c>
      <c r="B129" s="14" t="s">
        <v>1545</v>
      </c>
      <c r="C129" s="14" t="s">
        <v>1542</v>
      </c>
      <c r="D129" s="16">
        <v>45726</v>
      </c>
      <c r="E129" s="16"/>
      <c r="F129" s="14" t="s">
        <v>1543</v>
      </c>
      <c r="G129" s="14"/>
      <c r="H129" s="14" t="s">
        <v>1544</v>
      </c>
      <c r="I129" s="15">
        <v>700</v>
      </c>
      <c r="J129" s="77">
        <v>4</v>
      </c>
      <c r="K129" s="92"/>
    </row>
    <row r="130" spans="1:11" ht="20.399999999999999" x14ac:dyDescent="0.25">
      <c r="A130" s="14" t="s">
        <v>1506</v>
      </c>
      <c r="B130" s="14">
        <v>2025017</v>
      </c>
      <c r="C130" s="14" t="s">
        <v>1552</v>
      </c>
      <c r="D130" s="16">
        <v>45790</v>
      </c>
      <c r="E130" s="16"/>
      <c r="F130" s="14" t="s">
        <v>1546</v>
      </c>
      <c r="G130" s="14"/>
      <c r="H130" s="14" t="s">
        <v>1553</v>
      </c>
      <c r="I130" s="15">
        <v>930</v>
      </c>
      <c r="J130" s="77">
        <v>2</v>
      </c>
      <c r="K130" s="92"/>
    </row>
    <row r="131" spans="1:11" ht="20.399999999999999" x14ac:dyDescent="0.25">
      <c r="A131" s="14" t="s">
        <v>1506</v>
      </c>
      <c r="B131" s="14">
        <v>2025026</v>
      </c>
      <c r="C131" s="14" t="s">
        <v>1555</v>
      </c>
      <c r="D131" s="16">
        <v>45842</v>
      </c>
      <c r="E131" s="16"/>
      <c r="F131" s="14" t="s">
        <v>1547</v>
      </c>
      <c r="G131" s="14">
        <v>36747599</v>
      </c>
      <c r="H131" s="14" t="s">
        <v>1554</v>
      </c>
      <c r="I131" s="15">
        <v>1077.73</v>
      </c>
      <c r="J131" s="77">
        <v>2</v>
      </c>
      <c r="K131" s="92"/>
    </row>
    <row r="132" spans="1:11" ht="13.2" customHeight="1" x14ac:dyDescent="0.25">
      <c r="A132" s="14" t="s">
        <v>1506</v>
      </c>
      <c r="B132" s="14"/>
      <c r="C132" s="14"/>
      <c r="D132" s="16"/>
      <c r="E132" s="16"/>
      <c r="F132" s="14"/>
      <c r="G132" s="14"/>
      <c r="H132" s="14"/>
      <c r="I132" s="15"/>
      <c r="J132" s="77"/>
      <c r="K132" s="92"/>
    </row>
    <row r="133" spans="1:11" ht="20.399999999999999" x14ac:dyDescent="0.25">
      <c r="A133" s="14" t="s">
        <v>1506</v>
      </c>
      <c r="B133" s="14">
        <v>2025039</v>
      </c>
      <c r="C133" s="14" t="s">
        <v>1558</v>
      </c>
      <c r="D133" s="16">
        <v>45889</v>
      </c>
      <c r="E133" s="16"/>
      <c r="F133" s="14" t="s">
        <v>1548</v>
      </c>
      <c r="G133" s="14" t="s">
        <v>1556</v>
      </c>
      <c r="H133" s="14" t="s">
        <v>1557</v>
      </c>
      <c r="I133" s="15">
        <v>334.56</v>
      </c>
      <c r="J133" s="77">
        <v>2</v>
      </c>
      <c r="K133" s="92"/>
    </row>
    <row r="134" spans="1:11" ht="13.2" x14ac:dyDescent="0.25">
      <c r="A134" s="14" t="s">
        <v>1506</v>
      </c>
      <c r="B134" s="14">
        <v>2025040</v>
      </c>
      <c r="C134" s="14" t="s">
        <v>1561</v>
      </c>
      <c r="D134" s="16">
        <v>45889</v>
      </c>
      <c r="E134" s="16"/>
      <c r="F134" s="14" t="s">
        <v>1549</v>
      </c>
      <c r="G134" s="14" t="s">
        <v>1559</v>
      </c>
      <c r="H134" s="14" t="s">
        <v>1560</v>
      </c>
      <c r="I134" s="15">
        <v>170</v>
      </c>
      <c r="J134" s="77">
        <v>2</v>
      </c>
      <c r="K134" s="92"/>
    </row>
    <row r="135" spans="1:11" ht="20.399999999999999" x14ac:dyDescent="0.25">
      <c r="A135" s="14" t="s">
        <v>1506</v>
      </c>
      <c r="B135" s="14">
        <v>2025042</v>
      </c>
      <c r="C135" s="14"/>
      <c r="D135" s="16">
        <v>45889</v>
      </c>
      <c r="E135" s="16"/>
      <c r="F135" s="14" t="s">
        <v>1550</v>
      </c>
      <c r="G135" s="14"/>
      <c r="H135" s="14" t="s">
        <v>1563</v>
      </c>
      <c r="I135" s="15">
        <v>81.099999999999994</v>
      </c>
      <c r="J135" s="77">
        <v>2</v>
      </c>
      <c r="K135" s="92"/>
    </row>
    <row r="136" spans="1:11" ht="13.2" x14ac:dyDescent="0.25">
      <c r="A136" s="14" t="s">
        <v>1506</v>
      </c>
      <c r="B136" s="14">
        <v>2025041</v>
      </c>
      <c r="C136" s="14"/>
      <c r="D136" s="16">
        <v>45889</v>
      </c>
      <c r="E136" s="16"/>
      <c r="F136" s="14" t="s">
        <v>1551</v>
      </c>
      <c r="G136" s="14"/>
      <c r="H136" s="14" t="s">
        <v>1562</v>
      </c>
      <c r="I136" s="15">
        <v>80.84</v>
      </c>
      <c r="J136" s="77">
        <v>2</v>
      </c>
      <c r="K136" s="92"/>
    </row>
    <row r="137" spans="1:11" ht="20.399999999999999" x14ac:dyDescent="0.25">
      <c r="A137" s="14" t="s">
        <v>1506</v>
      </c>
      <c r="B137" s="14">
        <v>2025018</v>
      </c>
      <c r="C137" s="14"/>
      <c r="D137" s="16">
        <v>45792</v>
      </c>
      <c r="E137" s="16"/>
      <c r="F137" s="14" t="s">
        <v>1564</v>
      </c>
      <c r="G137" s="14"/>
      <c r="H137" s="14" t="s">
        <v>1565</v>
      </c>
      <c r="I137" s="15">
        <v>4200</v>
      </c>
      <c r="J137" s="77">
        <v>3</v>
      </c>
      <c r="K137" s="92"/>
    </row>
    <row r="138" spans="1:11" ht="20.399999999999999" x14ac:dyDescent="0.25">
      <c r="A138" s="14" t="s">
        <v>1506</v>
      </c>
      <c r="B138" s="14">
        <v>2025021</v>
      </c>
      <c r="C138" s="14" t="s">
        <v>1566</v>
      </c>
      <c r="D138" s="16">
        <v>45807</v>
      </c>
      <c r="E138" s="16"/>
      <c r="F138" s="14" t="s">
        <v>1567</v>
      </c>
      <c r="G138" s="14"/>
      <c r="H138" s="14" t="s">
        <v>1568</v>
      </c>
      <c r="I138" s="15">
        <v>2100</v>
      </c>
      <c r="J138" s="77">
        <v>3</v>
      </c>
      <c r="K138" s="92"/>
    </row>
    <row r="139" spans="1:11" ht="20.399999999999999" x14ac:dyDescent="0.25">
      <c r="A139" s="14" t="s">
        <v>1506</v>
      </c>
      <c r="B139" s="14">
        <v>2025029</v>
      </c>
      <c r="C139" s="14" t="s">
        <v>1566</v>
      </c>
      <c r="D139" s="16">
        <v>45866</v>
      </c>
      <c r="E139" s="16"/>
      <c r="F139" s="14" t="s">
        <v>1569</v>
      </c>
      <c r="G139" s="14"/>
      <c r="H139" s="14" t="s">
        <v>1570</v>
      </c>
      <c r="I139" s="15">
        <v>2100</v>
      </c>
      <c r="J139" s="77">
        <v>3</v>
      </c>
      <c r="K139" s="92"/>
    </row>
    <row r="140" spans="1:11" ht="20.399999999999999" x14ac:dyDescent="0.25">
      <c r="A140" s="14" t="s">
        <v>1506</v>
      </c>
      <c r="B140" s="14">
        <v>2025062</v>
      </c>
      <c r="C140" s="14" t="s">
        <v>1566</v>
      </c>
      <c r="D140" s="16">
        <v>45938</v>
      </c>
      <c r="E140" s="16"/>
      <c r="F140" s="14" t="s">
        <v>1572</v>
      </c>
      <c r="G140" s="14"/>
      <c r="H140" s="14" t="s">
        <v>1571</v>
      </c>
      <c r="I140" s="15">
        <v>600</v>
      </c>
      <c r="J140" s="77">
        <v>3</v>
      </c>
      <c r="K140" s="92"/>
    </row>
    <row r="141" spans="1:11" ht="51" x14ac:dyDescent="0.25">
      <c r="A141" s="14" t="s">
        <v>1506</v>
      </c>
      <c r="B141" s="14">
        <v>2025078</v>
      </c>
      <c r="C141" s="14" t="s">
        <v>1576</v>
      </c>
      <c r="D141" s="16">
        <v>46022</v>
      </c>
      <c r="E141" s="16"/>
      <c r="F141" s="14" t="s">
        <v>1577</v>
      </c>
      <c r="G141" s="14"/>
      <c r="H141" s="14" t="s">
        <v>1578</v>
      </c>
      <c r="I141" s="15">
        <v>1081.3</v>
      </c>
      <c r="J141" s="77">
        <v>1</v>
      </c>
      <c r="K141" s="92"/>
    </row>
    <row r="142" spans="1:11" ht="20.399999999999999" x14ac:dyDescent="0.25">
      <c r="A142" s="14" t="s">
        <v>1506</v>
      </c>
      <c r="B142" s="14">
        <v>2025053</v>
      </c>
      <c r="C142" s="14" t="s">
        <v>1574</v>
      </c>
      <c r="D142" s="16">
        <v>45915</v>
      </c>
      <c r="E142" s="16"/>
      <c r="F142" s="14" t="s">
        <v>1573</v>
      </c>
      <c r="G142" s="14"/>
      <c r="H142" s="14" t="s">
        <v>1575</v>
      </c>
      <c r="I142" s="15">
        <v>1000</v>
      </c>
      <c r="J142" s="77">
        <v>4</v>
      </c>
      <c r="K142" s="92"/>
    </row>
    <row r="143" spans="1:11" ht="13.2" x14ac:dyDescent="0.25">
      <c r="A143" s="14"/>
      <c r="B143" s="14"/>
      <c r="C143" s="14"/>
      <c r="D143" s="16"/>
      <c r="E143" s="16"/>
      <c r="F143" s="14"/>
      <c r="G143" s="14"/>
      <c r="H143" s="14"/>
      <c r="I143" s="15"/>
      <c r="J143" s="77"/>
      <c r="K143" s="92"/>
    </row>
    <row r="144" spans="1:11" ht="13.2" x14ac:dyDescent="0.25">
      <c r="A144" s="14"/>
      <c r="B144" s="14"/>
      <c r="C144" s="14"/>
      <c r="D144" s="16"/>
      <c r="E144" s="16"/>
      <c r="F144" s="14"/>
      <c r="G144" s="14"/>
      <c r="H144" s="14"/>
      <c r="I144" s="15"/>
      <c r="J144" s="77"/>
      <c r="K144" s="92"/>
    </row>
    <row r="145" spans="1:11" ht="13.2" x14ac:dyDescent="0.25">
      <c r="A145" s="14"/>
      <c r="B145" s="14"/>
      <c r="C145" s="14"/>
      <c r="D145" s="16"/>
      <c r="E145" s="16"/>
      <c r="F145" s="14"/>
      <c r="G145" s="14"/>
      <c r="H145" s="14"/>
      <c r="I145" s="15"/>
      <c r="J145" s="77"/>
      <c r="K145" s="92"/>
    </row>
    <row r="146" spans="1:11" ht="13.2" x14ac:dyDescent="0.25">
      <c r="A146" s="14"/>
      <c r="B146" s="14"/>
      <c r="C146" s="14"/>
      <c r="D146" s="16"/>
      <c r="E146" s="16"/>
      <c r="F146" s="14"/>
      <c r="G146" s="14"/>
      <c r="H146" s="14"/>
      <c r="I146" s="15"/>
      <c r="J146" s="77"/>
      <c r="K146" s="92"/>
    </row>
    <row r="147" spans="1:11" ht="13.2" x14ac:dyDescent="0.25">
      <c r="A147" s="14"/>
      <c r="B147" s="14"/>
      <c r="C147" s="14"/>
      <c r="D147" s="16"/>
      <c r="E147" s="16"/>
      <c r="F147" s="14"/>
      <c r="G147" s="14"/>
      <c r="H147" s="14"/>
      <c r="I147" s="15"/>
      <c r="J147" s="77"/>
      <c r="K147" s="92"/>
    </row>
    <row r="148" spans="1:11" ht="13.2" x14ac:dyDescent="0.25">
      <c r="A148" s="14"/>
      <c r="B148" s="14"/>
      <c r="C148" s="14"/>
      <c r="D148" s="16"/>
      <c r="E148" s="16"/>
      <c r="F148" s="14"/>
      <c r="G148" s="14"/>
      <c r="H148" s="14"/>
      <c r="I148" s="15"/>
      <c r="J148" s="77"/>
      <c r="K148" s="92"/>
    </row>
    <row r="149" spans="1:11" ht="13.2" x14ac:dyDescent="0.25">
      <c r="A149" s="14"/>
      <c r="B149" s="14"/>
      <c r="C149" s="14"/>
      <c r="D149" s="16"/>
      <c r="E149" s="16"/>
      <c r="F149" s="14"/>
      <c r="G149" s="14"/>
      <c r="H149" s="14"/>
      <c r="I149" s="15"/>
      <c r="J149" s="77"/>
      <c r="K149" s="92"/>
    </row>
    <row r="150" spans="1:11" ht="13.2" x14ac:dyDescent="0.25">
      <c r="A150" s="14"/>
      <c r="B150" s="14"/>
      <c r="C150" s="14"/>
      <c r="D150" s="16"/>
      <c r="E150" s="16"/>
      <c r="F150" s="14"/>
      <c r="G150" s="14"/>
      <c r="H150" s="14"/>
      <c r="I150" s="15"/>
      <c r="J150" s="77"/>
      <c r="K150" s="92"/>
    </row>
    <row r="151" spans="1:11" ht="13.2" x14ac:dyDescent="0.25">
      <c r="A151" s="14"/>
      <c r="B151" s="14"/>
      <c r="C151" s="14"/>
      <c r="D151" s="16"/>
      <c r="E151" s="16"/>
      <c r="F151" s="14"/>
      <c r="G151" s="14"/>
      <c r="H151" s="14"/>
      <c r="I151" s="15"/>
      <c r="J151" s="77"/>
      <c r="K151" s="92"/>
    </row>
    <row r="152" spans="1:11" ht="13.2" x14ac:dyDescent="0.25">
      <c r="A152" s="14"/>
      <c r="B152" s="14"/>
      <c r="C152" s="14"/>
      <c r="D152" s="16"/>
      <c r="E152" s="16"/>
      <c r="F152" s="14"/>
      <c r="G152" s="14"/>
      <c r="H152" s="14"/>
      <c r="I152" s="15"/>
      <c r="J152" s="77"/>
      <c r="K152" s="92"/>
    </row>
    <row r="153" spans="1:11" ht="13.2" x14ac:dyDescent="0.25">
      <c r="A153" s="14"/>
      <c r="B153" s="14"/>
      <c r="C153" s="14"/>
      <c r="D153" s="16"/>
      <c r="E153" s="16"/>
      <c r="F153" s="14"/>
      <c r="G153" s="14"/>
      <c r="H153" s="14"/>
      <c r="I153" s="15"/>
      <c r="J153" s="77"/>
      <c r="K153" s="92"/>
    </row>
    <row r="154" spans="1:11" ht="13.2" x14ac:dyDescent="0.25">
      <c r="A154" s="14"/>
      <c r="B154" s="14"/>
      <c r="C154" s="14"/>
      <c r="D154" s="16"/>
      <c r="E154" s="16"/>
      <c r="F154" s="14"/>
      <c r="G154" s="14"/>
      <c r="H154" s="14"/>
      <c r="I154" s="15"/>
      <c r="J154" s="77"/>
      <c r="K154" s="92"/>
    </row>
    <row r="155" spans="1:11" ht="13.2" x14ac:dyDescent="0.25">
      <c r="A155" s="14"/>
      <c r="B155" s="14"/>
      <c r="C155" s="14"/>
      <c r="D155" s="16"/>
      <c r="E155" s="16"/>
      <c r="F155" s="14"/>
      <c r="G155" s="14"/>
      <c r="H155" s="14"/>
      <c r="I155" s="15"/>
      <c r="J155" s="77"/>
      <c r="K155" s="92"/>
    </row>
    <row r="156" spans="1:11" ht="13.2" x14ac:dyDescent="0.25">
      <c r="A156" s="14"/>
      <c r="B156" s="14"/>
      <c r="C156" s="14"/>
      <c r="D156" s="16"/>
      <c r="E156" s="16"/>
      <c r="F156" s="14"/>
      <c r="G156" s="14"/>
      <c r="H156" s="14"/>
      <c r="I156" s="15"/>
      <c r="J156" s="77"/>
      <c r="K156" s="92"/>
    </row>
    <row r="157" spans="1:11" ht="13.2" x14ac:dyDescent="0.25">
      <c r="A157" s="14"/>
      <c r="B157" s="14"/>
      <c r="C157" s="14"/>
      <c r="D157" s="16"/>
      <c r="E157" s="16"/>
      <c r="F157" s="14"/>
      <c r="G157" s="14"/>
      <c r="H157" s="14"/>
      <c r="I157" s="15"/>
      <c r="J157" s="77"/>
      <c r="K157" s="92"/>
    </row>
    <row r="158" spans="1:11" ht="13.2" x14ac:dyDescent="0.25">
      <c r="A158" s="14"/>
      <c r="B158" s="14"/>
      <c r="C158" s="14"/>
      <c r="D158" s="16"/>
      <c r="E158" s="16"/>
      <c r="F158" s="14"/>
      <c r="G158" s="14"/>
      <c r="H158" s="14"/>
      <c r="I158" s="15"/>
      <c r="J158" s="77"/>
      <c r="K158" s="92"/>
    </row>
    <row r="159" spans="1:11" ht="13.2" x14ac:dyDescent="0.25">
      <c r="A159" s="14"/>
      <c r="B159" s="14"/>
      <c r="C159" s="14"/>
      <c r="D159" s="16"/>
      <c r="E159" s="16"/>
      <c r="F159" s="14"/>
      <c r="G159" s="14"/>
      <c r="H159" s="14"/>
      <c r="I159" s="15"/>
      <c r="J159" s="77"/>
      <c r="K159" s="92"/>
    </row>
    <row r="160" spans="1:11" ht="13.2" x14ac:dyDescent="0.25">
      <c r="A160" s="14"/>
      <c r="B160" s="14"/>
      <c r="C160" s="14"/>
      <c r="D160" s="16"/>
      <c r="E160" s="16"/>
      <c r="F160" s="14"/>
      <c r="G160" s="14"/>
      <c r="H160" s="14"/>
      <c r="I160" s="15"/>
      <c r="J160" s="77"/>
      <c r="K160" s="92"/>
    </row>
    <row r="161" spans="1:11" ht="13.2" x14ac:dyDescent="0.25">
      <c r="A161" s="14"/>
      <c r="B161" s="14"/>
      <c r="C161" s="14"/>
      <c r="D161" s="16"/>
      <c r="E161" s="16"/>
      <c r="F161" s="14"/>
      <c r="G161" s="14"/>
      <c r="H161" s="14"/>
      <c r="I161" s="15"/>
      <c r="J161" s="77"/>
      <c r="K161" s="92"/>
    </row>
    <row r="162" spans="1:11" ht="13.2" x14ac:dyDescent="0.25">
      <c r="A162" s="14"/>
      <c r="B162" s="14"/>
      <c r="C162" s="14"/>
      <c r="D162" s="16"/>
      <c r="E162" s="16"/>
      <c r="F162" s="14"/>
      <c r="G162" s="14"/>
      <c r="H162" s="14"/>
      <c r="I162" s="15"/>
      <c r="J162" s="77"/>
      <c r="K162" s="92"/>
    </row>
    <row r="163" spans="1:11" ht="13.2" x14ac:dyDescent="0.25">
      <c r="A163" s="14"/>
      <c r="B163" s="14"/>
      <c r="C163" s="14"/>
      <c r="D163" s="16"/>
      <c r="E163" s="16"/>
      <c r="F163" s="14"/>
      <c r="G163" s="14"/>
      <c r="H163" s="14"/>
      <c r="I163" s="15"/>
      <c r="J163" s="77"/>
      <c r="K163" s="92"/>
    </row>
    <row r="164" spans="1:11" ht="13.2" x14ac:dyDescent="0.25">
      <c r="A164" s="14"/>
      <c r="B164" s="14"/>
      <c r="C164" s="14"/>
      <c r="D164" s="16"/>
      <c r="E164" s="16"/>
      <c r="F164" s="14"/>
      <c r="G164" s="14"/>
      <c r="H164" s="14"/>
      <c r="I164" s="15"/>
      <c r="J164" s="77"/>
      <c r="K164" s="92"/>
    </row>
    <row r="165" spans="1:11" ht="13.2" x14ac:dyDescent="0.25">
      <c r="A165" s="14"/>
      <c r="B165" s="14"/>
      <c r="C165" s="14"/>
      <c r="D165" s="16"/>
      <c r="E165" s="16"/>
      <c r="F165" s="14"/>
      <c r="G165" s="14"/>
      <c r="H165" s="14"/>
      <c r="I165" s="15"/>
      <c r="J165" s="77"/>
      <c r="K165" s="92"/>
    </row>
    <row r="166" spans="1:11" ht="13.2" x14ac:dyDescent="0.25">
      <c r="A166" s="14"/>
      <c r="B166" s="14"/>
      <c r="C166" s="14"/>
      <c r="D166" s="16"/>
      <c r="E166" s="16"/>
      <c r="F166" s="14"/>
      <c r="G166" s="14"/>
      <c r="H166" s="14"/>
      <c r="I166" s="15"/>
      <c r="J166" s="77"/>
      <c r="K166" s="92"/>
    </row>
    <row r="167" spans="1:11" ht="13.2" x14ac:dyDescent="0.25">
      <c r="A167" s="14"/>
      <c r="B167" s="14"/>
      <c r="C167" s="14"/>
      <c r="D167" s="16"/>
      <c r="E167" s="16"/>
      <c r="F167" s="14"/>
      <c r="G167" s="14"/>
      <c r="H167" s="14"/>
      <c r="I167" s="15"/>
      <c r="J167" s="77"/>
      <c r="K167" s="92"/>
    </row>
    <row r="168" spans="1:11" ht="13.2" x14ac:dyDescent="0.25">
      <c r="A168" s="14"/>
      <c r="B168" s="14"/>
      <c r="C168" s="14"/>
      <c r="D168" s="16"/>
      <c r="E168" s="16"/>
      <c r="F168" s="14"/>
      <c r="G168" s="14"/>
      <c r="H168" s="14"/>
      <c r="I168" s="15"/>
      <c r="J168" s="77"/>
      <c r="K168" s="92"/>
    </row>
    <row r="169" spans="1:11" ht="13.2" x14ac:dyDescent="0.25">
      <c r="A169" s="14"/>
      <c r="B169" s="14"/>
      <c r="C169" s="14"/>
      <c r="D169" s="16"/>
      <c r="E169" s="16"/>
      <c r="F169" s="14"/>
      <c r="G169" s="14"/>
      <c r="H169" s="14"/>
      <c r="I169" s="15"/>
      <c r="J169" s="77"/>
      <c r="K169" s="92"/>
    </row>
    <row r="170" spans="1:11" ht="13.2" x14ac:dyDescent="0.25">
      <c r="A170" s="14"/>
      <c r="B170" s="14"/>
      <c r="C170" s="14"/>
      <c r="D170" s="16"/>
      <c r="E170" s="16"/>
      <c r="F170" s="14"/>
      <c r="G170" s="14"/>
      <c r="H170" s="14"/>
      <c r="I170" s="15"/>
      <c r="J170" s="77"/>
      <c r="K170" s="92"/>
    </row>
    <row r="171" spans="1:11" ht="13.2" x14ac:dyDescent="0.25">
      <c r="A171" s="14"/>
      <c r="B171" s="14"/>
      <c r="C171" s="14"/>
      <c r="D171" s="16"/>
      <c r="E171" s="16"/>
      <c r="F171" s="14"/>
      <c r="G171" s="14"/>
      <c r="H171" s="14"/>
      <c r="I171" s="15"/>
      <c r="J171" s="77"/>
      <c r="K171" s="92"/>
    </row>
    <row r="172" spans="1:11" ht="13.2" x14ac:dyDescent="0.25">
      <c r="A172" s="14"/>
      <c r="B172" s="14"/>
      <c r="C172" s="14"/>
      <c r="D172" s="16"/>
      <c r="E172" s="16"/>
      <c r="F172" s="14"/>
      <c r="G172" s="14"/>
      <c r="H172" s="14"/>
      <c r="I172" s="15"/>
      <c r="J172" s="77"/>
      <c r="K172" s="92"/>
    </row>
    <row r="173" spans="1:11" ht="13.2" x14ac:dyDescent="0.25">
      <c r="A173" s="14"/>
      <c r="B173" s="14"/>
      <c r="C173" s="14"/>
      <c r="D173" s="16"/>
      <c r="E173" s="16"/>
      <c r="F173" s="14"/>
      <c r="G173" s="14"/>
      <c r="H173" s="14"/>
      <c r="I173" s="15"/>
      <c r="J173" s="77"/>
      <c r="K173" s="92"/>
    </row>
    <row r="174" spans="1:11" ht="13.2" x14ac:dyDescent="0.25">
      <c r="A174" s="14"/>
      <c r="B174" s="14"/>
      <c r="C174" s="14"/>
      <c r="D174" s="16"/>
      <c r="E174" s="16"/>
      <c r="F174" s="14"/>
      <c r="G174" s="14"/>
      <c r="H174" s="14"/>
      <c r="I174" s="15"/>
      <c r="J174" s="77"/>
      <c r="K174" s="92"/>
    </row>
    <row r="175" spans="1:11" ht="13.2" x14ac:dyDescent="0.25">
      <c r="A175" s="14"/>
      <c r="B175" s="14"/>
      <c r="C175" s="14"/>
      <c r="D175" s="16"/>
      <c r="E175" s="16"/>
      <c r="F175" s="14"/>
      <c r="G175" s="14"/>
      <c r="H175" s="14"/>
      <c r="I175" s="15"/>
      <c r="J175" s="77"/>
      <c r="K175" s="92"/>
    </row>
    <row r="176" spans="1:11" ht="13.2" x14ac:dyDescent="0.25">
      <c r="A176" s="14"/>
      <c r="B176" s="14"/>
      <c r="C176" s="14"/>
      <c r="D176" s="16"/>
      <c r="E176" s="16"/>
      <c r="F176" s="14"/>
      <c r="G176" s="14"/>
      <c r="H176" s="14"/>
      <c r="I176" s="15"/>
      <c r="J176" s="77"/>
      <c r="K176" s="92"/>
    </row>
    <row r="177" spans="1:11" ht="13.2" x14ac:dyDescent="0.25">
      <c r="A177" s="14"/>
      <c r="B177" s="14"/>
      <c r="C177" s="14"/>
      <c r="D177" s="16"/>
      <c r="E177" s="16"/>
      <c r="F177" s="14"/>
      <c r="G177" s="14"/>
      <c r="H177" s="14"/>
      <c r="I177" s="15"/>
      <c r="J177" s="77"/>
      <c r="K177" s="92"/>
    </row>
    <row r="178" spans="1:11" ht="13.2" x14ac:dyDescent="0.25">
      <c r="A178" s="14"/>
      <c r="B178" s="14"/>
      <c r="C178" s="14"/>
      <c r="D178" s="16"/>
      <c r="E178" s="16"/>
      <c r="F178" s="14"/>
      <c r="G178" s="14"/>
      <c r="H178" s="14"/>
      <c r="I178" s="15"/>
      <c r="J178" s="77"/>
      <c r="K178" s="92"/>
    </row>
    <row r="179" spans="1:11" ht="13.2" x14ac:dyDescent="0.25">
      <c r="A179" s="14"/>
      <c r="B179" s="14"/>
      <c r="C179" s="14"/>
      <c r="D179" s="16"/>
      <c r="E179" s="16"/>
      <c r="F179" s="14"/>
      <c r="G179" s="14"/>
      <c r="H179" s="14"/>
      <c r="I179" s="15"/>
      <c r="J179" s="77"/>
      <c r="K179" s="92"/>
    </row>
    <row r="180" spans="1:11" ht="13.2" x14ac:dyDescent="0.25">
      <c r="A180" s="14"/>
      <c r="B180" s="14"/>
      <c r="C180" s="14"/>
      <c r="D180" s="16"/>
      <c r="E180" s="16"/>
      <c r="F180" s="14"/>
      <c r="G180" s="14"/>
      <c r="H180" s="14"/>
      <c r="I180" s="15"/>
      <c r="J180" s="77"/>
      <c r="K180" s="92"/>
    </row>
    <row r="181" spans="1:11" ht="13.2" x14ac:dyDescent="0.25">
      <c r="A181" s="14"/>
      <c r="B181" s="14"/>
      <c r="C181" s="14"/>
      <c r="D181" s="16"/>
      <c r="E181" s="16"/>
      <c r="F181" s="14"/>
      <c r="G181" s="14"/>
      <c r="H181" s="14"/>
      <c r="I181" s="15"/>
      <c r="J181" s="77"/>
      <c r="K181" s="92"/>
    </row>
    <row r="182" spans="1:11" ht="13.2" x14ac:dyDescent="0.25">
      <c r="A182" s="14"/>
      <c r="B182" s="14"/>
      <c r="C182" s="14"/>
      <c r="D182" s="16"/>
      <c r="E182" s="16"/>
      <c r="F182" s="14"/>
      <c r="G182" s="14"/>
      <c r="H182" s="14"/>
      <c r="I182" s="15"/>
      <c r="J182" s="77"/>
      <c r="K182" s="92"/>
    </row>
    <row r="183" spans="1:11" ht="13.2" x14ac:dyDescent="0.25">
      <c r="A183" s="14"/>
      <c r="B183" s="14"/>
      <c r="C183" s="14"/>
      <c r="D183" s="16"/>
      <c r="E183" s="16"/>
      <c r="F183" s="14"/>
      <c r="G183" s="14"/>
      <c r="H183" s="14"/>
      <c r="I183" s="15"/>
      <c r="J183" s="77"/>
      <c r="K183" s="92"/>
    </row>
    <row r="184" spans="1:11" ht="13.2" x14ac:dyDescent="0.25">
      <c r="A184" s="14"/>
      <c r="B184" s="14"/>
      <c r="C184" s="14"/>
      <c r="D184" s="16"/>
      <c r="E184" s="16"/>
      <c r="F184" s="14"/>
      <c r="G184" s="14"/>
      <c r="H184" s="14"/>
      <c r="I184" s="15"/>
      <c r="J184" s="77"/>
      <c r="K184" s="92"/>
    </row>
    <row r="185" spans="1:11" ht="13.2" x14ac:dyDescent="0.25">
      <c r="A185" s="14"/>
      <c r="B185" s="14"/>
      <c r="C185" s="14"/>
      <c r="D185" s="16"/>
      <c r="E185" s="16"/>
      <c r="F185" s="14"/>
      <c r="G185" s="14"/>
      <c r="H185" s="14"/>
      <c r="I185" s="15"/>
      <c r="J185" s="77"/>
      <c r="K185" s="92"/>
    </row>
    <row r="186" spans="1:11" ht="13.2" x14ac:dyDescent="0.25">
      <c r="A186" s="14"/>
      <c r="B186" s="14"/>
      <c r="C186" s="14"/>
      <c r="D186" s="16"/>
      <c r="E186" s="16"/>
      <c r="F186" s="14"/>
      <c r="G186" s="14"/>
      <c r="H186" s="14"/>
      <c r="I186" s="15"/>
      <c r="J186" s="77"/>
      <c r="K186" s="92"/>
    </row>
    <row r="187" spans="1:11" ht="13.2" x14ac:dyDescent="0.25">
      <c r="A187" s="14"/>
      <c r="B187" s="14"/>
      <c r="C187" s="14"/>
      <c r="D187" s="16"/>
      <c r="E187" s="16"/>
      <c r="F187" s="14"/>
      <c r="G187" s="14"/>
      <c r="H187" s="14"/>
      <c r="I187" s="15"/>
      <c r="J187" s="77"/>
      <c r="K187" s="92"/>
    </row>
    <row r="188" spans="1:11" ht="13.2" x14ac:dyDescent="0.25">
      <c r="A188" s="14"/>
      <c r="B188" s="14"/>
      <c r="C188" s="14"/>
      <c r="D188" s="16"/>
      <c r="E188" s="16"/>
      <c r="F188" s="14"/>
      <c r="G188" s="14"/>
      <c r="H188" s="14"/>
      <c r="I188" s="15"/>
      <c r="J188" s="77"/>
      <c r="K188" s="92"/>
    </row>
    <row r="189" spans="1:11" ht="13.2" x14ac:dyDescent="0.25">
      <c r="A189" s="14"/>
      <c r="B189" s="14"/>
      <c r="C189" s="14"/>
      <c r="D189" s="16"/>
      <c r="E189" s="16"/>
      <c r="F189" s="14"/>
      <c r="G189" s="14"/>
      <c r="H189" s="14"/>
      <c r="I189" s="15"/>
      <c r="J189" s="77"/>
      <c r="K189" s="92"/>
    </row>
    <row r="190" spans="1:11" ht="13.2" x14ac:dyDescent="0.25">
      <c r="A190" s="14"/>
      <c r="B190" s="14"/>
      <c r="C190" s="14"/>
      <c r="D190" s="16"/>
      <c r="E190" s="16"/>
      <c r="F190" s="14"/>
      <c r="G190" s="14"/>
      <c r="H190" s="14"/>
      <c r="I190" s="15"/>
      <c r="J190" s="77"/>
      <c r="K190" s="92"/>
    </row>
    <row r="191" spans="1:11" ht="13.2" x14ac:dyDescent="0.25">
      <c r="A191" s="14"/>
      <c r="B191" s="14"/>
      <c r="C191" s="14"/>
      <c r="D191" s="16"/>
      <c r="E191" s="16"/>
      <c r="F191" s="14"/>
      <c r="G191" s="14"/>
      <c r="H191" s="14"/>
      <c r="I191" s="15"/>
      <c r="J191" s="77"/>
      <c r="K191" s="92"/>
    </row>
    <row r="192" spans="1:11" ht="13.2" x14ac:dyDescent="0.25">
      <c r="A192" s="14"/>
      <c r="B192" s="14"/>
      <c r="C192" s="14"/>
      <c r="D192" s="16"/>
      <c r="E192" s="16"/>
      <c r="F192" s="14"/>
      <c r="G192" s="14"/>
      <c r="H192" s="14"/>
      <c r="I192" s="15"/>
      <c r="J192" s="77"/>
      <c r="K192" s="92"/>
    </row>
    <row r="193" spans="1:11" ht="13.2" x14ac:dyDescent="0.25">
      <c r="A193" s="14"/>
      <c r="B193" s="14"/>
      <c r="C193" s="14"/>
      <c r="D193" s="16"/>
      <c r="E193" s="16"/>
      <c r="F193" s="14"/>
      <c r="G193" s="14"/>
      <c r="H193" s="14"/>
      <c r="I193" s="15"/>
      <c r="J193" s="77"/>
      <c r="K193" s="92"/>
    </row>
    <row r="194" spans="1:11" ht="13.2" x14ac:dyDescent="0.25">
      <c r="A194" s="14"/>
      <c r="B194" s="14"/>
      <c r="C194" s="14"/>
      <c r="D194" s="16"/>
      <c r="E194" s="16"/>
      <c r="F194" s="14"/>
      <c r="G194" s="14"/>
      <c r="H194" s="14"/>
      <c r="I194" s="15"/>
      <c r="J194" s="77"/>
      <c r="K194" s="92"/>
    </row>
    <row r="195" spans="1:11" ht="13.2" x14ac:dyDescent="0.25">
      <c r="A195" s="14"/>
      <c r="B195" s="14"/>
      <c r="C195" s="14"/>
      <c r="D195" s="16"/>
      <c r="E195" s="16"/>
      <c r="F195" s="14"/>
      <c r="G195" s="14"/>
      <c r="H195" s="14"/>
      <c r="I195" s="15"/>
      <c r="J195" s="77"/>
      <c r="K195" s="92"/>
    </row>
    <row r="196" spans="1:11" ht="13.2" x14ac:dyDescent="0.25">
      <c r="A196" s="14"/>
      <c r="B196" s="14"/>
      <c r="C196" s="14"/>
      <c r="D196" s="16"/>
      <c r="E196" s="16"/>
      <c r="F196" s="14"/>
      <c r="G196" s="14"/>
      <c r="H196" s="14"/>
      <c r="I196" s="15"/>
      <c r="J196" s="77"/>
      <c r="K196" s="92"/>
    </row>
    <row r="197" spans="1:11" ht="13.2" x14ac:dyDescent="0.25">
      <c r="A197" s="14"/>
      <c r="B197" s="14"/>
      <c r="C197" s="14"/>
      <c r="D197" s="16"/>
      <c r="E197" s="16"/>
      <c r="F197" s="14"/>
      <c r="G197" s="14"/>
      <c r="H197" s="14"/>
      <c r="I197" s="15"/>
      <c r="J197" s="77"/>
      <c r="K197" s="92"/>
    </row>
    <row r="198" spans="1:11" ht="13.2" x14ac:dyDescent="0.25">
      <c r="A198" s="14"/>
      <c r="B198" s="14"/>
      <c r="C198" s="14"/>
      <c r="D198" s="16"/>
      <c r="E198" s="16"/>
      <c r="F198" s="14"/>
      <c r="G198" s="14"/>
      <c r="H198" s="14"/>
      <c r="I198" s="15"/>
      <c r="J198" s="77"/>
      <c r="K198" s="92"/>
    </row>
    <row r="199" spans="1:11" ht="13.2" x14ac:dyDescent="0.25">
      <c r="A199" s="14"/>
      <c r="B199" s="14"/>
      <c r="C199" s="14"/>
      <c r="D199" s="16"/>
      <c r="E199" s="16"/>
      <c r="F199" s="14"/>
      <c r="G199" s="14"/>
      <c r="H199" s="14"/>
      <c r="I199" s="15"/>
      <c r="J199" s="77"/>
      <c r="K199" s="92"/>
    </row>
    <row r="200" spans="1:11" ht="13.2" x14ac:dyDescent="0.25">
      <c r="A200" s="14"/>
      <c r="B200" s="14"/>
      <c r="C200" s="14"/>
      <c r="D200" s="16"/>
      <c r="E200" s="16"/>
      <c r="F200" s="14"/>
      <c r="G200" s="14"/>
      <c r="H200" s="14"/>
      <c r="I200" s="15"/>
      <c r="J200" s="77"/>
      <c r="K200" s="92"/>
    </row>
    <row r="201" spans="1:11" ht="13.2" x14ac:dyDescent="0.25">
      <c r="A201" s="14"/>
      <c r="B201" s="14"/>
      <c r="C201" s="14"/>
      <c r="D201" s="16"/>
      <c r="E201" s="16"/>
      <c r="F201" s="14"/>
      <c r="G201" s="14"/>
      <c r="H201" s="14"/>
      <c r="I201" s="15"/>
      <c r="J201" s="77"/>
      <c r="K201" s="92"/>
    </row>
    <row r="202" spans="1:11" ht="13.2" x14ac:dyDescent="0.25">
      <c r="A202" s="14"/>
      <c r="B202" s="14"/>
      <c r="C202" s="14"/>
      <c r="D202" s="16"/>
      <c r="E202" s="16"/>
      <c r="F202" s="14"/>
      <c r="G202" s="14"/>
      <c r="H202" s="14"/>
      <c r="I202" s="15"/>
      <c r="J202" s="77"/>
      <c r="K202" s="92"/>
    </row>
    <row r="203" spans="1:11" ht="13.2" x14ac:dyDescent="0.25">
      <c r="A203" s="14"/>
      <c r="B203" s="14"/>
      <c r="C203" s="14"/>
      <c r="D203" s="16"/>
      <c r="E203" s="16"/>
      <c r="F203" s="14"/>
      <c r="G203" s="14"/>
      <c r="H203" s="14"/>
      <c r="I203" s="15"/>
      <c r="J203" s="77"/>
      <c r="K203" s="92"/>
    </row>
    <row r="204" spans="1:11" ht="13.2" x14ac:dyDescent="0.25">
      <c r="A204" s="14"/>
      <c r="B204" s="14"/>
      <c r="C204" s="14"/>
      <c r="D204" s="16"/>
      <c r="E204" s="16"/>
      <c r="F204" s="14"/>
      <c r="G204" s="14"/>
      <c r="H204" s="14"/>
      <c r="I204" s="15"/>
      <c r="J204" s="77"/>
      <c r="K204" s="92"/>
    </row>
    <row r="205" spans="1:11" ht="13.2" x14ac:dyDescent="0.25">
      <c r="A205" s="14"/>
      <c r="B205" s="14"/>
      <c r="C205" s="14"/>
      <c r="D205" s="16"/>
      <c r="E205" s="16"/>
      <c r="F205" s="14"/>
      <c r="G205" s="14"/>
      <c r="H205" s="14"/>
      <c r="I205" s="15"/>
      <c r="J205" s="77"/>
      <c r="K205" s="92"/>
    </row>
    <row r="206" spans="1:11" ht="13.2" x14ac:dyDescent="0.25">
      <c r="A206" s="14"/>
      <c r="B206" s="14"/>
      <c r="C206" s="14"/>
      <c r="D206" s="16"/>
      <c r="E206" s="16"/>
      <c r="F206" s="14"/>
      <c r="G206" s="14"/>
      <c r="H206" s="14"/>
      <c r="I206" s="15"/>
      <c r="J206" s="77"/>
      <c r="K206" s="92"/>
    </row>
    <row r="207" spans="1:11" ht="13.2" x14ac:dyDescent="0.25">
      <c r="A207" s="14"/>
      <c r="B207" s="14"/>
      <c r="C207" s="14"/>
      <c r="D207" s="16"/>
      <c r="E207" s="16"/>
      <c r="F207" s="14"/>
      <c r="G207" s="14"/>
      <c r="H207" s="14"/>
      <c r="I207" s="15"/>
      <c r="J207" s="77"/>
      <c r="K207" s="92"/>
    </row>
    <row r="208" spans="1:11" ht="13.2" x14ac:dyDescent="0.25">
      <c r="A208" s="14"/>
      <c r="B208" s="14"/>
      <c r="C208" s="14"/>
      <c r="D208" s="16"/>
      <c r="E208" s="16"/>
      <c r="F208" s="14"/>
      <c r="G208" s="14"/>
      <c r="H208" s="14"/>
      <c r="I208" s="15"/>
      <c r="J208" s="77"/>
      <c r="K208" s="92"/>
    </row>
    <row r="209" spans="1:11" ht="13.2" x14ac:dyDescent="0.25">
      <c r="A209" s="14"/>
      <c r="B209" s="14"/>
      <c r="C209" s="14"/>
      <c r="D209" s="16"/>
      <c r="E209" s="16"/>
      <c r="F209" s="14"/>
      <c r="G209" s="14"/>
      <c r="H209" s="14"/>
      <c r="I209" s="15"/>
      <c r="J209" s="77"/>
      <c r="K209" s="92"/>
    </row>
    <row r="210" spans="1:11" ht="13.2" x14ac:dyDescent="0.25">
      <c r="A210" s="14"/>
      <c r="B210" s="14"/>
      <c r="C210" s="14"/>
      <c r="D210" s="16"/>
      <c r="E210" s="16"/>
      <c r="F210" s="14"/>
      <c r="G210" s="14"/>
      <c r="H210" s="14"/>
      <c r="I210" s="15"/>
      <c r="J210" s="77"/>
      <c r="K210" s="92"/>
    </row>
    <row r="211" spans="1:11" ht="13.2" x14ac:dyDescent="0.25">
      <c r="A211" s="14"/>
      <c r="B211" s="14"/>
      <c r="C211" s="14"/>
      <c r="D211" s="16"/>
      <c r="E211" s="16"/>
      <c r="F211" s="14"/>
      <c r="G211" s="14"/>
      <c r="H211" s="14"/>
      <c r="I211" s="15"/>
      <c r="J211" s="77"/>
      <c r="K211" s="92"/>
    </row>
    <row r="212" spans="1:11" ht="13.2" x14ac:dyDescent="0.25">
      <c r="A212" s="14"/>
      <c r="B212" s="14"/>
      <c r="C212" s="14"/>
      <c r="D212" s="16"/>
      <c r="E212" s="16"/>
      <c r="F212" s="14"/>
      <c r="G212" s="14"/>
      <c r="H212" s="14"/>
      <c r="I212" s="15"/>
      <c r="J212" s="77"/>
      <c r="K212" s="92"/>
    </row>
    <row r="213" spans="1:11" ht="13.2" x14ac:dyDescent="0.25">
      <c r="A213" s="14"/>
      <c r="B213" s="14"/>
      <c r="C213" s="14"/>
      <c r="D213" s="16"/>
      <c r="E213" s="16"/>
      <c r="F213" s="14"/>
      <c r="G213" s="14"/>
      <c r="H213" s="14"/>
      <c r="I213" s="15"/>
      <c r="J213" s="77"/>
      <c r="K213" s="92"/>
    </row>
    <row r="214" spans="1:11" ht="13.2" x14ac:dyDescent="0.25">
      <c r="A214" s="14"/>
      <c r="B214" s="14"/>
      <c r="C214" s="14"/>
      <c r="D214" s="16"/>
      <c r="E214" s="16"/>
      <c r="F214" s="14"/>
      <c r="G214" s="14"/>
      <c r="H214" s="14"/>
      <c r="I214" s="15"/>
      <c r="J214" s="77"/>
      <c r="K214" s="92"/>
    </row>
    <row r="215" spans="1:11" ht="13.2" x14ac:dyDescent="0.25">
      <c r="A215" s="14"/>
      <c r="B215" s="14"/>
      <c r="C215" s="14"/>
      <c r="D215" s="16"/>
      <c r="E215" s="16"/>
      <c r="F215" s="14"/>
      <c r="G215" s="14"/>
      <c r="H215" s="14"/>
      <c r="I215" s="15"/>
      <c r="J215" s="77"/>
      <c r="K215" s="92"/>
    </row>
    <row r="216" spans="1:11" ht="13.2" x14ac:dyDescent="0.25">
      <c r="A216" s="14"/>
      <c r="B216" s="14"/>
      <c r="C216" s="14"/>
      <c r="D216" s="16"/>
      <c r="E216" s="16"/>
      <c r="F216" s="14"/>
      <c r="G216" s="14"/>
      <c r="H216" s="14"/>
      <c r="I216" s="15"/>
      <c r="J216" s="77"/>
      <c r="K216" s="92"/>
    </row>
    <row r="217" spans="1:11" ht="13.2" x14ac:dyDescent="0.25">
      <c r="A217" s="14"/>
      <c r="B217" s="14"/>
      <c r="C217" s="14"/>
      <c r="D217" s="16"/>
      <c r="E217" s="16"/>
      <c r="F217" s="14"/>
      <c r="G217" s="14"/>
      <c r="H217" s="14"/>
      <c r="I217" s="15"/>
      <c r="J217" s="77"/>
      <c r="K217" s="92"/>
    </row>
    <row r="218" spans="1:11" ht="13.2" x14ac:dyDescent="0.25">
      <c r="A218" s="14"/>
      <c r="B218" s="14"/>
      <c r="C218" s="14"/>
      <c r="D218" s="16"/>
      <c r="E218" s="16"/>
      <c r="F218" s="14"/>
      <c r="G218" s="14"/>
      <c r="H218" s="14"/>
      <c r="I218" s="15"/>
      <c r="J218" s="77"/>
      <c r="K218" s="92"/>
    </row>
    <row r="219" spans="1:11" ht="13.2" x14ac:dyDescent="0.25">
      <c r="A219" s="14"/>
      <c r="B219" s="14"/>
      <c r="C219" s="14"/>
      <c r="D219" s="16"/>
      <c r="E219" s="16"/>
      <c r="F219" s="14"/>
      <c r="G219" s="14"/>
      <c r="H219" s="14"/>
      <c r="I219" s="15"/>
      <c r="J219" s="77"/>
      <c r="K219" s="92"/>
    </row>
    <row r="220" spans="1:11" ht="13.2" x14ac:dyDescent="0.25">
      <c r="A220" s="14"/>
      <c r="B220" s="14"/>
      <c r="C220" s="14"/>
      <c r="D220" s="16"/>
      <c r="E220" s="16"/>
      <c r="F220" s="14"/>
      <c r="G220" s="14"/>
      <c r="H220" s="14"/>
      <c r="I220" s="15"/>
      <c r="J220" s="77"/>
      <c r="K220" s="92"/>
    </row>
    <row r="221" spans="1:11" ht="13.2" x14ac:dyDescent="0.25">
      <c r="A221" s="14"/>
      <c r="B221" s="14"/>
      <c r="C221" s="14"/>
      <c r="D221" s="16"/>
      <c r="E221" s="16"/>
      <c r="F221" s="14"/>
      <c r="G221" s="14"/>
      <c r="H221" s="14"/>
      <c r="I221" s="15"/>
      <c r="J221" s="77"/>
      <c r="K221" s="92"/>
    </row>
    <row r="222" spans="1:11" ht="13.2" x14ac:dyDescent="0.25">
      <c r="A222" s="14"/>
      <c r="B222" s="14"/>
      <c r="C222" s="14"/>
      <c r="D222" s="16"/>
      <c r="E222" s="16"/>
      <c r="F222" s="14"/>
      <c r="G222" s="14"/>
      <c r="H222" s="14"/>
      <c r="I222" s="15"/>
      <c r="J222" s="77"/>
      <c r="K222" s="92"/>
    </row>
    <row r="223" spans="1:11" ht="13.2" x14ac:dyDescent="0.25">
      <c r="A223" s="14"/>
      <c r="B223" s="14"/>
      <c r="C223" s="14"/>
      <c r="D223" s="16"/>
      <c r="E223" s="16"/>
      <c r="F223" s="14"/>
      <c r="G223" s="14"/>
      <c r="H223" s="14"/>
      <c r="I223" s="15"/>
      <c r="J223" s="77"/>
      <c r="K223" s="92"/>
    </row>
    <row r="224" spans="1:11" ht="13.2" x14ac:dyDescent="0.25">
      <c r="A224" s="14"/>
      <c r="B224" s="14"/>
      <c r="C224" s="14"/>
      <c r="D224" s="16"/>
      <c r="E224" s="16"/>
      <c r="F224" s="14"/>
      <c r="G224" s="14"/>
      <c r="H224" s="14"/>
      <c r="I224" s="15"/>
      <c r="J224" s="77"/>
      <c r="K224" s="92"/>
    </row>
    <row r="225" spans="1:11" ht="13.2" x14ac:dyDescent="0.25">
      <c r="A225" s="14"/>
      <c r="B225" s="14"/>
      <c r="C225" s="14"/>
      <c r="D225" s="16"/>
      <c r="E225" s="16"/>
      <c r="F225" s="14"/>
      <c r="G225" s="14"/>
      <c r="H225" s="14"/>
      <c r="I225" s="15"/>
      <c r="J225" s="77"/>
      <c r="K225" s="92"/>
    </row>
    <row r="226" spans="1:11" ht="13.2" x14ac:dyDescent="0.25">
      <c r="A226" s="14"/>
      <c r="B226" s="14"/>
      <c r="C226" s="14"/>
      <c r="D226" s="16"/>
      <c r="E226" s="16"/>
      <c r="F226" s="14"/>
      <c r="G226" s="14"/>
      <c r="H226" s="14"/>
      <c r="I226" s="15"/>
      <c r="J226" s="77"/>
      <c r="K226" s="92"/>
    </row>
    <row r="227" spans="1:11" ht="13.2" x14ac:dyDescent="0.25">
      <c r="A227" s="14"/>
      <c r="B227" s="14"/>
      <c r="C227" s="14"/>
      <c r="D227" s="16"/>
      <c r="E227" s="16"/>
      <c r="F227" s="14"/>
      <c r="G227" s="14"/>
      <c r="H227" s="14"/>
      <c r="I227" s="15"/>
      <c r="J227" s="77"/>
      <c r="K227" s="92"/>
    </row>
    <row r="228" spans="1:11" ht="13.2" x14ac:dyDescent="0.25">
      <c r="A228" s="14"/>
      <c r="B228" s="14"/>
      <c r="C228" s="14"/>
      <c r="D228" s="16"/>
      <c r="E228" s="16"/>
      <c r="F228" s="14"/>
      <c r="G228" s="14"/>
      <c r="H228" s="14"/>
      <c r="I228" s="15"/>
      <c r="J228" s="77"/>
      <c r="K228" s="92"/>
    </row>
    <row r="229" spans="1:11" ht="13.2" x14ac:dyDescent="0.25">
      <c r="A229" s="14"/>
      <c r="B229" s="14"/>
      <c r="C229" s="14"/>
      <c r="D229" s="16"/>
      <c r="E229" s="16"/>
      <c r="F229" s="14"/>
      <c r="G229" s="14"/>
      <c r="H229" s="14"/>
      <c r="I229" s="15"/>
      <c r="J229" s="77"/>
      <c r="K229" s="92"/>
    </row>
    <row r="230" spans="1:11" ht="13.2" x14ac:dyDescent="0.25">
      <c r="A230" s="14"/>
      <c r="B230" s="14"/>
      <c r="C230" s="14"/>
      <c r="D230" s="16"/>
      <c r="E230" s="16"/>
      <c r="F230" s="14"/>
      <c r="G230" s="14"/>
      <c r="H230" s="14"/>
      <c r="I230" s="15"/>
      <c r="J230" s="77"/>
      <c r="K230" s="92"/>
    </row>
    <row r="231" spans="1:11" ht="13.2" x14ac:dyDescent="0.25">
      <c r="A231" s="14"/>
      <c r="B231" s="14"/>
      <c r="C231" s="14"/>
      <c r="D231" s="16"/>
      <c r="E231" s="16"/>
      <c r="F231" s="14"/>
      <c r="G231" s="14"/>
      <c r="H231" s="14"/>
      <c r="I231" s="15"/>
      <c r="J231" s="77"/>
      <c r="K231" s="92"/>
    </row>
    <row r="232" spans="1:11" ht="13.2" x14ac:dyDescent="0.25">
      <c r="A232" s="14"/>
      <c r="B232" s="14"/>
      <c r="C232" s="14"/>
      <c r="D232" s="16"/>
      <c r="E232" s="16"/>
      <c r="F232" s="14"/>
      <c r="G232" s="14"/>
      <c r="H232" s="14"/>
      <c r="I232" s="15"/>
      <c r="J232" s="77"/>
      <c r="K232" s="92"/>
    </row>
    <row r="233" spans="1:11" ht="13.2" x14ac:dyDescent="0.25">
      <c r="A233" s="14"/>
      <c r="B233" s="14"/>
      <c r="C233" s="14"/>
      <c r="D233" s="16"/>
      <c r="E233" s="16"/>
      <c r="F233" s="14"/>
      <c r="G233" s="14"/>
      <c r="H233" s="14"/>
      <c r="I233" s="15"/>
      <c r="J233" s="77"/>
      <c r="K233" s="92"/>
    </row>
    <row r="234" spans="1:11" ht="13.2" x14ac:dyDescent="0.25">
      <c r="A234" s="14"/>
      <c r="B234" s="14"/>
      <c r="C234" s="14"/>
      <c r="D234" s="16"/>
      <c r="E234" s="16"/>
      <c r="F234" s="14"/>
      <c r="G234" s="14"/>
      <c r="H234" s="14"/>
      <c r="I234" s="15"/>
      <c r="J234" s="77"/>
      <c r="K234" s="92"/>
    </row>
    <row r="235" spans="1:11" ht="13.2" x14ac:dyDescent="0.25">
      <c r="A235" s="14"/>
      <c r="B235" s="14"/>
      <c r="C235" s="14"/>
      <c r="D235" s="16"/>
      <c r="E235" s="16"/>
      <c r="F235" s="14"/>
      <c r="G235" s="14"/>
      <c r="H235" s="14"/>
      <c r="I235" s="15"/>
      <c r="J235" s="77"/>
      <c r="K235" s="92"/>
    </row>
    <row r="236" spans="1:11" ht="13.2" x14ac:dyDescent="0.25">
      <c r="A236" s="14"/>
      <c r="B236" s="14"/>
      <c r="C236" s="14"/>
      <c r="D236" s="16"/>
      <c r="E236" s="16"/>
      <c r="F236" s="14"/>
      <c r="G236" s="14"/>
      <c r="H236" s="14"/>
      <c r="I236" s="15"/>
      <c r="J236" s="77"/>
      <c r="K236" s="92"/>
    </row>
    <row r="237" spans="1:11" ht="13.2" x14ac:dyDescent="0.25">
      <c r="A237" s="14"/>
      <c r="B237" s="14"/>
      <c r="C237" s="14"/>
      <c r="D237" s="16"/>
      <c r="E237" s="16"/>
      <c r="F237" s="14"/>
      <c r="G237" s="14"/>
      <c r="H237" s="14"/>
      <c r="I237" s="15"/>
      <c r="J237" s="77"/>
      <c r="K237" s="92"/>
    </row>
    <row r="238" spans="1:11" ht="13.2" x14ac:dyDescent="0.25">
      <c r="A238" s="14"/>
      <c r="B238" s="14"/>
      <c r="C238" s="14"/>
      <c r="D238" s="16"/>
      <c r="E238" s="16"/>
      <c r="F238" s="14"/>
      <c r="G238" s="14"/>
      <c r="H238" s="14"/>
      <c r="I238" s="15"/>
      <c r="J238" s="77"/>
      <c r="K238" s="92"/>
    </row>
    <row r="239" spans="1:11" ht="13.2" x14ac:dyDescent="0.25">
      <c r="A239" s="14"/>
      <c r="B239" s="14"/>
      <c r="C239" s="14"/>
      <c r="D239" s="16"/>
      <c r="E239" s="16"/>
      <c r="F239" s="14"/>
      <c r="G239" s="14"/>
      <c r="H239" s="14"/>
      <c r="I239" s="15"/>
      <c r="J239" s="77"/>
      <c r="K239" s="92"/>
    </row>
    <row r="240" spans="1:11" ht="13.2" x14ac:dyDescent="0.25">
      <c r="A240" s="14"/>
      <c r="B240" s="14"/>
      <c r="C240" s="14"/>
      <c r="D240" s="16"/>
      <c r="E240" s="16"/>
      <c r="F240" s="14"/>
      <c r="G240" s="14"/>
      <c r="H240" s="14"/>
      <c r="I240" s="15"/>
      <c r="J240" s="77"/>
      <c r="K240" s="92"/>
    </row>
    <row r="241" spans="1:11" ht="13.2" x14ac:dyDescent="0.25">
      <c r="A241" s="14"/>
      <c r="B241" s="14"/>
      <c r="C241" s="14"/>
      <c r="D241" s="16"/>
      <c r="E241" s="16"/>
      <c r="F241" s="14"/>
      <c r="G241" s="14"/>
      <c r="H241" s="14"/>
      <c r="I241" s="15"/>
      <c r="J241" s="77"/>
      <c r="K241" s="92"/>
    </row>
    <row r="242" spans="1:11" ht="13.2" x14ac:dyDescent="0.25">
      <c r="A242" s="14"/>
      <c r="B242" s="14"/>
      <c r="C242" s="14"/>
      <c r="D242" s="16"/>
      <c r="E242" s="16"/>
      <c r="F242" s="14"/>
      <c r="G242" s="14"/>
      <c r="H242" s="14"/>
      <c r="I242" s="15"/>
      <c r="J242" s="77"/>
      <c r="K242" s="92"/>
    </row>
    <row r="243" spans="1:11" ht="13.2" x14ac:dyDescent="0.25">
      <c r="A243" s="14"/>
      <c r="B243" s="14"/>
      <c r="C243" s="14"/>
      <c r="D243" s="16"/>
      <c r="E243" s="16"/>
      <c r="F243" s="14"/>
      <c r="G243" s="14"/>
      <c r="H243" s="14"/>
      <c r="I243" s="15"/>
      <c r="J243" s="77"/>
      <c r="K243" s="92"/>
    </row>
    <row r="244" spans="1:11" ht="13.2" x14ac:dyDescent="0.25">
      <c r="A244" s="14"/>
      <c r="B244" s="14"/>
      <c r="C244" s="14"/>
      <c r="D244" s="16"/>
      <c r="E244" s="16"/>
      <c r="F244" s="14"/>
      <c r="G244" s="14"/>
      <c r="H244" s="14"/>
      <c r="I244" s="15"/>
      <c r="J244" s="77"/>
      <c r="K244" s="92"/>
    </row>
    <row r="245" spans="1:11" ht="13.2" x14ac:dyDescent="0.25">
      <c r="A245" s="14"/>
      <c r="B245" s="14"/>
      <c r="C245" s="14"/>
      <c r="D245" s="16"/>
      <c r="E245" s="16"/>
      <c r="F245" s="14"/>
      <c r="G245" s="14"/>
      <c r="H245" s="14"/>
      <c r="I245" s="15"/>
      <c r="J245" s="77"/>
      <c r="K245" s="92"/>
    </row>
    <row r="246" spans="1:11" ht="13.2" x14ac:dyDescent="0.25">
      <c r="A246" s="14"/>
      <c r="B246" s="14"/>
      <c r="C246" s="14"/>
      <c r="D246" s="16"/>
      <c r="E246" s="16"/>
      <c r="F246" s="14"/>
      <c r="G246" s="14"/>
      <c r="H246" s="14"/>
      <c r="I246" s="15"/>
      <c r="J246" s="77"/>
      <c r="K246" s="92"/>
    </row>
    <row r="247" spans="1:11" ht="13.2" x14ac:dyDescent="0.25">
      <c r="A247" s="14"/>
      <c r="B247" s="14"/>
      <c r="C247" s="14"/>
      <c r="D247" s="16"/>
      <c r="E247" s="16"/>
      <c r="F247" s="14"/>
      <c r="G247" s="14"/>
      <c r="H247" s="14"/>
      <c r="I247" s="15"/>
      <c r="J247" s="77"/>
      <c r="K247" s="92"/>
    </row>
    <row r="248" spans="1:11" ht="13.2" x14ac:dyDescent="0.25">
      <c r="A248" s="14"/>
      <c r="B248" s="14"/>
      <c r="C248" s="14"/>
      <c r="D248" s="16"/>
      <c r="E248" s="16"/>
      <c r="F248" s="14"/>
      <c r="G248" s="14"/>
      <c r="H248" s="14"/>
      <c r="I248" s="15"/>
      <c r="J248" s="77"/>
      <c r="K248" s="92"/>
    </row>
    <row r="249" spans="1:11" ht="13.2" x14ac:dyDescent="0.25">
      <c r="A249" s="14"/>
      <c r="B249" s="14"/>
      <c r="C249" s="14"/>
      <c r="D249" s="16"/>
      <c r="E249" s="16"/>
      <c r="F249" s="14"/>
      <c r="G249" s="14"/>
      <c r="H249" s="14"/>
      <c r="I249" s="15"/>
      <c r="J249" s="77"/>
      <c r="K249" s="92"/>
    </row>
    <row r="250" spans="1:11" ht="13.2" x14ac:dyDescent="0.25">
      <c r="A250" s="14"/>
      <c r="B250" s="14"/>
      <c r="C250" s="14"/>
      <c r="D250" s="16"/>
      <c r="E250" s="16"/>
      <c r="F250" s="14"/>
      <c r="G250" s="14"/>
      <c r="H250" s="14"/>
      <c r="I250" s="15"/>
      <c r="J250" s="77"/>
      <c r="K250" s="92"/>
    </row>
    <row r="251" spans="1:11" ht="13.2" x14ac:dyDescent="0.25">
      <c r="A251" s="14"/>
      <c r="B251" s="14"/>
      <c r="C251" s="14"/>
      <c r="D251" s="16"/>
      <c r="E251" s="16"/>
      <c r="F251" s="14"/>
      <c r="G251" s="14"/>
      <c r="H251" s="14"/>
      <c r="I251" s="15"/>
      <c r="J251" s="77"/>
      <c r="K251" s="92"/>
    </row>
    <row r="252" spans="1:11" ht="13.2" x14ac:dyDescent="0.25">
      <c r="A252" s="14"/>
      <c r="B252" s="14"/>
      <c r="C252" s="14"/>
      <c r="D252" s="16"/>
      <c r="E252" s="16"/>
      <c r="F252" s="14"/>
      <c r="G252" s="14"/>
      <c r="H252" s="14"/>
      <c r="I252" s="15"/>
      <c r="J252" s="77"/>
      <c r="K252" s="92"/>
    </row>
    <row r="253" spans="1:11" ht="13.2" x14ac:dyDescent="0.25">
      <c r="A253" s="14"/>
      <c r="B253" s="14"/>
      <c r="C253" s="14"/>
      <c r="D253" s="16"/>
      <c r="E253" s="16"/>
      <c r="F253" s="14"/>
      <c r="G253" s="14"/>
      <c r="H253" s="14"/>
      <c r="I253" s="15"/>
      <c r="J253" s="77"/>
      <c r="K253" s="92"/>
    </row>
    <row r="254" spans="1:11" ht="13.2" x14ac:dyDescent="0.25">
      <c r="A254" s="14"/>
      <c r="B254" s="14"/>
      <c r="C254" s="14"/>
      <c r="D254" s="16"/>
      <c r="E254" s="16"/>
      <c r="F254" s="14"/>
      <c r="G254" s="14"/>
      <c r="H254" s="14"/>
      <c r="I254" s="15"/>
      <c r="J254" s="77"/>
      <c r="K254" s="92"/>
    </row>
    <row r="255" spans="1:11" ht="13.2" x14ac:dyDescent="0.25">
      <c r="A255" s="14"/>
      <c r="B255" s="14"/>
      <c r="C255" s="14"/>
      <c r="D255" s="16"/>
      <c r="E255" s="16"/>
      <c r="F255" s="14"/>
      <c r="G255" s="14"/>
      <c r="H255" s="14"/>
      <c r="I255" s="15"/>
      <c r="J255" s="77"/>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4" activePane="bottomLeft" state="frozen"/>
      <selection activeCell="I2" sqref="I2:L73"/>
      <selection pane="bottomLeft" activeCell="B87" sqref="B87"/>
    </sheetView>
  </sheetViews>
  <sheetFormatPr defaultColWidth="9.109375" defaultRowHeight="10.199999999999999" x14ac:dyDescent="0.2"/>
  <cols>
    <col min="1" max="1" width="9.5546875" style="179" bestFit="1" customWidth="1"/>
    <col min="2" max="2" width="46.109375" style="180" bestFit="1" customWidth="1"/>
    <col min="3" max="3" width="15.44140625" style="180" bestFit="1" customWidth="1"/>
    <col min="4" max="4" width="20.5546875" style="180" customWidth="1"/>
    <col min="5" max="5" width="21" style="180" bestFit="1" customWidth="1"/>
    <col min="6" max="6" width="6.109375" style="180" bestFit="1" customWidth="1"/>
    <col min="7" max="7" width="22.88671875" style="180" customWidth="1"/>
    <col min="8" max="8" width="23.5546875" style="180" customWidth="1"/>
    <col min="9" max="9" width="26.88671875" style="180" customWidth="1"/>
    <col min="10" max="10" width="19" style="180" customWidth="1"/>
    <col min="11" max="11" width="19.88671875" style="180" bestFit="1" customWidth="1"/>
    <col min="12" max="12" width="14.44140625" style="181" customWidth="1"/>
    <col min="13" max="14" width="24.88671875" style="180" bestFit="1" customWidth="1"/>
    <col min="15" max="15" width="24.44140625" style="180" bestFit="1" customWidth="1"/>
    <col min="16" max="16" width="24.88671875" style="180" bestFit="1" customWidth="1"/>
    <col min="17" max="16384" width="9.109375" style="180"/>
  </cols>
  <sheetData>
    <row r="1" spans="1:18" s="212" customFormat="1" ht="19.5" customHeight="1" x14ac:dyDescent="0.25">
      <c r="A1" s="162" t="s">
        <v>413</v>
      </c>
      <c r="B1" s="163" t="s">
        <v>414</v>
      </c>
      <c r="C1" s="163" t="s">
        <v>415</v>
      </c>
      <c r="D1" s="163" t="s">
        <v>416</v>
      </c>
      <c r="E1" s="163" t="s">
        <v>417</v>
      </c>
      <c r="F1" s="163" t="s">
        <v>418</v>
      </c>
      <c r="G1" s="163" t="s">
        <v>419</v>
      </c>
      <c r="H1" s="163" t="s">
        <v>420</v>
      </c>
      <c r="I1" s="163" t="s">
        <v>421</v>
      </c>
      <c r="J1" s="163" t="s">
        <v>422</v>
      </c>
      <c r="K1" s="163" t="s">
        <v>423</v>
      </c>
      <c r="L1" s="164" t="s">
        <v>424</v>
      </c>
      <c r="M1" s="274" t="s">
        <v>425</v>
      </c>
      <c r="N1" s="274" t="s">
        <v>426</v>
      </c>
      <c r="O1" s="274" t="s">
        <v>427</v>
      </c>
      <c r="P1" s="274" t="s">
        <v>428</v>
      </c>
    </row>
    <row r="2" spans="1:18" s="213" customFormat="1" x14ac:dyDescent="0.2">
      <c r="A2" s="198" t="s">
        <v>447</v>
      </c>
      <c r="B2" s="199" t="s">
        <v>448</v>
      </c>
      <c r="C2" s="200" t="s">
        <v>429</v>
      </c>
      <c r="D2" s="199" t="s">
        <v>449</v>
      </c>
      <c r="E2" s="199" t="s">
        <v>436</v>
      </c>
      <c r="F2" s="199" t="s">
        <v>450</v>
      </c>
      <c r="G2" s="265" t="s">
        <v>451</v>
      </c>
      <c r="H2" s="265" t="s">
        <v>452</v>
      </c>
      <c r="I2" s="275" t="s">
        <v>453</v>
      </c>
      <c r="J2" s="199" t="s">
        <v>433</v>
      </c>
      <c r="K2" s="275" t="s">
        <v>453</v>
      </c>
      <c r="L2" s="201">
        <v>421908868248</v>
      </c>
      <c r="M2" s="199" t="s">
        <v>454</v>
      </c>
      <c r="N2" s="199"/>
      <c r="O2" s="199"/>
      <c r="P2" s="199"/>
      <c r="R2" s="276" t="str">
        <f t="shared" ref="R2:R41" si="0">A2</f>
        <v>30787009</v>
      </c>
    </row>
    <row r="3" spans="1:18" s="213" customFormat="1" ht="20.399999999999999" x14ac:dyDescent="0.2">
      <c r="A3" s="198" t="s">
        <v>455</v>
      </c>
      <c r="B3" s="199" t="s">
        <v>456</v>
      </c>
      <c r="C3" s="200" t="s">
        <v>429</v>
      </c>
      <c r="D3" s="199" t="s">
        <v>457</v>
      </c>
      <c r="E3" s="199" t="s">
        <v>458</v>
      </c>
      <c r="F3" s="199" t="s">
        <v>459</v>
      </c>
      <c r="G3" s="265" t="s">
        <v>460</v>
      </c>
      <c r="H3" s="265" t="s">
        <v>461</v>
      </c>
      <c r="I3" s="275" t="s">
        <v>462</v>
      </c>
      <c r="J3" s="199" t="s">
        <v>463</v>
      </c>
      <c r="K3" s="275" t="s">
        <v>464</v>
      </c>
      <c r="L3" s="201">
        <v>421919188236</v>
      </c>
      <c r="M3" s="199" t="s">
        <v>465</v>
      </c>
      <c r="N3" s="199"/>
      <c r="O3" s="200"/>
      <c r="P3" s="199"/>
      <c r="R3" s="276" t="str">
        <f t="shared" si="0"/>
        <v>00631655</v>
      </c>
    </row>
    <row r="4" spans="1:18" s="213" customFormat="1" x14ac:dyDescent="0.2">
      <c r="A4" s="198" t="s">
        <v>466</v>
      </c>
      <c r="B4" s="199" t="s">
        <v>467</v>
      </c>
      <c r="C4" s="200" t="s">
        <v>429</v>
      </c>
      <c r="D4" s="199" t="s">
        <v>468</v>
      </c>
      <c r="E4" s="199" t="s">
        <v>436</v>
      </c>
      <c r="F4" s="199" t="s">
        <v>469</v>
      </c>
      <c r="G4" s="265" t="s">
        <v>470</v>
      </c>
      <c r="H4" s="265" t="s">
        <v>471</v>
      </c>
      <c r="I4" s="275" t="s">
        <v>472</v>
      </c>
      <c r="J4" s="199" t="s">
        <v>433</v>
      </c>
      <c r="K4" s="275" t="s">
        <v>472</v>
      </c>
      <c r="L4" s="201">
        <v>421905948422</v>
      </c>
      <c r="M4" s="199" t="s">
        <v>473</v>
      </c>
      <c r="N4" s="199"/>
      <c r="O4" s="199"/>
      <c r="P4" s="199"/>
      <c r="R4" s="276" t="str">
        <f t="shared" si="0"/>
        <v>42019541</v>
      </c>
    </row>
    <row r="5" spans="1:18" s="213" customFormat="1" x14ac:dyDescent="0.2">
      <c r="A5" s="198" t="s">
        <v>474</v>
      </c>
      <c r="B5" s="199" t="s">
        <v>475</v>
      </c>
      <c r="C5" s="200" t="s">
        <v>429</v>
      </c>
      <c r="D5" s="199" t="s">
        <v>476</v>
      </c>
      <c r="E5" s="199" t="s">
        <v>441</v>
      </c>
      <c r="F5" s="199" t="s">
        <v>442</v>
      </c>
      <c r="G5" s="265" t="s">
        <v>477</v>
      </c>
      <c r="H5" s="265" t="s">
        <v>478</v>
      </c>
      <c r="I5" s="275" t="s">
        <v>479</v>
      </c>
      <c r="J5" s="199" t="s">
        <v>433</v>
      </c>
      <c r="K5" s="275" t="s">
        <v>479</v>
      </c>
      <c r="L5" s="201">
        <v>421915184709</v>
      </c>
      <c r="M5" s="199" t="s">
        <v>480</v>
      </c>
      <c r="N5" s="199"/>
      <c r="O5" s="199"/>
      <c r="P5" s="199"/>
      <c r="R5" s="276" t="str">
        <f t="shared" si="0"/>
        <v>30810108</v>
      </c>
    </row>
    <row r="6" spans="1:18" s="213" customFormat="1" x14ac:dyDescent="0.2">
      <c r="A6" s="198" t="s">
        <v>481</v>
      </c>
      <c r="B6" s="199" t="s">
        <v>482</v>
      </c>
      <c r="C6" s="200" t="s">
        <v>429</v>
      </c>
      <c r="D6" s="199" t="s">
        <v>483</v>
      </c>
      <c r="E6" s="199" t="s">
        <v>436</v>
      </c>
      <c r="F6" s="199" t="s">
        <v>484</v>
      </c>
      <c r="G6" s="265" t="s">
        <v>485</v>
      </c>
      <c r="H6" s="265" t="s">
        <v>486</v>
      </c>
      <c r="I6" s="275" t="s">
        <v>487</v>
      </c>
      <c r="J6" s="199" t="s">
        <v>433</v>
      </c>
      <c r="K6" s="275" t="s">
        <v>1402</v>
      </c>
      <c r="L6" s="201">
        <v>421908965156</v>
      </c>
      <c r="M6" s="199" t="s">
        <v>488</v>
      </c>
      <c r="N6" s="199"/>
      <c r="O6" s="199"/>
      <c r="P6" s="199"/>
      <c r="R6" s="276" t="str">
        <f t="shared" si="0"/>
        <v>30842069</v>
      </c>
    </row>
    <row r="7" spans="1:18" s="213" customFormat="1" x14ac:dyDescent="0.2">
      <c r="A7" s="198" t="s">
        <v>489</v>
      </c>
      <c r="B7" s="199" t="s">
        <v>490</v>
      </c>
      <c r="C7" s="200" t="s">
        <v>429</v>
      </c>
      <c r="D7" s="199" t="s">
        <v>1392</v>
      </c>
      <c r="E7" s="199" t="s">
        <v>1393</v>
      </c>
      <c r="F7" s="199" t="s">
        <v>1394</v>
      </c>
      <c r="G7" s="265" t="s">
        <v>491</v>
      </c>
      <c r="H7" s="265" t="s">
        <v>492</v>
      </c>
      <c r="I7" s="275" t="s">
        <v>493</v>
      </c>
      <c r="J7" s="199" t="s">
        <v>431</v>
      </c>
      <c r="K7" s="275" t="s">
        <v>494</v>
      </c>
      <c r="L7" s="201">
        <v>421905998953</v>
      </c>
      <c r="M7" s="199" t="s">
        <v>495</v>
      </c>
      <c r="N7" s="199"/>
      <c r="O7" s="199"/>
      <c r="P7" s="199"/>
      <c r="R7" s="276" t="str">
        <f t="shared" si="0"/>
        <v>31749852</v>
      </c>
    </row>
    <row r="8" spans="1:18" s="213" customFormat="1" x14ac:dyDescent="0.2">
      <c r="A8" s="198" t="s">
        <v>496</v>
      </c>
      <c r="B8" s="199" t="s">
        <v>497</v>
      </c>
      <c r="C8" s="200" t="s">
        <v>429</v>
      </c>
      <c r="D8" s="199" t="s">
        <v>483</v>
      </c>
      <c r="E8" s="199" t="s">
        <v>436</v>
      </c>
      <c r="F8" s="199" t="s">
        <v>484</v>
      </c>
      <c r="G8" s="265" t="s">
        <v>498</v>
      </c>
      <c r="H8" s="265" t="s">
        <v>499</v>
      </c>
      <c r="I8" s="275" t="s">
        <v>500</v>
      </c>
      <c r="J8" s="199" t="s">
        <v>433</v>
      </c>
      <c r="K8" s="275" t="s">
        <v>1403</v>
      </c>
      <c r="L8" s="201" t="s">
        <v>1404</v>
      </c>
      <c r="M8" s="199" t="s">
        <v>501</v>
      </c>
      <c r="N8" s="199"/>
      <c r="O8" s="200"/>
      <c r="P8" s="199"/>
      <c r="R8" s="276" t="str">
        <f t="shared" si="0"/>
        <v>30844711</v>
      </c>
    </row>
    <row r="9" spans="1:18" s="213" customFormat="1" x14ac:dyDescent="0.2">
      <c r="A9" s="198" t="s">
        <v>502</v>
      </c>
      <c r="B9" s="199" t="s">
        <v>503</v>
      </c>
      <c r="C9" s="200" t="s">
        <v>429</v>
      </c>
      <c r="D9" s="199" t="s">
        <v>504</v>
      </c>
      <c r="E9" s="199" t="s">
        <v>443</v>
      </c>
      <c r="F9" s="199" t="s">
        <v>505</v>
      </c>
      <c r="G9" s="265" t="s">
        <v>506</v>
      </c>
      <c r="H9" s="265" t="s">
        <v>507</v>
      </c>
      <c r="I9" s="275" t="s">
        <v>508</v>
      </c>
      <c r="J9" s="199" t="s">
        <v>433</v>
      </c>
      <c r="K9" s="275" t="s">
        <v>508</v>
      </c>
      <c r="L9" s="201">
        <v>421911361044</v>
      </c>
      <c r="M9" s="199" t="s">
        <v>509</v>
      </c>
      <c r="N9" s="199"/>
      <c r="O9" s="200"/>
      <c r="P9" s="199"/>
      <c r="R9" s="276" t="str">
        <f t="shared" si="0"/>
        <v>31940668</v>
      </c>
    </row>
    <row r="10" spans="1:18" s="213" customFormat="1" x14ac:dyDescent="0.2">
      <c r="A10" s="198" t="s">
        <v>510</v>
      </c>
      <c r="B10" s="199" t="s">
        <v>511</v>
      </c>
      <c r="C10" s="200" t="s">
        <v>429</v>
      </c>
      <c r="D10" s="199" t="s">
        <v>512</v>
      </c>
      <c r="E10" s="199" t="s">
        <v>513</v>
      </c>
      <c r="F10" s="199" t="s">
        <v>514</v>
      </c>
      <c r="G10" s="265" t="s">
        <v>515</v>
      </c>
      <c r="H10" s="265" t="s">
        <v>516</v>
      </c>
      <c r="I10" s="275" t="s">
        <v>517</v>
      </c>
      <c r="J10" s="199" t="s">
        <v>433</v>
      </c>
      <c r="K10" s="275" t="s">
        <v>518</v>
      </c>
      <c r="L10" s="201">
        <v>421903403105</v>
      </c>
      <c r="M10" s="199" t="s">
        <v>519</v>
      </c>
      <c r="N10" s="199"/>
      <c r="O10" s="200"/>
      <c r="P10" s="199"/>
      <c r="R10" s="276" t="str">
        <f t="shared" si="0"/>
        <v>31824021</v>
      </c>
    </row>
    <row r="11" spans="1:18" x14ac:dyDescent="0.2">
      <c r="A11" s="198" t="s">
        <v>521</v>
      </c>
      <c r="B11" s="199" t="s">
        <v>522</v>
      </c>
      <c r="C11" s="200" t="s">
        <v>429</v>
      </c>
      <c r="D11" s="199" t="s">
        <v>523</v>
      </c>
      <c r="E11" s="199" t="s">
        <v>524</v>
      </c>
      <c r="F11" s="199" t="s">
        <v>525</v>
      </c>
      <c r="G11" s="265" t="s">
        <v>526</v>
      </c>
      <c r="H11" s="265" t="s">
        <v>527</v>
      </c>
      <c r="I11" s="275" t="s">
        <v>1405</v>
      </c>
      <c r="J11" s="199" t="s">
        <v>433</v>
      </c>
      <c r="K11" s="275" t="s">
        <v>528</v>
      </c>
      <c r="L11" s="201">
        <v>421905162424</v>
      </c>
      <c r="M11" s="199" t="s">
        <v>529</v>
      </c>
      <c r="N11" s="199"/>
      <c r="O11" s="200"/>
      <c r="P11" s="199"/>
      <c r="Q11" s="213"/>
      <c r="R11" s="276" t="str">
        <f t="shared" si="0"/>
        <v>30811686</v>
      </c>
    </row>
    <row r="12" spans="1:18" ht="20.399999999999999" x14ac:dyDescent="0.2">
      <c r="A12" s="198" t="s">
        <v>530</v>
      </c>
      <c r="B12" s="199" t="s">
        <v>531</v>
      </c>
      <c r="C12" s="200" t="s">
        <v>429</v>
      </c>
      <c r="D12" s="199" t="s">
        <v>1395</v>
      </c>
      <c r="E12" s="199" t="s">
        <v>441</v>
      </c>
      <c r="F12" s="199" t="s">
        <v>442</v>
      </c>
      <c r="G12" s="265" t="s">
        <v>532</v>
      </c>
      <c r="H12" s="265" t="s">
        <v>533</v>
      </c>
      <c r="I12" s="275" t="s">
        <v>534</v>
      </c>
      <c r="J12" s="199" t="s">
        <v>433</v>
      </c>
      <c r="K12" s="275" t="s">
        <v>1406</v>
      </c>
      <c r="L12" s="201" t="s">
        <v>1407</v>
      </c>
      <c r="M12" s="199" t="s">
        <v>535</v>
      </c>
      <c r="N12" s="199"/>
      <c r="O12" s="199"/>
      <c r="P12" s="199"/>
      <c r="Q12" s="213"/>
      <c r="R12" s="276" t="str">
        <f t="shared" si="0"/>
        <v>30814910</v>
      </c>
    </row>
    <row r="13" spans="1:18" x14ac:dyDescent="0.2">
      <c r="A13" s="198" t="s">
        <v>1408</v>
      </c>
      <c r="B13" s="199" t="s">
        <v>1409</v>
      </c>
      <c r="C13" s="200" t="s">
        <v>429</v>
      </c>
      <c r="D13" s="199" t="s">
        <v>536</v>
      </c>
      <c r="E13" s="199" t="s">
        <v>438</v>
      </c>
      <c r="F13" s="199" t="s">
        <v>537</v>
      </c>
      <c r="G13" s="265" t="s">
        <v>1410</v>
      </c>
      <c r="H13" s="265" t="s">
        <v>1411</v>
      </c>
      <c r="I13" s="275" t="s">
        <v>1412</v>
      </c>
      <c r="J13" s="199" t="s">
        <v>433</v>
      </c>
      <c r="K13" s="275" t="s">
        <v>1413</v>
      </c>
      <c r="L13" s="201">
        <v>421907696186</v>
      </c>
      <c r="M13" s="199" t="s">
        <v>1414</v>
      </c>
      <c r="N13" s="199"/>
      <c r="O13" s="200"/>
      <c r="P13" s="199"/>
      <c r="Q13" s="213"/>
      <c r="R13" s="276" t="str">
        <f t="shared" si="0"/>
        <v>17316731</v>
      </c>
    </row>
    <row r="14" spans="1:18" x14ac:dyDescent="0.2">
      <c r="A14" s="198" t="s">
        <v>1415</v>
      </c>
      <c r="B14" s="199" t="s">
        <v>1416</v>
      </c>
      <c r="C14" s="200" t="s">
        <v>429</v>
      </c>
      <c r="D14" s="199" t="s">
        <v>1417</v>
      </c>
      <c r="E14" s="199" t="s">
        <v>1418</v>
      </c>
      <c r="F14" s="199" t="s">
        <v>1419</v>
      </c>
      <c r="G14" s="265" t="s">
        <v>1420</v>
      </c>
      <c r="H14" s="265" t="s">
        <v>1421</v>
      </c>
      <c r="I14" s="275" t="s">
        <v>1422</v>
      </c>
      <c r="J14" s="199" t="s">
        <v>431</v>
      </c>
      <c r="K14" s="275" t="s">
        <v>1422</v>
      </c>
      <c r="L14" s="201">
        <v>421907253794</v>
      </c>
      <c r="M14" s="199" t="s">
        <v>1423</v>
      </c>
      <c r="N14" s="199"/>
      <c r="O14" s="200"/>
      <c r="P14" s="199"/>
      <c r="Q14" s="213"/>
      <c r="R14" s="276" t="str">
        <f t="shared" si="0"/>
        <v>30841798</v>
      </c>
    </row>
    <row r="15" spans="1:18" x14ac:dyDescent="0.2">
      <c r="A15" s="198" t="s">
        <v>538</v>
      </c>
      <c r="B15" s="199" t="s">
        <v>539</v>
      </c>
      <c r="C15" s="200" t="s">
        <v>429</v>
      </c>
      <c r="D15" s="199" t="s">
        <v>483</v>
      </c>
      <c r="E15" s="199" t="s">
        <v>436</v>
      </c>
      <c r="F15" s="199" t="s">
        <v>537</v>
      </c>
      <c r="G15" s="265" t="s">
        <v>540</v>
      </c>
      <c r="H15" s="265" t="s">
        <v>541</v>
      </c>
      <c r="I15" s="275" t="s">
        <v>542</v>
      </c>
      <c r="J15" s="199" t="s">
        <v>433</v>
      </c>
      <c r="K15" s="275" t="s">
        <v>543</v>
      </c>
      <c r="L15" s="201">
        <v>421905294239</v>
      </c>
      <c r="M15" s="199" t="s">
        <v>544</v>
      </c>
      <c r="N15" s="200"/>
      <c r="O15" s="200"/>
      <c r="P15" s="200"/>
      <c r="Q15" s="213"/>
      <c r="R15" s="276" t="str">
        <f t="shared" si="0"/>
        <v>30844568</v>
      </c>
    </row>
    <row r="16" spans="1:18" x14ac:dyDescent="0.2">
      <c r="A16" s="198" t="s">
        <v>545</v>
      </c>
      <c r="B16" s="199" t="s">
        <v>546</v>
      </c>
      <c r="C16" s="200" t="s">
        <v>429</v>
      </c>
      <c r="D16" s="199" t="s">
        <v>536</v>
      </c>
      <c r="E16" s="199" t="s">
        <v>436</v>
      </c>
      <c r="F16" s="199" t="s">
        <v>537</v>
      </c>
      <c r="G16" s="265" t="s">
        <v>547</v>
      </c>
      <c r="H16" s="265" t="s">
        <v>548</v>
      </c>
      <c r="I16" s="275" t="s">
        <v>549</v>
      </c>
      <c r="J16" s="199" t="s">
        <v>433</v>
      </c>
      <c r="K16" s="275" t="s">
        <v>550</v>
      </c>
      <c r="L16" s="201">
        <v>421905504810</v>
      </c>
      <c r="M16" s="199" t="s">
        <v>551</v>
      </c>
      <c r="N16" s="199"/>
      <c r="O16" s="200"/>
      <c r="P16" s="199"/>
      <c r="Q16" s="213"/>
      <c r="R16" s="276" t="str">
        <f t="shared" si="0"/>
        <v>17315166</v>
      </c>
    </row>
    <row r="17" spans="1:18" x14ac:dyDescent="0.2">
      <c r="A17" s="198" t="s">
        <v>552</v>
      </c>
      <c r="B17" s="199" t="s">
        <v>553</v>
      </c>
      <c r="C17" s="200" t="s">
        <v>429</v>
      </c>
      <c r="D17" s="199" t="s">
        <v>554</v>
      </c>
      <c r="E17" s="199" t="s">
        <v>436</v>
      </c>
      <c r="F17" s="199" t="s">
        <v>555</v>
      </c>
      <c r="G17" s="265" t="s">
        <v>556</v>
      </c>
      <c r="H17" s="265" t="s">
        <v>557</v>
      </c>
      <c r="I17" s="275" t="s">
        <v>558</v>
      </c>
      <c r="J17" s="199" t="s">
        <v>433</v>
      </c>
      <c r="K17" s="275" t="s">
        <v>559</v>
      </c>
      <c r="L17" s="201">
        <v>421949246786</v>
      </c>
      <c r="M17" s="199" t="s">
        <v>560</v>
      </c>
      <c r="N17" s="199"/>
      <c r="O17" s="199" t="s">
        <v>1424</v>
      </c>
      <c r="P17" s="199"/>
      <c r="Q17" s="213"/>
      <c r="R17" s="276" t="str">
        <f t="shared" si="0"/>
        <v>31744621</v>
      </c>
    </row>
    <row r="18" spans="1:18" x14ac:dyDescent="0.2">
      <c r="A18" s="198" t="s">
        <v>561</v>
      </c>
      <c r="B18" s="199" t="s">
        <v>562</v>
      </c>
      <c r="C18" s="200" t="s">
        <v>429</v>
      </c>
      <c r="D18" s="199" t="s">
        <v>563</v>
      </c>
      <c r="E18" s="199" t="s">
        <v>436</v>
      </c>
      <c r="F18" s="199" t="s">
        <v>564</v>
      </c>
      <c r="G18" s="265" t="s">
        <v>565</v>
      </c>
      <c r="H18" s="265" t="s">
        <v>566</v>
      </c>
      <c r="I18" s="275" t="s">
        <v>567</v>
      </c>
      <c r="J18" s="199" t="s">
        <v>433</v>
      </c>
      <c r="K18" s="275" t="s">
        <v>567</v>
      </c>
      <c r="L18" s="201">
        <v>421903421644</v>
      </c>
      <c r="M18" s="199" t="s">
        <v>568</v>
      </c>
      <c r="N18" s="199"/>
      <c r="O18" s="199"/>
      <c r="P18" s="199"/>
      <c r="Q18" s="213"/>
      <c r="R18" s="276" t="str">
        <f t="shared" si="0"/>
        <v>36064742</v>
      </c>
    </row>
    <row r="19" spans="1:18" x14ac:dyDescent="0.2">
      <c r="A19" s="198" t="s">
        <v>569</v>
      </c>
      <c r="B19" s="199" t="s">
        <v>570</v>
      </c>
      <c r="C19" s="200" t="s">
        <v>429</v>
      </c>
      <c r="D19" s="199" t="s">
        <v>571</v>
      </c>
      <c r="E19" s="199" t="s">
        <v>436</v>
      </c>
      <c r="F19" s="199" t="s">
        <v>572</v>
      </c>
      <c r="G19" s="265" t="s">
        <v>573</v>
      </c>
      <c r="H19" s="265" t="s">
        <v>574</v>
      </c>
      <c r="I19" s="275" t="s">
        <v>575</v>
      </c>
      <c r="J19" s="199" t="s">
        <v>576</v>
      </c>
      <c r="K19" s="275" t="s">
        <v>577</v>
      </c>
      <c r="L19" s="201">
        <v>421903446366</v>
      </c>
      <c r="M19" s="199" t="s">
        <v>578</v>
      </c>
      <c r="N19" s="199"/>
      <c r="O19" s="199"/>
      <c r="P19" s="199" t="s">
        <v>1425</v>
      </c>
      <c r="Q19" s="213"/>
      <c r="R19" s="276" t="str">
        <f t="shared" si="0"/>
        <v>50284363</v>
      </c>
    </row>
    <row r="20" spans="1:18" x14ac:dyDescent="0.2">
      <c r="A20" s="198" t="s">
        <v>579</v>
      </c>
      <c r="B20" s="199" t="s">
        <v>580</v>
      </c>
      <c r="C20" s="200" t="s">
        <v>429</v>
      </c>
      <c r="D20" s="199" t="s">
        <v>483</v>
      </c>
      <c r="E20" s="199" t="s">
        <v>436</v>
      </c>
      <c r="F20" s="199" t="s">
        <v>537</v>
      </c>
      <c r="G20" s="265" t="s">
        <v>581</v>
      </c>
      <c r="H20" s="265" t="s">
        <v>582</v>
      </c>
      <c r="I20" s="275" t="s">
        <v>1396</v>
      </c>
      <c r="J20" s="199" t="s">
        <v>861</v>
      </c>
      <c r="K20" s="275" t="s">
        <v>583</v>
      </c>
      <c r="L20" s="201">
        <v>421915177492</v>
      </c>
      <c r="M20" s="199" t="s">
        <v>584</v>
      </c>
      <c r="N20" s="199"/>
      <c r="O20" s="200"/>
      <c r="P20" s="200"/>
      <c r="Q20" s="213"/>
      <c r="R20" s="276" t="str">
        <f t="shared" si="0"/>
        <v>00688321</v>
      </c>
    </row>
    <row r="21" spans="1:18" x14ac:dyDescent="0.2">
      <c r="A21" s="198" t="s">
        <v>585</v>
      </c>
      <c r="B21" s="199" t="s">
        <v>586</v>
      </c>
      <c r="C21" s="200" t="s">
        <v>429</v>
      </c>
      <c r="D21" s="199" t="s">
        <v>587</v>
      </c>
      <c r="E21" s="199" t="s">
        <v>434</v>
      </c>
      <c r="F21" s="199" t="s">
        <v>435</v>
      </c>
      <c r="G21" s="265" t="s">
        <v>588</v>
      </c>
      <c r="H21" s="265" t="s">
        <v>1426</v>
      </c>
      <c r="I21" s="275" t="s">
        <v>589</v>
      </c>
      <c r="J21" s="199" t="s">
        <v>520</v>
      </c>
      <c r="K21" s="275" t="s">
        <v>589</v>
      </c>
      <c r="L21" s="201">
        <v>421905380634</v>
      </c>
      <c r="M21" s="199" t="s">
        <v>590</v>
      </c>
      <c r="N21" s="199"/>
      <c r="O21" s="199"/>
      <c r="P21" s="199" t="s">
        <v>1427</v>
      </c>
      <c r="Q21" s="213"/>
      <c r="R21" s="276" t="str">
        <f t="shared" si="0"/>
        <v>54041368</v>
      </c>
    </row>
    <row r="22" spans="1:18" x14ac:dyDescent="0.2">
      <c r="A22" s="198" t="s">
        <v>591</v>
      </c>
      <c r="B22" s="199" t="s">
        <v>592</v>
      </c>
      <c r="C22" s="200" t="s">
        <v>429</v>
      </c>
      <c r="D22" s="199" t="s">
        <v>483</v>
      </c>
      <c r="E22" s="199" t="s">
        <v>436</v>
      </c>
      <c r="F22" s="199" t="s">
        <v>537</v>
      </c>
      <c r="G22" s="265" t="s">
        <v>593</v>
      </c>
      <c r="H22" s="265" t="s">
        <v>594</v>
      </c>
      <c r="I22" s="275" t="s">
        <v>595</v>
      </c>
      <c r="J22" s="199" t="s">
        <v>431</v>
      </c>
      <c r="K22" s="275" t="s">
        <v>596</v>
      </c>
      <c r="L22" s="201">
        <v>421907100191</v>
      </c>
      <c r="M22" s="199" t="s">
        <v>597</v>
      </c>
      <c r="N22" s="199"/>
      <c r="O22" s="200"/>
      <c r="P22" s="199"/>
      <c r="Q22" s="213"/>
      <c r="R22" s="276" t="str">
        <f t="shared" si="0"/>
        <v>31787801</v>
      </c>
    </row>
    <row r="23" spans="1:18" x14ac:dyDescent="0.2">
      <c r="A23" s="198" t="s">
        <v>598</v>
      </c>
      <c r="B23" s="199" t="s">
        <v>599</v>
      </c>
      <c r="C23" s="200" t="s">
        <v>429</v>
      </c>
      <c r="D23" s="199" t="s">
        <v>483</v>
      </c>
      <c r="E23" s="199" t="s">
        <v>436</v>
      </c>
      <c r="F23" s="199" t="s">
        <v>537</v>
      </c>
      <c r="G23" s="265" t="s">
        <v>600</v>
      </c>
      <c r="H23" s="265" t="s">
        <v>601</v>
      </c>
      <c r="I23" s="275" t="s">
        <v>602</v>
      </c>
      <c r="J23" s="199" t="s">
        <v>433</v>
      </c>
      <c r="K23" s="275" t="s">
        <v>603</v>
      </c>
      <c r="L23" s="201">
        <v>421905659739</v>
      </c>
      <c r="M23" s="199" t="s">
        <v>604</v>
      </c>
      <c r="N23" s="200"/>
      <c r="O23" s="200"/>
      <c r="P23" s="200"/>
      <c r="Q23" s="213"/>
      <c r="R23" s="276" t="str">
        <f t="shared" si="0"/>
        <v>50434101</v>
      </c>
    </row>
    <row r="24" spans="1:18" x14ac:dyDescent="0.2">
      <c r="A24" s="198" t="s">
        <v>605</v>
      </c>
      <c r="B24" s="199" t="s">
        <v>606</v>
      </c>
      <c r="C24" s="200" t="s">
        <v>429</v>
      </c>
      <c r="D24" s="199" t="s">
        <v>607</v>
      </c>
      <c r="E24" s="199" t="s">
        <v>436</v>
      </c>
      <c r="F24" s="199" t="s">
        <v>608</v>
      </c>
      <c r="G24" s="265" t="s">
        <v>609</v>
      </c>
      <c r="H24" s="265" t="s">
        <v>610</v>
      </c>
      <c r="I24" s="275" t="s">
        <v>611</v>
      </c>
      <c r="J24" s="199" t="s">
        <v>433</v>
      </c>
      <c r="K24" s="275" t="s">
        <v>611</v>
      </c>
      <c r="L24" s="201">
        <v>421905620961</v>
      </c>
      <c r="M24" s="199" t="s">
        <v>612</v>
      </c>
      <c r="N24" s="199"/>
      <c r="O24" s="199"/>
      <c r="P24" s="199"/>
      <c r="Q24" s="213"/>
      <c r="R24" s="276" t="str">
        <f t="shared" si="0"/>
        <v>30853427</v>
      </c>
    </row>
    <row r="25" spans="1:18" x14ac:dyDescent="0.2">
      <c r="A25" s="198" t="s">
        <v>613</v>
      </c>
      <c r="B25" s="199" t="s">
        <v>614</v>
      </c>
      <c r="C25" s="200" t="s">
        <v>429</v>
      </c>
      <c r="D25" s="199" t="s">
        <v>615</v>
      </c>
      <c r="E25" s="199" t="s">
        <v>616</v>
      </c>
      <c r="F25" s="199" t="s">
        <v>617</v>
      </c>
      <c r="G25" s="265" t="s">
        <v>618</v>
      </c>
      <c r="H25" s="265" t="s">
        <v>619</v>
      </c>
      <c r="I25" s="275" t="s">
        <v>620</v>
      </c>
      <c r="J25" s="199" t="s">
        <v>433</v>
      </c>
      <c r="K25" s="275" t="s">
        <v>621</v>
      </c>
      <c r="L25" s="201">
        <v>421905601243</v>
      </c>
      <c r="M25" s="199" t="s">
        <v>622</v>
      </c>
      <c r="N25" s="199"/>
      <c r="O25" s="199"/>
      <c r="P25" s="199"/>
      <c r="Q25" s="213"/>
      <c r="R25" s="276" t="str">
        <f t="shared" si="0"/>
        <v>30813883</v>
      </c>
    </row>
    <row r="26" spans="1:18" x14ac:dyDescent="0.2">
      <c r="A26" s="198" t="s">
        <v>623</v>
      </c>
      <c r="B26" s="199" t="s">
        <v>624</v>
      </c>
      <c r="C26" s="200" t="s">
        <v>429</v>
      </c>
      <c r="D26" s="199" t="s">
        <v>625</v>
      </c>
      <c r="E26" s="199" t="s">
        <v>436</v>
      </c>
      <c r="F26" s="199" t="s">
        <v>432</v>
      </c>
      <c r="G26" s="265" t="s">
        <v>626</v>
      </c>
      <c r="H26" s="265" t="s">
        <v>627</v>
      </c>
      <c r="I26" s="275" t="s">
        <v>628</v>
      </c>
      <c r="J26" s="199" t="s">
        <v>433</v>
      </c>
      <c r="K26" s="275" t="s">
        <v>628</v>
      </c>
      <c r="L26" s="201">
        <v>421903584555</v>
      </c>
      <c r="M26" s="199" t="s">
        <v>629</v>
      </c>
      <c r="N26" s="199"/>
      <c r="O26" s="199"/>
      <c r="P26" s="199"/>
      <c r="Q26" s="213"/>
      <c r="R26" s="276" t="str">
        <f t="shared" si="0"/>
        <v>34057587</v>
      </c>
    </row>
    <row r="27" spans="1:18" x14ac:dyDescent="0.2">
      <c r="A27" s="198" t="s">
        <v>1428</v>
      </c>
      <c r="B27" s="199" t="s">
        <v>1429</v>
      </c>
      <c r="C27" s="200" t="s">
        <v>429</v>
      </c>
      <c r="D27" s="199" t="s">
        <v>483</v>
      </c>
      <c r="E27" s="199" t="s">
        <v>438</v>
      </c>
      <c r="F27" s="199" t="s">
        <v>537</v>
      </c>
      <c r="G27" s="265" t="s">
        <v>1430</v>
      </c>
      <c r="H27" s="265" t="s">
        <v>1431</v>
      </c>
      <c r="I27" s="275" t="s">
        <v>1432</v>
      </c>
      <c r="J27" s="199" t="s">
        <v>433</v>
      </c>
      <c r="K27" s="275" t="s">
        <v>1432</v>
      </c>
      <c r="L27" s="201">
        <v>421917800004</v>
      </c>
      <c r="M27" s="199" t="s">
        <v>1433</v>
      </c>
      <c r="N27" s="199"/>
      <c r="O27" s="200"/>
      <c r="P27" s="199"/>
      <c r="Q27" s="213"/>
      <c r="R27" s="276" t="str">
        <f t="shared" si="0"/>
        <v>30806887</v>
      </c>
    </row>
    <row r="28" spans="1:18" x14ac:dyDescent="0.2">
      <c r="A28" s="198" t="s">
        <v>630</v>
      </c>
      <c r="B28" s="199" t="s">
        <v>631</v>
      </c>
      <c r="C28" s="200" t="s">
        <v>429</v>
      </c>
      <c r="D28" s="199" t="s">
        <v>632</v>
      </c>
      <c r="E28" s="199" t="s">
        <v>436</v>
      </c>
      <c r="F28" s="199" t="s">
        <v>439</v>
      </c>
      <c r="G28" s="265" t="s">
        <v>633</v>
      </c>
      <c r="H28" s="265" t="s">
        <v>634</v>
      </c>
      <c r="I28" s="275" t="s">
        <v>635</v>
      </c>
      <c r="J28" s="199" t="s">
        <v>433</v>
      </c>
      <c r="K28" s="275" t="s">
        <v>635</v>
      </c>
      <c r="L28" s="201">
        <v>421905297832</v>
      </c>
      <c r="M28" s="199" t="s">
        <v>636</v>
      </c>
      <c r="N28" s="199"/>
      <c r="O28" s="199"/>
      <c r="P28" s="199"/>
      <c r="Q28" s="213"/>
      <c r="R28" s="276" t="str">
        <f t="shared" si="0"/>
        <v>36068764</v>
      </c>
    </row>
    <row r="29" spans="1:18" x14ac:dyDescent="0.2">
      <c r="A29" s="198" t="s">
        <v>637</v>
      </c>
      <c r="B29" s="199" t="s">
        <v>638</v>
      </c>
      <c r="C29" s="200" t="s">
        <v>429</v>
      </c>
      <c r="D29" s="199" t="s">
        <v>639</v>
      </c>
      <c r="E29" s="199" t="s">
        <v>436</v>
      </c>
      <c r="F29" s="199" t="s">
        <v>640</v>
      </c>
      <c r="G29" s="265" t="s">
        <v>1397</v>
      </c>
      <c r="H29" s="265" t="s">
        <v>1398</v>
      </c>
      <c r="I29" s="275" t="s">
        <v>641</v>
      </c>
      <c r="J29" s="199" t="s">
        <v>433</v>
      </c>
      <c r="K29" s="275" t="s">
        <v>642</v>
      </c>
      <c r="L29" s="201">
        <v>421911977728</v>
      </c>
      <c r="M29" s="199" t="s">
        <v>643</v>
      </c>
      <c r="N29" s="199"/>
      <c r="O29" s="199"/>
      <c r="P29" s="199"/>
      <c r="Q29" s="213"/>
      <c r="R29" s="276" t="str">
        <f t="shared" si="0"/>
        <v>30851459</v>
      </c>
    </row>
    <row r="30" spans="1:18" x14ac:dyDescent="0.2">
      <c r="A30" s="198" t="s">
        <v>644</v>
      </c>
      <c r="B30" s="199" t="s">
        <v>645</v>
      </c>
      <c r="C30" s="200" t="s">
        <v>429</v>
      </c>
      <c r="D30" s="199" t="s">
        <v>646</v>
      </c>
      <c r="E30" s="199" t="s">
        <v>647</v>
      </c>
      <c r="F30" s="199" t="s">
        <v>648</v>
      </c>
      <c r="G30" s="265" t="s">
        <v>649</v>
      </c>
      <c r="H30" s="265" t="s">
        <v>650</v>
      </c>
      <c r="I30" s="275" t="s">
        <v>651</v>
      </c>
      <c r="J30" s="199" t="s">
        <v>446</v>
      </c>
      <c r="K30" s="275" t="s">
        <v>651</v>
      </c>
      <c r="L30" s="201">
        <v>421915156717</v>
      </c>
      <c r="M30" s="199" t="s">
        <v>652</v>
      </c>
      <c r="N30" s="200"/>
      <c r="O30" s="200"/>
      <c r="P30" s="200"/>
      <c r="Q30" s="213"/>
      <c r="R30" s="276" t="str">
        <f t="shared" si="0"/>
        <v>37998919</v>
      </c>
    </row>
    <row r="31" spans="1:18" x14ac:dyDescent="0.2">
      <c r="A31" s="178" t="s">
        <v>653</v>
      </c>
      <c r="B31" s="199" t="s">
        <v>654</v>
      </c>
      <c r="C31" s="279" t="s">
        <v>429</v>
      </c>
      <c r="D31" s="199" t="s">
        <v>483</v>
      </c>
      <c r="E31" s="199" t="s">
        <v>436</v>
      </c>
      <c r="F31" s="199" t="s">
        <v>537</v>
      </c>
      <c r="G31" s="265" t="s">
        <v>655</v>
      </c>
      <c r="H31" s="265" t="s">
        <v>656</v>
      </c>
      <c r="I31" s="275" t="s">
        <v>657</v>
      </c>
      <c r="J31" s="199" t="s">
        <v>433</v>
      </c>
      <c r="K31" s="275" t="s">
        <v>543</v>
      </c>
      <c r="L31" s="201">
        <v>421905294239</v>
      </c>
      <c r="M31" s="199" t="s">
        <v>658</v>
      </c>
      <c r="N31" s="279"/>
      <c r="O31" s="279"/>
      <c r="P31" s="279"/>
      <c r="Q31" s="213"/>
      <c r="R31" s="276" t="str">
        <f t="shared" si="0"/>
        <v>17316723</v>
      </c>
    </row>
    <row r="32" spans="1:18" x14ac:dyDescent="0.2">
      <c r="A32" s="198" t="s">
        <v>659</v>
      </c>
      <c r="B32" s="199" t="s">
        <v>660</v>
      </c>
      <c r="C32" s="200" t="s">
        <v>429</v>
      </c>
      <c r="D32" s="199" t="s">
        <v>483</v>
      </c>
      <c r="E32" s="199" t="s">
        <v>436</v>
      </c>
      <c r="F32" s="199" t="s">
        <v>537</v>
      </c>
      <c r="G32" s="265" t="s">
        <v>661</v>
      </c>
      <c r="H32" s="265" t="s">
        <v>662</v>
      </c>
      <c r="I32" s="275" t="s">
        <v>663</v>
      </c>
      <c r="J32" s="199" t="s">
        <v>664</v>
      </c>
      <c r="K32" s="275" t="s">
        <v>663</v>
      </c>
      <c r="L32" s="201">
        <v>421908447934</v>
      </c>
      <c r="M32" s="199" t="s">
        <v>665</v>
      </c>
      <c r="N32" s="199"/>
      <c r="O32" s="199"/>
      <c r="P32" s="199"/>
      <c r="Q32" s="213"/>
      <c r="R32" s="276" t="str">
        <f t="shared" si="0"/>
        <v>30807018</v>
      </c>
    </row>
    <row r="33" spans="1:18" x14ac:dyDescent="0.2">
      <c r="A33" s="198" t="s">
        <v>666</v>
      </c>
      <c r="B33" s="199" t="s">
        <v>667</v>
      </c>
      <c r="C33" s="200" t="s">
        <v>429</v>
      </c>
      <c r="D33" s="199" t="s">
        <v>483</v>
      </c>
      <c r="E33" s="199" t="s">
        <v>436</v>
      </c>
      <c r="F33" s="199" t="s">
        <v>537</v>
      </c>
      <c r="G33" s="265" t="s">
        <v>668</v>
      </c>
      <c r="H33" s="265" t="s">
        <v>669</v>
      </c>
      <c r="I33" s="275" t="s">
        <v>670</v>
      </c>
      <c r="J33" s="199" t="s">
        <v>433</v>
      </c>
      <c r="K33" s="275" t="s">
        <v>671</v>
      </c>
      <c r="L33" s="201">
        <v>421918234840</v>
      </c>
      <c r="M33" s="199" t="s">
        <v>672</v>
      </c>
      <c r="N33" s="199"/>
      <c r="O33" s="199"/>
      <c r="P33" s="199"/>
      <c r="Q33" s="213"/>
      <c r="R33" s="276" t="str">
        <f t="shared" si="0"/>
        <v>31745466</v>
      </c>
    </row>
    <row r="34" spans="1:18" x14ac:dyDescent="0.2">
      <c r="A34" s="198" t="s">
        <v>673</v>
      </c>
      <c r="B34" s="199" t="s">
        <v>674</v>
      </c>
      <c r="C34" s="200" t="s">
        <v>429</v>
      </c>
      <c r="D34" s="199" t="s">
        <v>675</v>
      </c>
      <c r="E34" s="199" t="s">
        <v>436</v>
      </c>
      <c r="F34" s="199" t="s">
        <v>537</v>
      </c>
      <c r="G34" s="265" t="s">
        <v>676</v>
      </c>
      <c r="H34" s="265" t="s">
        <v>677</v>
      </c>
      <c r="I34" s="275" t="s">
        <v>678</v>
      </c>
      <c r="J34" s="199" t="s">
        <v>433</v>
      </c>
      <c r="K34" s="275" t="s">
        <v>679</v>
      </c>
      <c r="L34" s="201">
        <v>421911427222</v>
      </c>
      <c r="M34" s="199" t="s">
        <v>680</v>
      </c>
      <c r="N34" s="199"/>
      <c r="O34" s="200"/>
      <c r="P34" s="199"/>
      <c r="Q34" s="213"/>
      <c r="R34" s="276" t="str">
        <f t="shared" si="0"/>
        <v>00688819</v>
      </c>
    </row>
    <row r="35" spans="1:18" x14ac:dyDescent="0.2">
      <c r="A35" s="198" t="s">
        <v>681</v>
      </c>
      <c r="B35" s="199" t="s">
        <v>682</v>
      </c>
      <c r="C35" s="200" t="s">
        <v>429</v>
      </c>
      <c r="D35" s="199" t="s">
        <v>483</v>
      </c>
      <c r="E35" s="199" t="s">
        <v>436</v>
      </c>
      <c r="F35" s="199" t="s">
        <v>537</v>
      </c>
      <c r="G35" s="265" t="s">
        <v>683</v>
      </c>
      <c r="H35" s="265" t="s">
        <v>684</v>
      </c>
      <c r="I35" s="275" t="s">
        <v>685</v>
      </c>
      <c r="J35" s="199" t="s">
        <v>686</v>
      </c>
      <c r="K35" s="275" t="s">
        <v>687</v>
      </c>
      <c r="L35" s="201">
        <v>421905278836</v>
      </c>
      <c r="M35" s="199" t="s">
        <v>688</v>
      </c>
      <c r="N35" s="199"/>
      <c r="O35" s="200" t="s">
        <v>1434</v>
      </c>
      <c r="P35" s="199" t="s">
        <v>1435</v>
      </c>
      <c r="Q35" s="213"/>
      <c r="R35" s="276" t="str">
        <f t="shared" si="0"/>
        <v>36063835</v>
      </c>
    </row>
    <row r="36" spans="1:18" x14ac:dyDescent="0.2">
      <c r="A36" s="198" t="s">
        <v>689</v>
      </c>
      <c r="B36" s="199" t="s">
        <v>690</v>
      </c>
      <c r="C36" s="200" t="s">
        <v>429</v>
      </c>
      <c r="D36" s="199" t="s">
        <v>483</v>
      </c>
      <c r="E36" s="199" t="s">
        <v>436</v>
      </c>
      <c r="F36" s="199" t="s">
        <v>537</v>
      </c>
      <c r="G36" s="265" t="s">
        <v>1487</v>
      </c>
      <c r="H36" s="265" t="s">
        <v>1436</v>
      </c>
      <c r="I36" s="275" t="s">
        <v>1437</v>
      </c>
      <c r="J36" s="199" t="s">
        <v>431</v>
      </c>
      <c r="K36" s="275" t="s">
        <v>1437</v>
      </c>
      <c r="L36" s="201">
        <v>421907194669</v>
      </c>
      <c r="M36" s="199" t="s">
        <v>691</v>
      </c>
      <c r="N36" s="199"/>
      <c r="O36" s="200"/>
      <c r="P36" s="199"/>
      <c r="Q36" s="213"/>
      <c r="R36" s="276" t="str">
        <f t="shared" si="0"/>
        <v>31753825</v>
      </c>
    </row>
    <row r="37" spans="1:18" x14ac:dyDescent="0.2">
      <c r="A37" s="198" t="s">
        <v>692</v>
      </c>
      <c r="B37" s="199" t="s">
        <v>693</v>
      </c>
      <c r="C37" s="200" t="s">
        <v>429</v>
      </c>
      <c r="D37" s="199" t="s">
        <v>694</v>
      </c>
      <c r="E37" s="199" t="s">
        <v>695</v>
      </c>
      <c r="F37" s="199" t="s">
        <v>440</v>
      </c>
      <c r="G37" s="265" t="s">
        <v>696</v>
      </c>
      <c r="H37" s="265" t="s">
        <v>697</v>
      </c>
      <c r="I37" s="275" t="s">
        <v>698</v>
      </c>
      <c r="J37" s="199" t="s">
        <v>433</v>
      </c>
      <c r="K37" s="275" t="s">
        <v>698</v>
      </c>
      <c r="L37" s="201">
        <v>421903712927</v>
      </c>
      <c r="M37" s="199" t="s">
        <v>699</v>
      </c>
      <c r="N37" s="200"/>
      <c r="O37" s="200"/>
      <c r="P37" s="199"/>
      <c r="Q37" s="213"/>
      <c r="R37" s="276" t="str">
        <f t="shared" si="0"/>
        <v>36128147</v>
      </c>
    </row>
    <row r="38" spans="1:18" x14ac:dyDescent="0.2">
      <c r="A38" s="198" t="s">
        <v>700</v>
      </c>
      <c r="B38" s="199" t="s">
        <v>701</v>
      </c>
      <c r="C38" s="200" t="s">
        <v>429</v>
      </c>
      <c r="D38" s="199" t="s">
        <v>702</v>
      </c>
      <c r="E38" s="199" t="s">
        <v>436</v>
      </c>
      <c r="F38" s="199" t="s">
        <v>572</v>
      </c>
      <c r="G38" s="265" t="s">
        <v>703</v>
      </c>
      <c r="H38" s="265" t="s">
        <v>704</v>
      </c>
      <c r="I38" s="275" t="s">
        <v>705</v>
      </c>
      <c r="J38" s="199" t="s">
        <v>433</v>
      </c>
      <c r="K38" s="275" t="s">
        <v>705</v>
      </c>
      <c r="L38" s="201">
        <v>421908672270</v>
      </c>
      <c r="M38" s="199" t="s">
        <v>706</v>
      </c>
      <c r="N38" s="199"/>
      <c r="O38" s="199"/>
      <c r="P38" s="199"/>
      <c r="Q38" s="213"/>
      <c r="R38" s="276" t="str">
        <f t="shared" si="0"/>
        <v>31770908</v>
      </c>
    </row>
    <row r="39" spans="1:18" x14ac:dyDescent="0.2">
      <c r="A39" s="198" t="s">
        <v>707</v>
      </c>
      <c r="B39" s="199" t="s">
        <v>708</v>
      </c>
      <c r="C39" s="200" t="s">
        <v>429</v>
      </c>
      <c r="D39" s="199" t="s">
        <v>709</v>
      </c>
      <c r="E39" s="199" t="s">
        <v>436</v>
      </c>
      <c r="F39" s="199" t="s">
        <v>710</v>
      </c>
      <c r="G39" s="265" t="s">
        <v>711</v>
      </c>
      <c r="H39" s="265" t="s">
        <v>712</v>
      </c>
      <c r="I39" s="275" t="s">
        <v>713</v>
      </c>
      <c r="J39" s="199" t="s">
        <v>431</v>
      </c>
      <c r="K39" s="275" t="s">
        <v>714</v>
      </c>
      <c r="L39" s="201">
        <v>421918824449</v>
      </c>
      <c r="M39" s="199" t="s">
        <v>715</v>
      </c>
      <c r="N39" s="199"/>
      <c r="O39" s="199"/>
      <c r="P39" s="199"/>
      <c r="Q39" s="213"/>
      <c r="R39" s="276" t="str">
        <f t="shared" si="0"/>
        <v>37841866</v>
      </c>
    </row>
    <row r="40" spans="1:18" x14ac:dyDescent="0.2">
      <c r="A40" s="198" t="s">
        <v>1438</v>
      </c>
      <c r="B40" s="199" t="s">
        <v>1439</v>
      </c>
      <c r="C40" s="200" t="s">
        <v>429</v>
      </c>
      <c r="D40" s="199" t="s">
        <v>1440</v>
      </c>
      <c r="E40" s="199" t="s">
        <v>1441</v>
      </c>
      <c r="F40" s="199" t="s">
        <v>1442</v>
      </c>
      <c r="G40" s="265" t="s">
        <v>1443</v>
      </c>
      <c r="H40" s="265" t="s">
        <v>1444</v>
      </c>
      <c r="I40" s="275" t="s">
        <v>1445</v>
      </c>
      <c r="J40" s="199" t="s">
        <v>431</v>
      </c>
      <c r="K40" s="275" t="s">
        <v>1445</v>
      </c>
      <c r="L40" s="201">
        <v>421903996977</v>
      </c>
      <c r="M40" s="199" t="s">
        <v>1446</v>
      </c>
      <c r="N40" s="280"/>
      <c r="O40" s="199"/>
      <c r="P40" s="199"/>
      <c r="Q40" s="213"/>
      <c r="R40" s="276" t="str">
        <f t="shared" si="0"/>
        <v>34009388</v>
      </c>
    </row>
    <row r="41" spans="1:18" x14ac:dyDescent="0.2">
      <c r="A41" s="198" t="s">
        <v>716</v>
      </c>
      <c r="B41" s="199" t="s">
        <v>717</v>
      </c>
      <c r="C41" s="200" t="s">
        <v>429</v>
      </c>
      <c r="D41" s="199" t="s">
        <v>718</v>
      </c>
      <c r="E41" s="199" t="s">
        <v>436</v>
      </c>
      <c r="F41" s="199" t="s">
        <v>450</v>
      </c>
      <c r="G41" s="265" t="s">
        <v>719</v>
      </c>
      <c r="H41" s="265" t="s">
        <v>720</v>
      </c>
      <c r="I41" s="275" t="s">
        <v>721</v>
      </c>
      <c r="J41" s="199" t="s">
        <v>433</v>
      </c>
      <c r="K41" s="275" t="s">
        <v>722</v>
      </c>
      <c r="L41" s="201">
        <v>421907984638</v>
      </c>
      <c r="M41" s="199" t="s">
        <v>723</v>
      </c>
      <c r="N41" s="199"/>
      <c r="O41" s="199"/>
      <c r="P41" s="199"/>
      <c r="Q41" s="213"/>
      <c r="R41" s="276" t="str">
        <f t="shared" si="0"/>
        <v>00687308</v>
      </c>
    </row>
    <row r="42" spans="1:18" x14ac:dyDescent="0.2">
      <c r="A42" s="198" t="s">
        <v>724</v>
      </c>
      <c r="B42" s="199" t="s">
        <v>725</v>
      </c>
      <c r="C42" s="200" t="s">
        <v>429</v>
      </c>
      <c r="D42" s="199" t="s">
        <v>483</v>
      </c>
      <c r="E42" s="199" t="s">
        <v>436</v>
      </c>
      <c r="F42" s="199" t="s">
        <v>537</v>
      </c>
      <c r="G42" s="265" t="s">
        <v>726</v>
      </c>
      <c r="H42" s="265" t="s">
        <v>727</v>
      </c>
      <c r="I42" s="275" t="s">
        <v>728</v>
      </c>
      <c r="J42" s="199" t="s">
        <v>431</v>
      </c>
      <c r="K42" s="275" t="s">
        <v>728</v>
      </c>
      <c r="L42" s="201">
        <v>421911597705</v>
      </c>
      <c r="M42" s="199" t="s">
        <v>729</v>
      </c>
      <c r="N42" s="199"/>
      <c r="O42" s="199" t="s">
        <v>1447</v>
      </c>
      <c r="P42" s="199"/>
      <c r="Q42" s="213"/>
      <c r="R42" s="276" t="str">
        <f t="shared" ref="R42:R67" si="1">A42</f>
        <v>00586455</v>
      </c>
    </row>
    <row r="43" spans="1:18" x14ac:dyDescent="0.2">
      <c r="A43" s="198" t="s">
        <v>730</v>
      </c>
      <c r="B43" s="199" t="s">
        <v>731</v>
      </c>
      <c r="C43" s="200" t="s">
        <v>429</v>
      </c>
      <c r="D43" s="199" t="s">
        <v>732</v>
      </c>
      <c r="E43" s="199" t="s">
        <v>436</v>
      </c>
      <c r="F43" s="199" t="s">
        <v>445</v>
      </c>
      <c r="G43" s="265" t="s">
        <v>733</v>
      </c>
      <c r="H43" s="265" t="s">
        <v>734</v>
      </c>
      <c r="I43" s="275" t="s">
        <v>735</v>
      </c>
      <c r="J43" s="199" t="s">
        <v>431</v>
      </c>
      <c r="K43" s="275" t="s">
        <v>736</v>
      </c>
      <c r="L43" s="201">
        <v>421905504040</v>
      </c>
      <c r="M43" s="199" t="s">
        <v>737</v>
      </c>
      <c r="N43" s="199"/>
      <c r="O43" s="199"/>
      <c r="P43" s="312"/>
      <c r="Q43" s="213"/>
      <c r="R43" s="276" t="str">
        <f t="shared" si="1"/>
        <v>31805540</v>
      </c>
    </row>
    <row r="44" spans="1:18" x14ac:dyDescent="0.2">
      <c r="A44" s="198" t="s">
        <v>738</v>
      </c>
      <c r="B44" s="199" t="s">
        <v>739</v>
      </c>
      <c r="C44" s="200" t="s">
        <v>429</v>
      </c>
      <c r="D44" s="199" t="s">
        <v>483</v>
      </c>
      <c r="E44" s="199" t="s">
        <v>436</v>
      </c>
      <c r="F44" s="199" t="s">
        <v>537</v>
      </c>
      <c r="G44" s="265" t="s">
        <v>740</v>
      </c>
      <c r="H44" s="265" t="s">
        <v>741</v>
      </c>
      <c r="I44" s="275" t="s">
        <v>742</v>
      </c>
      <c r="J44" s="199" t="s">
        <v>431</v>
      </c>
      <c r="K44" s="275" t="s">
        <v>742</v>
      </c>
      <c r="L44" s="201">
        <v>421903202270</v>
      </c>
      <c r="M44" s="199" t="s">
        <v>743</v>
      </c>
      <c r="N44" s="199"/>
      <c r="O44" s="199"/>
      <c r="P44" s="199"/>
      <c r="Q44" s="213"/>
      <c r="R44" s="276" t="str">
        <f t="shared" si="1"/>
        <v>30793009</v>
      </c>
    </row>
    <row r="45" spans="1:18" x14ac:dyDescent="0.2">
      <c r="A45" s="198" t="s">
        <v>744</v>
      </c>
      <c r="B45" s="199" t="s">
        <v>745</v>
      </c>
      <c r="C45" s="200" t="s">
        <v>429</v>
      </c>
      <c r="D45" s="199" t="s">
        <v>746</v>
      </c>
      <c r="E45" s="199" t="s">
        <v>437</v>
      </c>
      <c r="F45" s="199" t="s">
        <v>747</v>
      </c>
      <c r="G45" s="265" t="s">
        <v>748</v>
      </c>
      <c r="H45" s="265" t="s">
        <v>749</v>
      </c>
      <c r="I45" s="275" t="s">
        <v>750</v>
      </c>
      <c r="J45" s="199" t="s">
        <v>433</v>
      </c>
      <c r="K45" s="275" t="s">
        <v>751</v>
      </c>
      <c r="L45" s="201">
        <v>421911928826</v>
      </c>
      <c r="M45" s="199" t="s">
        <v>752</v>
      </c>
      <c r="N45" s="199"/>
      <c r="O45" s="199"/>
      <c r="P45" s="199"/>
      <c r="Q45" s="213"/>
      <c r="R45" s="276" t="str">
        <f t="shared" si="1"/>
        <v>00677604</v>
      </c>
    </row>
    <row r="46" spans="1:18" x14ac:dyDescent="0.2">
      <c r="A46" s="198" t="s">
        <v>753</v>
      </c>
      <c r="B46" s="199" t="s">
        <v>754</v>
      </c>
      <c r="C46" s="200" t="s">
        <v>429</v>
      </c>
      <c r="D46" s="199" t="s">
        <v>483</v>
      </c>
      <c r="E46" s="199" t="s">
        <v>438</v>
      </c>
      <c r="F46" s="199" t="s">
        <v>537</v>
      </c>
      <c r="G46" s="265" t="s">
        <v>755</v>
      </c>
      <c r="H46" s="265" t="s">
        <v>756</v>
      </c>
      <c r="I46" s="275" t="s">
        <v>757</v>
      </c>
      <c r="J46" s="199" t="s">
        <v>433</v>
      </c>
      <c r="K46" s="275" t="s">
        <v>758</v>
      </c>
      <c r="L46" s="201" t="s">
        <v>759</v>
      </c>
      <c r="M46" s="199" t="s">
        <v>760</v>
      </c>
      <c r="N46" s="199"/>
      <c r="O46" s="199"/>
      <c r="P46" s="199"/>
      <c r="Q46" s="213"/>
      <c r="R46" s="276" t="str">
        <f t="shared" si="1"/>
        <v>30811082</v>
      </c>
    </row>
    <row r="47" spans="1:18" x14ac:dyDescent="0.2">
      <c r="A47" s="198" t="s">
        <v>1448</v>
      </c>
      <c r="B47" s="199" t="s">
        <v>1449</v>
      </c>
      <c r="C47" s="200" t="s">
        <v>429</v>
      </c>
      <c r="D47" s="199" t="s">
        <v>1450</v>
      </c>
      <c r="E47" s="199" t="s">
        <v>1401</v>
      </c>
      <c r="F47" s="199" t="s">
        <v>432</v>
      </c>
      <c r="G47" s="265" t="s">
        <v>1451</v>
      </c>
      <c r="H47" s="265" t="s">
        <v>1452</v>
      </c>
      <c r="I47" s="275" t="s">
        <v>1453</v>
      </c>
      <c r="J47" s="199" t="s">
        <v>431</v>
      </c>
      <c r="K47" s="275" t="s">
        <v>1454</v>
      </c>
      <c r="L47" s="201" t="s">
        <v>1455</v>
      </c>
      <c r="M47" s="199" t="s">
        <v>1456</v>
      </c>
      <c r="N47" s="199"/>
      <c r="O47" s="199"/>
      <c r="P47" s="199"/>
      <c r="Q47" s="213"/>
      <c r="R47" s="276" t="str">
        <f t="shared" si="1"/>
        <v>31745661</v>
      </c>
    </row>
    <row r="48" spans="1:18" x14ac:dyDescent="0.2">
      <c r="A48" s="198" t="s">
        <v>761</v>
      </c>
      <c r="B48" s="199" t="s">
        <v>762</v>
      </c>
      <c r="C48" s="200" t="s">
        <v>429</v>
      </c>
      <c r="D48" s="199" t="s">
        <v>1399</v>
      </c>
      <c r="E48" s="199" t="s">
        <v>444</v>
      </c>
      <c r="F48" s="199" t="s">
        <v>918</v>
      </c>
      <c r="G48" s="265" t="s">
        <v>763</v>
      </c>
      <c r="H48" s="265" t="s">
        <v>764</v>
      </c>
      <c r="I48" s="275" t="s">
        <v>765</v>
      </c>
      <c r="J48" s="199" t="s">
        <v>431</v>
      </c>
      <c r="K48" s="275" t="s">
        <v>766</v>
      </c>
      <c r="L48" s="201">
        <v>421903601379</v>
      </c>
      <c r="M48" s="199" t="s">
        <v>767</v>
      </c>
      <c r="N48" s="199"/>
      <c r="O48" s="199"/>
      <c r="P48" s="199"/>
      <c r="Q48" s="213"/>
      <c r="R48" s="276" t="str">
        <f t="shared" si="1"/>
        <v>30688060</v>
      </c>
    </row>
    <row r="49" spans="1:18" x14ac:dyDescent="0.2">
      <c r="A49" s="198" t="s">
        <v>768</v>
      </c>
      <c r="B49" s="199" t="s">
        <v>769</v>
      </c>
      <c r="C49" s="200" t="s">
        <v>429</v>
      </c>
      <c r="D49" s="199" t="s">
        <v>770</v>
      </c>
      <c r="E49" s="199" t="s">
        <v>436</v>
      </c>
      <c r="F49" s="199" t="s">
        <v>771</v>
      </c>
      <c r="G49" s="265" t="s">
        <v>772</v>
      </c>
      <c r="H49" s="265" t="s">
        <v>773</v>
      </c>
      <c r="I49" s="275" t="s">
        <v>774</v>
      </c>
      <c r="J49" s="199" t="s">
        <v>431</v>
      </c>
      <c r="K49" s="275" t="s">
        <v>775</v>
      </c>
      <c r="L49" s="201">
        <v>421903370792</v>
      </c>
      <c r="M49" s="199" t="s">
        <v>776</v>
      </c>
      <c r="N49" s="199"/>
      <c r="O49" s="199"/>
      <c r="P49" s="199" t="s">
        <v>1457</v>
      </c>
      <c r="Q49" s="213"/>
      <c r="R49" s="276" t="str">
        <f t="shared" si="1"/>
        <v>30806836</v>
      </c>
    </row>
    <row r="50" spans="1:18" x14ac:dyDescent="0.2">
      <c r="A50" s="198" t="s">
        <v>777</v>
      </c>
      <c r="B50" s="199" t="s">
        <v>778</v>
      </c>
      <c r="C50" s="200" t="s">
        <v>429</v>
      </c>
      <c r="D50" s="199" t="s">
        <v>779</v>
      </c>
      <c r="E50" s="199" t="s">
        <v>436</v>
      </c>
      <c r="F50" s="199" t="s">
        <v>780</v>
      </c>
      <c r="G50" s="265" t="s">
        <v>781</v>
      </c>
      <c r="H50" s="265" t="s">
        <v>782</v>
      </c>
      <c r="I50" s="275" t="s">
        <v>783</v>
      </c>
      <c r="J50" s="199" t="s">
        <v>433</v>
      </c>
      <c r="K50" s="275" t="s">
        <v>784</v>
      </c>
      <c r="L50" s="201">
        <v>421905795511</v>
      </c>
      <c r="M50" s="199" t="s">
        <v>785</v>
      </c>
      <c r="N50" s="199"/>
      <c r="O50" s="199"/>
      <c r="P50" s="199"/>
      <c r="Q50" s="213"/>
      <c r="R50" s="276" t="str">
        <f t="shared" si="1"/>
        <v>00603341</v>
      </c>
    </row>
    <row r="51" spans="1:18" x14ac:dyDescent="0.2">
      <c r="A51" s="198" t="s">
        <v>786</v>
      </c>
      <c r="B51" s="199" t="s">
        <v>787</v>
      </c>
      <c r="C51" s="200" t="s">
        <v>429</v>
      </c>
      <c r="D51" s="199" t="s">
        <v>788</v>
      </c>
      <c r="E51" s="199" t="s">
        <v>789</v>
      </c>
      <c r="F51" s="199" t="s">
        <v>790</v>
      </c>
      <c r="G51" s="265" t="s">
        <v>791</v>
      </c>
      <c r="H51" s="265" t="s">
        <v>792</v>
      </c>
      <c r="I51" s="275" t="s">
        <v>793</v>
      </c>
      <c r="J51" s="199" t="s">
        <v>433</v>
      </c>
      <c r="K51" s="275" t="s">
        <v>794</v>
      </c>
      <c r="L51" s="201">
        <v>421903363993</v>
      </c>
      <c r="M51" s="199" t="s">
        <v>795</v>
      </c>
      <c r="N51" s="199"/>
      <c r="O51" s="199"/>
      <c r="P51" s="199"/>
      <c r="Q51" s="213"/>
      <c r="R51" s="276" t="str">
        <f t="shared" si="1"/>
        <v>17310571</v>
      </c>
    </row>
    <row r="52" spans="1:18" x14ac:dyDescent="0.2">
      <c r="A52" s="198" t="s">
        <v>796</v>
      </c>
      <c r="B52" s="199" t="s">
        <v>797</v>
      </c>
      <c r="C52" s="200" t="s">
        <v>429</v>
      </c>
      <c r="D52" s="199" t="s">
        <v>798</v>
      </c>
      <c r="E52" s="199" t="s">
        <v>436</v>
      </c>
      <c r="F52" s="199" t="s">
        <v>537</v>
      </c>
      <c r="G52" s="265" t="s">
        <v>799</v>
      </c>
      <c r="H52" s="265" t="s">
        <v>800</v>
      </c>
      <c r="I52" s="275" t="s">
        <v>801</v>
      </c>
      <c r="J52" s="199" t="s">
        <v>433</v>
      </c>
      <c r="K52" s="275" t="s">
        <v>802</v>
      </c>
      <c r="L52" s="201">
        <v>421903740961</v>
      </c>
      <c r="M52" s="199" t="s">
        <v>803</v>
      </c>
      <c r="N52" s="199"/>
      <c r="O52" s="199"/>
      <c r="P52" s="199"/>
      <c r="Q52" s="213"/>
      <c r="R52" s="276" t="str">
        <f t="shared" si="1"/>
        <v>30806437</v>
      </c>
    </row>
    <row r="53" spans="1:18" x14ac:dyDescent="0.2">
      <c r="A53" s="198" t="s">
        <v>804</v>
      </c>
      <c r="B53" s="199" t="s">
        <v>805</v>
      </c>
      <c r="C53" s="200" t="s">
        <v>429</v>
      </c>
      <c r="D53" s="199" t="s">
        <v>806</v>
      </c>
      <c r="E53" s="199" t="s">
        <v>436</v>
      </c>
      <c r="F53" s="199" t="s">
        <v>439</v>
      </c>
      <c r="G53" s="265" t="s">
        <v>807</v>
      </c>
      <c r="H53" s="265" t="s">
        <v>808</v>
      </c>
      <c r="I53" s="275" t="s">
        <v>809</v>
      </c>
      <c r="J53" s="199" t="s">
        <v>433</v>
      </c>
      <c r="K53" s="275" t="s">
        <v>810</v>
      </c>
      <c r="L53" s="201">
        <v>421903714918</v>
      </c>
      <c r="M53" s="199" t="s">
        <v>811</v>
      </c>
      <c r="N53" s="200"/>
      <c r="O53" s="200"/>
      <c r="P53" s="200"/>
      <c r="R53" s="276" t="str">
        <f t="shared" si="1"/>
        <v>30811384</v>
      </c>
    </row>
    <row r="54" spans="1:18" x14ac:dyDescent="0.2">
      <c r="A54" s="198" t="s">
        <v>812</v>
      </c>
      <c r="B54" s="199" t="s">
        <v>813</v>
      </c>
      <c r="C54" s="200" t="s">
        <v>429</v>
      </c>
      <c r="D54" s="199" t="s">
        <v>814</v>
      </c>
      <c r="E54" s="199" t="s">
        <v>436</v>
      </c>
      <c r="F54" s="199" t="s">
        <v>815</v>
      </c>
      <c r="G54" s="265" t="s">
        <v>816</v>
      </c>
      <c r="H54" s="265" t="s">
        <v>817</v>
      </c>
      <c r="I54" s="275" t="s">
        <v>818</v>
      </c>
      <c r="J54" s="199" t="s">
        <v>431</v>
      </c>
      <c r="K54" s="275" t="s">
        <v>819</v>
      </c>
      <c r="L54" s="201">
        <v>421918882990</v>
      </c>
      <c r="M54" s="199" t="s">
        <v>820</v>
      </c>
      <c r="N54" s="199"/>
      <c r="O54" s="199"/>
      <c r="P54" s="199"/>
      <c r="R54" s="276" t="str">
        <f t="shared" si="1"/>
        <v>00688304</v>
      </c>
    </row>
    <row r="55" spans="1:18" x14ac:dyDescent="0.2">
      <c r="A55" s="198" t="s">
        <v>821</v>
      </c>
      <c r="B55" s="199" t="s">
        <v>822</v>
      </c>
      <c r="C55" s="200" t="s">
        <v>429</v>
      </c>
      <c r="D55" s="199" t="s">
        <v>483</v>
      </c>
      <c r="E55" s="199" t="s">
        <v>436</v>
      </c>
      <c r="F55" s="199" t="s">
        <v>537</v>
      </c>
      <c r="G55" s="265" t="s">
        <v>823</v>
      </c>
      <c r="H55" s="265" t="s">
        <v>824</v>
      </c>
      <c r="I55" s="275" t="s">
        <v>825</v>
      </c>
      <c r="J55" s="199" t="s">
        <v>826</v>
      </c>
      <c r="K55" s="275" t="s">
        <v>825</v>
      </c>
      <c r="L55" s="201">
        <v>421917476268</v>
      </c>
      <c r="M55" s="199" t="s">
        <v>827</v>
      </c>
      <c r="N55" s="199"/>
      <c r="O55" s="199"/>
      <c r="P55" s="199"/>
      <c r="R55" s="276" t="str">
        <f t="shared" si="1"/>
        <v>31791981</v>
      </c>
    </row>
    <row r="56" spans="1:18" x14ac:dyDescent="0.2">
      <c r="A56" s="198" t="s">
        <v>828</v>
      </c>
      <c r="B56" s="199" t="s">
        <v>829</v>
      </c>
      <c r="C56" s="200" t="s">
        <v>429</v>
      </c>
      <c r="D56" s="199" t="s">
        <v>830</v>
      </c>
      <c r="E56" s="199" t="s">
        <v>831</v>
      </c>
      <c r="F56" s="199" t="s">
        <v>832</v>
      </c>
      <c r="G56" s="265" t="s">
        <v>833</v>
      </c>
      <c r="H56" s="265" t="s">
        <v>834</v>
      </c>
      <c r="I56" s="275" t="s">
        <v>835</v>
      </c>
      <c r="J56" s="199" t="s">
        <v>826</v>
      </c>
      <c r="K56" s="275" t="s">
        <v>835</v>
      </c>
      <c r="L56" s="201">
        <v>421905193404</v>
      </c>
      <c r="M56" s="199" t="s">
        <v>836</v>
      </c>
      <c r="N56" s="199"/>
      <c r="O56" s="199"/>
      <c r="P56" s="199"/>
      <c r="R56" s="276" t="str">
        <f t="shared" si="1"/>
        <v>30811546</v>
      </c>
    </row>
    <row r="57" spans="1:18" x14ac:dyDescent="0.2">
      <c r="A57" s="198" t="s">
        <v>837</v>
      </c>
      <c r="B57" s="199" t="s">
        <v>838</v>
      </c>
      <c r="C57" s="200" t="s">
        <v>429</v>
      </c>
      <c r="D57" s="199" t="s">
        <v>839</v>
      </c>
      <c r="E57" s="199" t="s">
        <v>430</v>
      </c>
      <c r="F57" s="199" t="s">
        <v>840</v>
      </c>
      <c r="G57" s="265" t="s">
        <v>841</v>
      </c>
      <c r="H57" s="265" t="s">
        <v>842</v>
      </c>
      <c r="I57" s="275" t="s">
        <v>843</v>
      </c>
      <c r="J57" s="199" t="s">
        <v>433</v>
      </c>
      <c r="K57" s="275" t="s">
        <v>844</v>
      </c>
      <c r="L57" s="201">
        <v>421902902970</v>
      </c>
      <c r="M57" s="199" t="s">
        <v>845</v>
      </c>
      <c r="N57" s="200"/>
      <c r="O57" s="200"/>
      <c r="P57" s="200"/>
      <c r="R57" s="276" t="str">
        <f t="shared" si="1"/>
        <v>35656743</v>
      </c>
    </row>
    <row r="58" spans="1:18" x14ac:dyDescent="0.2">
      <c r="A58" s="198" t="s">
        <v>846</v>
      </c>
      <c r="B58" s="199" t="s">
        <v>847</v>
      </c>
      <c r="C58" s="200" t="s">
        <v>429</v>
      </c>
      <c r="D58" s="199" t="s">
        <v>848</v>
      </c>
      <c r="E58" s="199" t="s">
        <v>436</v>
      </c>
      <c r="F58" s="199" t="s">
        <v>849</v>
      </c>
      <c r="G58" s="265" t="s">
        <v>850</v>
      </c>
      <c r="H58" s="265" t="s">
        <v>851</v>
      </c>
      <c r="I58" s="275" t="s">
        <v>852</v>
      </c>
      <c r="J58" s="199" t="s">
        <v>431</v>
      </c>
      <c r="K58" s="275" t="s">
        <v>853</v>
      </c>
      <c r="L58" s="201">
        <v>421903262626</v>
      </c>
      <c r="M58" s="199" t="s">
        <v>854</v>
      </c>
      <c r="N58" s="199"/>
      <c r="O58" s="199"/>
      <c r="P58" s="199"/>
      <c r="R58" s="276" t="str">
        <f t="shared" si="1"/>
        <v>36067580</v>
      </c>
    </row>
    <row r="59" spans="1:18" x14ac:dyDescent="0.2">
      <c r="A59" s="198" t="s">
        <v>855</v>
      </c>
      <c r="B59" s="199" t="s">
        <v>856</v>
      </c>
      <c r="C59" s="200" t="s">
        <v>429</v>
      </c>
      <c r="D59" s="199" t="s">
        <v>857</v>
      </c>
      <c r="E59" s="199" t="s">
        <v>436</v>
      </c>
      <c r="F59" s="199" t="s">
        <v>439</v>
      </c>
      <c r="G59" s="265" t="s">
        <v>858</v>
      </c>
      <c r="H59" s="265" t="s">
        <v>859</v>
      </c>
      <c r="I59" s="275" t="s">
        <v>860</v>
      </c>
      <c r="J59" s="199" t="s">
        <v>861</v>
      </c>
      <c r="K59" s="275" t="s">
        <v>862</v>
      </c>
      <c r="L59" s="201">
        <v>421902228191</v>
      </c>
      <c r="M59" s="199" t="s">
        <v>863</v>
      </c>
      <c r="N59" s="200"/>
      <c r="O59" s="200"/>
      <c r="P59" s="200"/>
      <c r="R59" s="276" t="str">
        <f t="shared" si="1"/>
        <v>00684112</v>
      </c>
    </row>
    <row r="60" spans="1:18" x14ac:dyDescent="0.2">
      <c r="A60" s="198" t="s">
        <v>864</v>
      </c>
      <c r="B60" s="199" t="s">
        <v>865</v>
      </c>
      <c r="C60" s="200" t="s">
        <v>429</v>
      </c>
      <c r="D60" s="199" t="s">
        <v>483</v>
      </c>
      <c r="E60" s="199" t="s">
        <v>436</v>
      </c>
      <c r="F60" s="199" t="s">
        <v>537</v>
      </c>
      <c r="G60" s="265" t="s">
        <v>866</v>
      </c>
      <c r="H60" s="265" t="s">
        <v>867</v>
      </c>
      <c r="I60" s="275" t="s">
        <v>868</v>
      </c>
      <c r="J60" s="199" t="s">
        <v>433</v>
      </c>
      <c r="K60" s="275" t="s">
        <v>869</v>
      </c>
      <c r="L60" s="201">
        <v>421905305338</v>
      </c>
      <c r="M60" s="199" t="s">
        <v>870</v>
      </c>
      <c r="N60" s="199"/>
      <c r="O60" s="200"/>
      <c r="P60" s="199"/>
      <c r="R60" s="276" t="str">
        <f t="shared" si="1"/>
        <v>31806431</v>
      </c>
    </row>
    <row r="61" spans="1:18" x14ac:dyDescent="0.2">
      <c r="A61" s="198" t="s">
        <v>871</v>
      </c>
      <c r="B61" s="199" t="s">
        <v>872</v>
      </c>
      <c r="C61" s="200" t="s">
        <v>429</v>
      </c>
      <c r="D61" s="199" t="s">
        <v>483</v>
      </c>
      <c r="E61" s="199" t="s">
        <v>436</v>
      </c>
      <c r="F61" s="199" t="s">
        <v>537</v>
      </c>
      <c r="G61" s="265" t="s">
        <v>873</v>
      </c>
      <c r="H61" s="265" t="s">
        <v>874</v>
      </c>
      <c r="I61" s="275" t="s">
        <v>875</v>
      </c>
      <c r="J61" s="199" t="s">
        <v>433</v>
      </c>
      <c r="K61" s="275" t="s">
        <v>876</v>
      </c>
      <c r="L61" s="201">
        <v>421908979442</v>
      </c>
      <c r="M61" s="199" t="s">
        <v>877</v>
      </c>
      <c r="N61" s="199"/>
      <c r="O61" s="278"/>
      <c r="P61" s="199"/>
      <c r="R61" s="276" t="str">
        <f t="shared" si="1"/>
        <v>31795421</v>
      </c>
    </row>
    <row r="62" spans="1:18" x14ac:dyDescent="0.2">
      <c r="A62" s="178" t="s">
        <v>878</v>
      </c>
      <c r="B62" s="199" t="s">
        <v>879</v>
      </c>
      <c r="C62" s="200" t="s">
        <v>429</v>
      </c>
      <c r="D62" s="199" t="s">
        <v>483</v>
      </c>
      <c r="E62" s="199" t="s">
        <v>436</v>
      </c>
      <c r="F62" s="199" t="s">
        <v>537</v>
      </c>
      <c r="G62" s="265" t="s">
        <v>880</v>
      </c>
      <c r="H62" s="265" t="s">
        <v>881</v>
      </c>
      <c r="I62" s="275" t="s">
        <v>882</v>
      </c>
      <c r="J62" s="199" t="s">
        <v>433</v>
      </c>
      <c r="K62" s="275" t="s">
        <v>883</v>
      </c>
      <c r="L62" s="201">
        <v>421903708275</v>
      </c>
      <c r="M62" s="199" t="s">
        <v>884</v>
      </c>
      <c r="N62" s="279"/>
      <c r="O62" s="277"/>
      <c r="P62" s="279" t="s">
        <v>1458</v>
      </c>
      <c r="R62" s="276" t="str">
        <f t="shared" si="1"/>
        <v>30774772</v>
      </c>
    </row>
    <row r="63" spans="1:18" x14ac:dyDescent="0.2">
      <c r="A63" s="178" t="s">
        <v>885</v>
      </c>
      <c r="B63" s="199" t="s">
        <v>886</v>
      </c>
      <c r="C63" s="200" t="s">
        <v>429</v>
      </c>
      <c r="D63" s="199" t="s">
        <v>483</v>
      </c>
      <c r="E63" s="199" t="s">
        <v>436</v>
      </c>
      <c r="F63" s="199" t="s">
        <v>537</v>
      </c>
      <c r="G63" s="265" t="s">
        <v>887</v>
      </c>
      <c r="H63" s="265" t="s">
        <v>888</v>
      </c>
      <c r="I63" s="275" t="s">
        <v>889</v>
      </c>
      <c r="J63" s="199" t="s">
        <v>433</v>
      </c>
      <c r="K63" s="275" t="s">
        <v>890</v>
      </c>
      <c r="L63" s="201">
        <v>421918529304</v>
      </c>
      <c r="M63" s="199" t="s">
        <v>891</v>
      </c>
      <c r="N63" s="279"/>
      <c r="O63" s="280"/>
      <c r="P63" s="279"/>
      <c r="R63" s="276" t="str">
        <f t="shared" si="1"/>
        <v>30793211</v>
      </c>
    </row>
    <row r="64" spans="1:18" x14ac:dyDescent="0.2">
      <c r="A64" s="198" t="s">
        <v>892</v>
      </c>
      <c r="B64" s="199" t="s">
        <v>893</v>
      </c>
      <c r="C64" s="200" t="s">
        <v>429</v>
      </c>
      <c r="D64" s="199" t="s">
        <v>483</v>
      </c>
      <c r="E64" s="199" t="s">
        <v>436</v>
      </c>
      <c r="F64" s="199" t="s">
        <v>537</v>
      </c>
      <c r="G64" s="265" t="s">
        <v>894</v>
      </c>
      <c r="H64" s="265" t="s">
        <v>895</v>
      </c>
      <c r="I64" s="275" t="s">
        <v>1459</v>
      </c>
      <c r="J64" s="199" t="s">
        <v>896</v>
      </c>
      <c r="K64" s="275" t="s">
        <v>897</v>
      </c>
      <c r="L64" s="201">
        <v>421944318444</v>
      </c>
      <c r="M64" s="199" t="s">
        <v>898</v>
      </c>
      <c r="N64" s="199"/>
      <c r="O64" s="200"/>
      <c r="P64" s="199"/>
      <c r="R64" s="276" t="str">
        <f t="shared" si="1"/>
        <v>17308518</v>
      </c>
    </row>
    <row r="65" spans="1:18" x14ac:dyDescent="0.2">
      <c r="A65" s="198" t="s">
        <v>899</v>
      </c>
      <c r="B65" s="199" t="s">
        <v>900</v>
      </c>
      <c r="C65" s="200" t="s">
        <v>429</v>
      </c>
      <c r="D65" s="199" t="s">
        <v>483</v>
      </c>
      <c r="E65" s="199" t="s">
        <v>436</v>
      </c>
      <c r="F65" s="199" t="s">
        <v>484</v>
      </c>
      <c r="G65" s="265" t="s">
        <v>901</v>
      </c>
      <c r="H65" s="265" t="s">
        <v>902</v>
      </c>
      <c r="I65" s="275" t="s">
        <v>903</v>
      </c>
      <c r="J65" s="199" t="s">
        <v>433</v>
      </c>
      <c r="K65" s="275" t="s">
        <v>904</v>
      </c>
      <c r="L65" s="201">
        <v>421903692095</v>
      </c>
      <c r="M65" s="199" t="s">
        <v>905</v>
      </c>
      <c r="N65" s="199"/>
      <c r="O65" s="199"/>
      <c r="P65" s="199"/>
      <c r="R65" s="276" t="str">
        <f t="shared" si="1"/>
        <v>30811571</v>
      </c>
    </row>
    <row r="66" spans="1:18" x14ac:dyDescent="0.2">
      <c r="A66" s="198" t="s">
        <v>906</v>
      </c>
      <c r="B66" s="199" t="s">
        <v>907</v>
      </c>
      <c r="C66" s="200" t="s">
        <v>429</v>
      </c>
      <c r="D66" s="199" t="s">
        <v>483</v>
      </c>
      <c r="E66" s="199" t="s">
        <v>436</v>
      </c>
      <c r="F66" s="199" t="s">
        <v>537</v>
      </c>
      <c r="G66" s="265" t="s">
        <v>908</v>
      </c>
      <c r="H66" s="265" t="s">
        <v>1460</v>
      </c>
      <c r="I66" s="275" t="s">
        <v>909</v>
      </c>
      <c r="J66" s="199" t="s">
        <v>433</v>
      </c>
      <c r="K66" s="275" t="s">
        <v>1461</v>
      </c>
      <c r="L66" s="201">
        <v>421915499077</v>
      </c>
      <c r="M66" s="199" t="s">
        <v>910</v>
      </c>
      <c r="N66" s="199"/>
      <c r="O66" s="199"/>
      <c r="P66" s="199"/>
      <c r="R66" s="276" t="str">
        <f t="shared" si="1"/>
        <v>31119247</v>
      </c>
    </row>
    <row r="67" spans="1:18" x14ac:dyDescent="0.2">
      <c r="A67" s="198" t="s">
        <v>911</v>
      </c>
      <c r="B67" s="199" t="s">
        <v>912</v>
      </c>
      <c r="C67" s="200" t="s">
        <v>429</v>
      </c>
      <c r="D67" s="199" t="s">
        <v>1462</v>
      </c>
      <c r="E67" s="199" t="s">
        <v>436</v>
      </c>
      <c r="F67" s="199" t="s">
        <v>537</v>
      </c>
      <c r="G67" s="265" t="s">
        <v>913</v>
      </c>
      <c r="H67" s="265" t="s">
        <v>914</v>
      </c>
      <c r="I67" s="275" t="s">
        <v>915</v>
      </c>
      <c r="J67" s="199" t="s">
        <v>664</v>
      </c>
      <c r="K67" s="275" t="s">
        <v>916</v>
      </c>
      <c r="L67" s="201">
        <v>421905234323</v>
      </c>
      <c r="M67" s="199" t="s">
        <v>917</v>
      </c>
      <c r="N67" s="199"/>
      <c r="O67" s="199"/>
      <c r="P67" s="199"/>
      <c r="R67" s="276" t="str">
        <f t="shared" si="1"/>
        <v>30845386</v>
      </c>
    </row>
    <row r="68" spans="1:18" x14ac:dyDescent="0.2">
      <c r="A68" s="203" t="s">
        <v>919</v>
      </c>
      <c r="B68" s="199" t="s">
        <v>920</v>
      </c>
      <c r="C68" s="287" t="s">
        <v>429</v>
      </c>
      <c r="D68" s="199" t="s">
        <v>483</v>
      </c>
      <c r="E68" s="199" t="s">
        <v>436</v>
      </c>
      <c r="F68" s="199" t="s">
        <v>537</v>
      </c>
      <c r="G68" s="265" t="s">
        <v>921</v>
      </c>
      <c r="H68" s="265" t="s">
        <v>922</v>
      </c>
      <c r="I68" s="275" t="s">
        <v>923</v>
      </c>
      <c r="J68" s="199" t="s">
        <v>431</v>
      </c>
      <c r="K68" s="275" t="s">
        <v>924</v>
      </c>
      <c r="L68" s="201">
        <v>421905650170</v>
      </c>
      <c r="M68" s="199" t="s">
        <v>925</v>
      </c>
      <c r="N68" s="287"/>
      <c r="O68" s="287"/>
      <c r="P68" s="287"/>
      <c r="R68" s="276" t="str">
        <f t="shared" ref="R68:R90" si="2">A68</f>
        <v>30788714</v>
      </c>
    </row>
    <row r="69" spans="1:18" x14ac:dyDescent="0.2">
      <c r="A69" s="203" t="s">
        <v>926</v>
      </c>
      <c r="B69" s="287" t="s">
        <v>927</v>
      </c>
      <c r="C69" s="287" t="s">
        <v>429</v>
      </c>
      <c r="D69" s="287" t="s">
        <v>483</v>
      </c>
      <c r="E69" s="287" t="s">
        <v>436</v>
      </c>
      <c r="F69" s="287" t="s">
        <v>537</v>
      </c>
      <c r="G69" s="287" t="s">
        <v>928</v>
      </c>
      <c r="H69" s="287" t="s">
        <v>929</v>
      </c>
      <c r="I69" s="287" t="s">
        <v>930</v>
      </c>
      <c r="J69" s="287" t="s">
        <v>431</v>
      </c>
      <c r="K69" s="287" t="s">
        <v>931</v>
      </c>
      <c r="L69" s="288">
        <v>421903636503</v>
      </c>
      <c r="M69" s="287" t="s">
        <v>932</v>
      </c>
      <c r="N69" s="287"/>
      <c r="O69" s="287"/>
      <c r="P69" s="287"/>
      <c r="R69" s="276" t="str">
        <f t="shared" si="2"/>
        <v>30806518</v>
      </c>
    </row>
    <row r="70" spans="1:18" x14ac:dyDescent="0.2">
      <c r="A70" s="203" t="s">
        <v>933</v>
      </c>
      <c r="B70" s="287" t="s">
        <v>934</v>
      </c>
      <c r="C70" s="287" t="s">
        <v>429</v>
      </c>
      <c r="D70" s="287" t="s">
        <v>935</v>
      </c>
      <c r="E70" s="287" t="s">
        <v>436</v>
      </c>
      <c r="F70" s="287" t="s">
        <v>564</v>
      </c>
      <c r="G70" s="287" t="s">
        <v>936</v>
      </c>
      <c r="H70" s="287" t="s">
        <v>937</v>
      </c>
      <c r="I70" s="287" t="s">
        <v>938</v>
      </c>
      <c r="J70" s="287" t="s">
        <v>431</v>
      </c>
      <c r="K70" s="287" t="s">
        <v>939</v>
      </c>
      <c r="L70" s="288">
        <v>421917263316</v>
      </c>
      <c r="M70" s="287" t="s">
        <v>940</v>
      </c>
      <c r="N70" s="287"/>
      <c r="O70" s="287"/>
      <c r="P70" s="287"/>
      <c r="R70" s="276" t="str">
        <f t="shared" si="2"/>
        <v>31751075</v>
      </c>
    </row>
    <row r="71" spans="1:18" x14ac:dyDescent="0.2">
      <c r="A71" s="203" t="s">
        <v>941</v>
      </c>
      <c r="B71" s="287" t="s">
        <v>942</v>
      </c>
      <c r="C71" s="287" t="s">
        <v>429</v>
      </c>
      <c r="D71" s="287" t="s">
        <v>943</v>
      </c>
      <c r="E71" s="287" t="s">
        <v>944</v>
      </c>
      <c r="F71" s="287" t="s">
        <v>945</v>
      </c>
      <c r="G71" s="287" t="s">
        <v>946</v>
      </c>
      <c r="H71" s="287" t="s">
        <v>947</v>
      </c>
      <c r="I71" s="287" t="s">
        <v>948</v>
      </c>
      <c r="J71" s="287" t="s">
        <v>433</v>
      </c>
      <c r="K71" s="287" t="s">
        <v>948</v>
      </c>
      <c r="L71" s="288">
        <v>421905486716</v>
      </c>
      <c r="M71" s="287" t="s">
        <v>949</v>
      </c>
      <c r="N71" s="287"/>
      <c r="O71" s="287" t="s">
        <v>1463</v>
      </c>
      <c r="P71" s="287"/>
      <c r="R71" s="276" t="str">
        <f t="shared" si="2"/>
        <v>37818058</v>
      </c>
    </row>
    <row r="72" spans="1:18" x14ac:dyDescent="0.2">
      <c r="A72" s="203" t="s">
        <v>950</v>
      </c>
      <c r="B72" s="287" t="s">
        <v>951</v>
      </c>
      <c r="C72" s="287" t="s">
        <v>429</v>
      </c>
      <c r="D72" s="287" t="s">
        <v>952</v>
      </c>
      <c r="E72" s="287" t="s">
        <v>789</v>
      </c>
      <c r="F72" s="287" t="s">
        <v>953</v>
      </c>
      <c r="G72" s="287" t="s">
        <v>954</v>
      </c>
      <c r="H72" s="287" t="s">
        <v>955</v>
      </c>
      <c r="I72" s="287" t="s">
        <v>956</v>
      </c>
      <c r="J72" s="287" t="s">
        <v>433</v>
      </c>
      <c r="K72" s="287" t="s">
        <v>956</v>
      </c>
      <c r="L72" s="288">
        <v>421905235472</v>
      </c>
      <c r="M72" s="287" t="s">
        <v>957</v>
      </c>
      <c r="N72" s="287"/>
      <c r="O72" s="287"/>
      <c r="P72" s="287"/>
      <c r="R72" s="276" t="str">
        <f t="shared" si="2"/>
        <v>31871526</v>
      </c>
    </row>
    <row r="73" spans="1:18" x14ac:dyDescent="0.2">
      <c r="A73" s="203" t="s">
        <v>958</v>
      </c>
      <c r="B73" s="287" t="s">
        <v>959</v>
      </c>
      <c r="C73" s="287" t="s">
        <v>429</v>
      </c>
      <c r="D73" s="287" t="s">
        <v>960</v>
      </c>
      <c r="E73" s="287" t="s">
        <v>961</v>
      </c>
      <c r="F73" s="287" t="s">
        <v>962</v>
      </c>
      <c r="G73" s="287" t="s">
        <v>963</v>
      </c>
      <c r="H73" s="287" t="s">
        <v>964</v>
      </c>
      <c r="I73" s="287" t="s">
        <v>965</v>
      </c>
      <c r="J73" s="287" t="s">
        <v>431</v>
      </c>
      <c r="K73" s="287" t="s">
        <v>965</v>
      </c>
      <c r="L73" s="288">
        <v>421905970041</v>
      </c>
      <c r="M73" s="287" t="s">
        <v>966</v>
      </c>
      <c r="N73" s="287"/>
      <c r="O73" s="287"/>
      <c r="P73" s="287"/>
      <c r="R73" s="276" t="str">
        <f t="shared" si="2"/>
        <v>31989373</v>
      </c>
    </row>
    <row r="74" spans="1:18" x14ac:dyDescent="0.2">
      <c r="A74" s="203" t="s">
        <v>1464</v>
      </c>
      <c r="B74" s="287" t="s">
        <v>1465</v>
      </c>
      <c r="C74" s="287" t="s">
        <v>429</v>
      </c>
      <c r="D74" s="287" t="s">
        <v>1466</v>
      </c>
      <c r="E74" s="287" t="s">
        <v>1467</v>
      </c>
      <c r="F74" s="287" t="s">
        <v>440</v>
      </c>
      <c r="G74" s="287" t="s">
        <v>1468</v>
      </c>
      <c r="H74" s="287" t="s">
        <v>1469</v>
      </c>
      <c r="I74" s="287" t="s">
        <v>1470</v>
      </c>
      <c r="J74" s="287" t="s">
        <v>1471</v>
      </c>
      <c r="K74" s="287"/>
      <c r="L74" s="288">
        <v>421907953701</v>
      </c>
      <c r="M74" s="287"/>
      <c r="N74" s="287"/>
      <c r="O74" s="287"/>
      <c r="P74" s="287"/>
      <c r="R74" s="276" t="str">
        <f t="shared" si="2"/>
        <v>17326087</v>
      </c>
    </row>
    <row r="75" spans="1:18" x14ac:dyDescent="0.2">
      <c r="A75" s="203" t="s">
        <v>967</v>
      </c>
      <c r="B75" s="287" t="s">
        <v>968</v>
      </c>
      <c r="C75" s="287" t="s">
        <v>429</v>
      </c>
      <c r="D75" s="287" t="s">
        <v>969</v>
      </c>
      <c r="E75" s="287" t="s">
        <v>970</v>
      </c>
      <c r="F75" s="287" t="s">
        <v>971</v>
      </c>
      <c r="G75" s="287" t="s">
        <v>972</v>
      </c>
      <c r="H75" s="287" t="s">
        <v>973</v>
      </c>
      <c r="I75" s="287" t="s">
        <v>974</v>
      </c>
      <c r="J75" s="287" t="s">
        <v>431</v>
      </c>
      <c r="K75" s="287" t="s">
        <v>974</v>
      </c>
      <c r="L75" s="288">
        <v>421915879583</v>
      </c>
      <c r="M75" s="287" t="s">
        <v>975</v>
      </c>
      <c r="N75" s="287"/>
      <c r="O75" s="287"/>
      <c r="P75" s="287"/>
      <c r="R75" s="276" t="str">
        <f t="shared" si="2"/>
        <v>42219922</v>
      </c>
    </row>
    <row r="76" spans="1:18" x14ac:dyDescent="0.2">
      <c r="A76" s="203" t="s">
        <v>976</v>
      </c>
      <c r="B76" s="287" t="s">
        <v>977</v>
      </c>
      <c r="C76" s="287" t="s">
        <v>429</v>
      </c>
      <c r="D76" s="287" t="s">
        <v>978</v>
      </c>
      <c r="E76" s="287" t="s">
        <v>437</v>
      </c>
      <c r="F76" s="287" t="s">
        <v>747</v>
      </c>
      <c r="G76" s="287" t="s">
        <v>979</v>
      </c>
      <c r="H76" s="287" t="s">
        <v>980</v>
      </c>
      <c r="I76" s="287" t="s">
        <v>981</v>
      </c>
      <c r="J76" s="287" t="s">
        <v>433</v>
      </c>
      <c r="K76" s="287" t="s">
        <v>982</v>
      </c>
      <c r="L76" s="288">
        <v>421918711548</v>
      </c>
      <c r="M76" s="287" t="s">
        <v>983</v>
      </c>
      <c r="N76" s="287"/>
      <c r="O76" s="287"/>
      <c r="P76" s="287"/>
      <c r="R76" s="276" t="str">
        <f t="shared" si="2"/>
        <v>51118831</v>
      </c>
    </row>
    <row r="77" spans="1:18" x14ac:dyDescent="0.2">
      <c r="A77" s="203" t="s">
        <v>984</v>
      </c>
      <c r="B77" s="287" t="s">
        <v>985</v>
      </c>
      <c r="C77" s="287" t="s">
        <v>429</v>
      </c>
      <c r="D77" s="287" t="s">
        <v>483</v>
      </c>
      <c r="E77" s="287" t="s">
        <v>436</v>
      </c>
      <c r="F77" s="287" t="s">
        <v>537</v>
      </c>
      <c r="G77" s="287" t="s">
        <v>986</v>
      </c>
      <c r="H77" s="287" t="s">
        <v>987</v>
      </c>
      <c r="I77" s="287" t="s">
        <v>988</v>
      </c>
      <c r="J77" s="287" t="s">
        <v>433</v>
      </c>
      <c r="K77" s="287" t="s">
        <v>988</v>
      </c>
      <c r="L77" s="288">
        <v>421905245008</v>
      </c>
      <c r="M77" s="287" t="s">
        <v>989</v>
      </c>
      <c r="N77" s="287"/>
      <c r="O77" s="287"/>
      <c r="P77" s="287"/>
      <c r="R77" s="276" t="str">
        <f t="shared" si="2"/>
        <v>00684767</v>
      </c>
    </row>
    <row r="78" spans="1:18" x14ac:dyDescent="0.2">
      <c r="A78" s="203" t="s">
        <v>1472</v>
      </c>
      <c r="B78" s="287" t="s">
        <v>1473</v>
      </c>
      <c r="C78" s="287" t="s">
        <v>429</v>
      </c>
      <c r="D78" s="287" t="s">
        <v>1450</v>
      </c>
      <c r="E78" s="287" t="s">
        <v>1401</v>
      </c>
      <c r="F78" s="287" t="s">
        <v>432</v>
      </c>
      <c r="G78" s="287" t="s">
        <v>1474</v>
      </c>
      <c r="H78" s="287" t="s">
        <v>1475</v>
      </c>
      <c r="I78" s="287" t="s">
        <v>1453</v>
      </c>
      <c r="J78" s="287" t="s">
        <v>431</v>
      </c>
      <c r="K78" s="287" t="s">
        <v>1476</v>
      </c>
      <c r="L78" s="288" t="s">
        <v>1477</v>
      </c>
      <c r="M78" s="287" t="s">
        <v>1478</v>
      </c>
      <c r="N78" s="287"/>
      <c r="O78" s="287"/>
      <c r="P78" s="287"/>
      <c r="R78" s="276" t="str">
        <f t="shared" si="2"/>
        <v>22665234</v>
      </c>
    </row>
    <row r="79" spans="1:18" x14ac:dyDescent="0.2">
      <c r="A79" s="203" t="s">
        <v>990</v>
      </c>
      <c r="B79" s="287" t="s">
        <v>991</v>
      </c>
      <c r="C79" s="287" t="s">
        <v>429</v>
      </c>
      <c r="D79" s="287" t="s">
        <v>1479</v>
      </c>
      <c r="E79" s="287" t="s">
        <v>441</v>
      </c>
      <c r="F79" s="287" t="s">
        <v>442</v>
      </c>
      <c r="G79" s="287" t="s">
        <v>992</v>
      </c>
      <c r="H79" s="287" t="s">
        <v>993</v>
      </c>
      <c r="I79" s="287" t="s">
        <v>994</v>
      </c>
      <c r="J79" s="287" t="s">
        <v>431</v>
      </c>
      <c r="K79" s="287" t="s">
        <v>995</v>
      </c>
      <c r="L79" s="288">
        <v>421918808923</v>
      </c>
      <c r="M79" s="287" t="s">
        <v>996</v>
      </c>
      <c r="N79" s="287"/>
      <c r="O79" s="287"/>
      <c r="P79" s="287"/>
      <c r="R79" s="276" t="str">
        <f t="shared" si="2"/>
        <v>30793203</v>
      </c>
    </row>
    <row r="80" spans="1:18" x14ac:dyDescent="0.2">
      <c r="A80" s="203" t="s">
        <v>997</v>
      </c>
      <c r="B80" s="287" t="s">
        <v>998</v>
      </c>
      <c r="C80" s="287" t="s">
        <v>429</v>
      </c>
      <c r="D80" s="287" t="s">
        <v>999</v>
      </c>
      <c r="E80" s="287" t="s">
        <v>436</v>
      </c>
      <c r="F80" s="287" t="s">
        <v>1000</v>
      </c>
      <c r="G80" s="287" t="s">
        <v>1001</v>
      </c>
      <c r="H80" s="287" t="s">
        <v>1002</v>
      </c>
      <c r="I80" s="287" t="s">
        <v>1003</v>
      </c>
      <c r="J80" s="287" t="s">
        <v>431</v>
      </c>
      <c r="K80" s="287" t="s">
        <v>1003</v>
      </c>
      <c r="L80" s="288">
        <v>421905418010</v>
      </c>
      <c r="M80" s="287" t="s">
        <v>1004</v>
      </c>
      <c r="N80" s="287"/>
      <c r="O80" s="287"/>
      <c r="P80" s="287"/>
      <c r="R80" s="276" t="str">
        <f t="shared" si="2"/>
        <v>00681768</v>
      </c>
    </row>
    <row r="81" spans="1:18" x14ac:dyDescent="0.2">
      <c r="A81" s="203" t="s">
        <v>1005</v>
      </c>
      <c r="B81" s="287" t="s">
        <v>1006</v>
      </c>
      <c r="C81" s="287" t="s">
        <v>429</v>
      </c>
      <c r="D81" s="287" t="s">
        <v>483</v>
      </c>
      <c r="E81" s="287" t="s">
        <v>436</v>
      </c>
      <c r="F81" s="287" t="s">
        <v>537</v>
      </c>
      <c r="G81" s="287" t="s">
        <v>1007</v>
      </c>
      <c r="H81" s="287" t="s">
        <v>1008</v>
      </c>
      <c r="I81" s="287" t="s">
        <v>1009</v>
      </c>
      <c r="J81" s="287" t="s">
        <v>431</v>
      </c>
      <c r="K81" s="287" t="s">
        <v>1009</v>
      </c>
      <c r="L81" s="288">
        <v>421915282858</v>
      </c>
      <c r="M81" s="287" t="s">
        <v>1010</v>
      </c>
      <c r="N81" s="287"/>
      <c r="O81" s="287"/>
      <c r="P81" s="287"/>
      <c r="R81" s="276" t="str">
        <f t="shared" si="2"/>
        <v>31796079</v>
      </c>
    </row>
    <row r="82" spans="1:18" x14ac:dyDescent="0.2">
      <c r="A82" s="203" t="s">
        <v>1480</v>
      </c>
      <c r="B82" s="287" t="s">
        <v>1481</v>
      </c>
      <c r="C82" s="287" t="s">
        <v>429</v>
      </c>
      <c r="D82" s="287" t="s">
        <v>536</v>
      </c>
      <c r="E82" s="287" t="s">
        <v>438</v>
      </c>
      <c r="F82" s="287" t="s">
        <v>537</v>
      </c>
      <c r="G82" s="287" t="s">
        <v>1482</v>
      </c>
      <c r="H82" s="287" t="s">
        <v>1483</v>
      </c>
      <c r="I82" s="287" t="s">
        <v>1484</v>
      </c>
      <c r="J82" s="287" t="s">
        <v>1485</v>
      </c>
      <c r="K82" s="287" t="s">
        <v>1484</v>
      </c>
      <c r="L82" s="288">
        <v>421917176673</v>
      </c>
      <c r="M82" s="287" t="s">
        <v>1486</v>
      </c>
      <c r="N82" s="287"/>
      <c r="O82" s="287"/>
      <c r="P82" s="287"/>
      <c r="R82" s="276" t="str">
        <f t="shared" si="2"/>
        <v>30811406</v>
      </c>
    </row>
    <row r="83" spans="1:18" x14ac:dyDescent="0.2">
      <c r="A83" s="203" t="s">
        <v>1011</v>
      </c>
      <c r="B83" s="287" t="s">
        <v>1012</v>
      </c>
      <c r="C83" s="287" t="s">
        <v>429</v>
      </c>
      <c r="D83" s="287" t="s">
        <v>1013</v>
      </c>
      <c r="E83" s="287" t="s">
        <v>831</v>
      </c>
      <c r="F83" s="287" t="s">
        <v>1014</v>
      </c>
      <c r="G83" s="287" t="s">
        <v>1015</v>
      </c>
      <c r="H83" s="287" t="s">
        <v>1016</v>
      </c>
      <c r="I83" s="287" t="s">
        <v>1017</v>
      </c>
      <c r="J83" s="287" t="s">
        <v>433</v>
      </c>
      <c r="K83" s="287" t="s">
        <v>1017</v>
      </c>
      <c r="L83" s="288">
        <v>421918648073</v>
      </c>
      <c r="M83" s="287" t="s">
        <v>1018</v>
      </c>
      <c r="N83" s="287"/>
      <c r="O83" s="287"/>
      <c r="P83" s="287"/>
      <c r="R83" s="276" t="str">
        <f t="shared" si="2"/>
        <v>53007344</v>
      </c>
    </row>
    <row r="84" spans="1:18" x14ac:dyDescent="0.2">
      <c r="A84" s="203" t="s">
        <v>1019</v>
      </c>
      <c r="B84" s="287" t="s">
        <v>1020</v>
      </c>
      <c r="C84" s="287" t="s">
        <v>429</v>
      </c>
      <c r="D84" s="287" t="s">
        <v>1021</v>
      </c>
      <c r="E84" s="287" t="s">
        <v>441</v>
      </c>
      <c r="F84" s="287" t="s">
        <v>442</v>
      </c>
      <c r="G84" s="287" t="s">
        <v>1022</v>
      </c>
      <c r="H84" s="287" t="s">
        <v>1023</v>
      </c>
      <c r="I84" s="287" t="s">
        <v>1024</v>
      </c>
      <c r="J84" s="287" t="s">
        <v>431</v>
      </c>
      <c r="K84" s="287" t="s">
        <v>1024</v>
      </c>
      <c r="L84" s="288">
        <v>421905700790</v>
      </c>
      <c r="M84" s="287" t="s">
        <v>1025</v>
      </c>
      <c r="N84" s="287"/>
      <c r="O84" s="287"/>
      <c r="P84" s="287"/>
      <c r="R84" s="276" t="str">
        <f t="shared" si="2"/>
        <v>35538015</v>
      </c>
    </row>
    <row r="85" spans="1:18" x14ac:dyDescent="0.2">
      <c r="A85" s="203" t="s">
        <v>1026</v>
      </c>
      <c r="B85" s="287" t="s">
        <v>1027</v>
      </c>
      <c r="C85" s="287" t="s">
        <v>429</v>
      </c>
      <c r="D85" s="287" t="s">
        <v>779</v>
      </c>
      <c r="E85" s="287" t="s">
        <v>436</v>
      </c>
      <c r="F85" s="287" t="s">
        <v>780</v>
      </c>
      <c r="G85" s="287" t="s">
        <v>1028</v>
      </c>
      <c r="H85" s="287" t="s">
        <v>1029</v>
      </c>
      <c r="I85" s="287" t="s">
        <v>1030</v>
      </c>
      <c r="J85" s="287" t="s">
        <v>433</v>
      </c>
      <c r="K85" s="287" t="s">
        <v>1031</v>
      </c>
      <c r="L85" s="288">
        <v>421918737877</v>
      </c>
      <c r="M85" s="287" t="s">
        <v>1032</v>
      </c>
      <c r="N85" s="287"/>
      <c r="O85" s="287"/>
      <c r="P85" s="287"/>
      <c r="R85" s="276" t="str">
        <f t="shared" si="2"/>
        <v>00585319</v>
      </c>
    </row>
    <row r="86" spans="1:18" x14ac:dyDescent="0.2">
      <c r="A86" s="203" t="s">
        <v>1033</v>
      </c>
      <c r="B86" s="287" t="s">
        <v>1034</v>
      </c>
      <c r="C86" s="287" t="s">
        <v>429</v>
      </c>
      <c r="D86" s="287" t="s">
        <v>1035</v>
      </c>
      <c r="E86" s="287" t="s">
        <v>438</v>
      </c>
      <c r="F86" s="287" t="s">
        <v>537</v>
      </c>
      <c r="G86" s="287" t="s">
        <v>1036</v>
      </c>
      <c r="H86" s="287" t="s">
        <v>1037</v>
      </c>
      <c r="I86" s="287" t="s">
        <v>1038</v>
      </c>
      <c r="J86" s="287" t="s">
        <v>431</v>
      </c>
      <c r="K86" s="287" t="s">
        <v>1038</v>
      </c>
      <c r="L86" s="288">
        <v>421903422249</v>
      </c>
      <c r="M86" s="287" t="s">
        <v>1039</v>
      </c>
      <c r="N86" s="287"/>
      <c r="O86" s="287"/>
      <c r="P86" s="287"/>
      <c r="R86" s="276" t="str">
        <f t="shared" si="2"/>
        <v>42132690</v>
      </c>
    </row>
    <row r="87" spans="1:18" x14ac:dyDescent="0.2">
      <c r="A87" s="203" t="s">
        <v>1040</v>
      </c>
      <c r="B87" s="287" t="s">
        <v>1041</v>
      </c>
      <c r="C87" s="287" t="s">
        <v>429</v>
      </c>
      <c r="D87" s="287" t="s">
        <v>1042</v>
      </c>
      <c r="E87" s="287" t="s">
        <v>436</v>
      </c>
      <c r="F87" s="287" t="s">
        <v>1043</v>
      </c>
      <c r="G87" s="287" t="s">
        <v>1044</v>
      </c>
      <c r="H87" s="287" t="s">
        <v>1045</v>
      </c>
      <c r="I87" s="287" t="s">
        <v>1046</v>
      </c>
      <c r="J87" s="287" t="s">
        <v>433</v>
      </c>
      <c r="K87" s="287" t="s">
        <v>1047</v>
      </c>
      <c r="L87" s="288">
        <v>421905641479</v>
      </c>
      <c r="M87" s="287" t="s">
        <v>1048</v>
      </c>
      <c r="N87" s="287"/>
      <c r="O87" s="287"/>
      <c r="P87" s="287"/>
      <c r="R87" s="276" t="str">
        <f t="shared" si="2"/>
        <v>50671669</v>
      </c>
    </row>
    <row r="88" spans="1:18" x14ac:dyDescent="0.2">
      <c r="A88" s="203"/>
      <c r="B88" s="287"/>
      <c r="C88" s="287"/>
      <c r="D88" s="287"/>
      <c r="E88" s="287"/>
      <c r="F88" s="287"/>
      <c r="G88" s="287"/>
      <c r="H88" s="287"/>
      <c r="I88" s="287"/>
      <c r="J88" s="287"/>
      <c r="K88" s="287"/>
      <c r="L88" s="288"/>
      <c r="M88" s="287"/>
      <c r="N88" s="287"/>
      <c r="O88" s="287"/>
      <c r="P88" s="287"/>
      <c r="R88" s="276">
        <f t="shared" si="2"/>
        <v>0</v>
      </c>
    </row>
    <row r="89" spans="1:18" x14ac:dyDescent="0.2">
      <c r="A89" s="203"/>
      <c r="B89" s="287"/>
      <c r="C89" s="287"/>
      <c r="D89" s="287"/>
      <c r="E89" s="287"/>
      <c r="F89" s="287"/>
      <c r="G89" s="287"/>
      <c r="H89" s="287"/>
      <c r="I89" s="287"/>
      <c r="J89" s="287"/>
      <c r="K89" s="287"/>
      <c r="L89" s="288"/>
      <c r="M89" s="287"/>
      <c r="N89" s="287"/>
      <c r="O89" s="287"/>
      <c r="P89" s="287"/>
      <c r="R89" s="276">
        <f t="shared" si="2"/>
        <v>0</v>
      </c>
    </row>
    <row r="90" spans="1:18" x14ac:dyDescent="0.2">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413</v>
      </c>
      <c r="B1" s="168" t="s">
        <v>312</v>
      </c>
      <c r="C1" s="168" t="s">
        <v>1049</v>
      </c>
      <c r="D1" s="170" t="s">
        <v>331</v>
      </c>
      <c r="E1" s="171" t="s">
        <v>1050</v>
      </c>
      <c r="F1" s="165" t="s">
        <v>335</v>
      </c>
      <c r="G1" s="165" t="s">
        <v>315</v>
      </c>
      <c r="H1" s="165" t="s">
        <v>1051</v>
      </c>
      <c r="I1" s="165" t="s">
        <v>1052</v>
      </c>
      <c r="J1" s="165" t="s">
        <v>1053</v>
      </c>
      <c r="K1" s="165" t="s">
        <v>1054</v>
      </c>
      <c r="L1" s="165" t="s">
        <v>1055</v>
      </c>
      <c r="M1" s="165" t="s">
        <v>1056</v>
      </c>
      <c r="N1" s="165" t="s">
        <v>1057</v>
      </c>
    </row>
    <row r="2" spans="1:14" x14ac:dyDescent="0.2">
      <c r="A2" s="178" t="s">
        <v>447</v>
      </c>
      <c r="B2" s="204" t="str">
        <f>VLOOKUP(A2,Adr!A:B,2,FALSE)</f>
        <v>Slovenská asociácia amerického futbalu, o.z.</v>
      </c>
      <c r="C2" s="169" t="s">
        <v>1059</v>
      </c>
      <c r="D2" s="290">
        <v>16924</v>
      </c>
      <c r="E2" s="173">
        <v>0</v>
      </c>
      <c r="F2" s="166" t="s">
        <v>338</v>
      </c>
      <c r="G2" s="169" t="s">
        <v>319</v>
      </c>
      <c r="H2" s="169" t="s">
        <v>1058</v>
      </c>
      <c r="I2" s="192" t="str">
        <f t="shared" ref="I2:I21" si="0">A2&amp;F2</f>
        <v>30787009a</v>
      </c>
      <c r="J2" s="167" t="str">
        <f t="shared" ref="J2:J21" si="1">A2&amp;G2</f>
        <v>30787009026 02</v>
      </c>
      <c r="K2" s="5" t="s">
        <v>1060</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202" t="s">
        <v>455</v>
      </c>
      <c r="B3" s="204" t="str">
        <f>VLOOKUP(A3,Adr!A:B,2,FALSE)</f>
        <v>Slovenská asociácia boccie</v>
      </c>
      <c r="C3" s="169" t="s">
        <v>1061</v>
      </c>
      <c r="D3" s="290">
        <v>15790</v>
      </c>
      <c r="E3" s="230">
        <v>0</v>
      </c>
      <c r="F3" s="166" t="s">
        <v>338</v>
      </c>
      <c r="G3" s="169" t="s">
        <v>319</v>
      </c>
      <c r="H3" s="169" t="s">
        <v>1058</v>
      </c>
      <c r="I3" s="192" t="str">
        <f t="shared" si="0"/>
        <v>00631655a</v>
      </c>
      <c r="J3" s="167" t="str">
        <f t="shared" si="1"/>
        <v>00631655026 02</v>
      </c>
      <c r="K3" s="5" t="s">
        <v>1062</v>
      </c>
      <c r="L3" s="167" t="str">
        <f t="shared" si="2"/>
        <v>00631655026 02B</v>
      </c>
      <c r="M3" s="5" t="str">
        <f t="shared" si="3"/>
        <v>Slovenská asociácia boccieaBboccia - bežné transfery</v>
      </c>
      <c r="N3" s="3" t="str">
        <f t="shared" si="4"/>
        <v>00631655aB</v>
      </c>
    </row>
    <row r="4" spans="1:14" x14ac:dyDescent="0.2">
      <c r="A4" s="198" t="s">
        <v>455</v>
      </c>
      <c r="B4" s="204" t="str">
        <f>VLOOKUP(A4,Adr!A:B,2,FALSE)</f>
        <v>Slovenská asociácia boccie</v>
      </c>
      <c r="C4" s="185" t="s">
        <v>1063</v>
      </c>
      <c r="D4" s="289">
        <v>15790</v>
      </c>
      <c r="E4" s="173">
        <v>0</v>
      </c>
      <c r="F4" s="166" t="s">
        <v>338</v>
      </c>
      <c r="G4" s="169" t="s">
        <v>319</v>
      </c>
      <c r="H4" s="169" t="s">
        <v>1058</v>
      </c>
      <c r="I4" s="192" t="str">
        <f t="shared" si="0"/>
        <v>00631655a</v>
      </c>
      <c r="J4" s="167" t="str">
        <f t="shared" si="1"/>
        <v>00631655026 02</v>
      </c>
      <c r="K4" s="5" t="s">
        <v>1064</v>
      </c>
      <c r="L4" s="167" t="str">
        <f t="shared" si="2"/>
        <v>00631655026 02B</v>
      </c>
      <c r="M4" s="5" t="str">
        <f t="shared" si="3"/>
        <v>Slovenská asociácia boccieaBboule lyonnaise - bežné transfery</v>
      </c>
      <c r="N4" s="3" t="str">
        <f t="shared" si="4"/>
        <v>00631655aB</v>
      </c>
    </row>
    <row r="5" spans="1:14" x14ac:dyDescent="0.2">
      <c r="A5" s="182" t="s">
        <v>466</v>
      </c>
      <c r="B5" s="204" t="str">
        <f>VLOOKUP(A5,Adr!A:B,2,FALSE)</f>
        <v>Slovenská asociácia čínskeho wushu</v>
      </c>
      <c r="C5" s="185" t="s">
        <v>1065</v>
      </c>
      <c r="D5" s="289">
        <v>24934</v>
      </c>
      <c r="E5" s="230">
        <v>0</v>
      </c>
      <c r="F5" s="166" t="s">
        <v>338</v>
      </c>
      <c r="G5" s="169" t="s">
        <v>319</v>
      </c>
      <c r="H5" s="169" t="s">
        <v>1058</v>
      </c>
      <c r="I5" s="192" t="str">
        <f t="shared" si="0"/>
        <v>42019541a</v>
      </c>
      <c r="J5" s="167" t="str">
        <f t="shared" si="1"/>
        <v>42019541026 02</v>
      </c>
      <c r="K5" s="5" t="s">
        <v>1066</v>
      </c>
      <c r="L5" s="167" t="str">
        <f t="shared" si="2"/>
        <v>42019541026 02B</v>
      </c>
      <c r="M5" s="5" t="str">
        <f t="shared" si="3"/>
        <v>Slovenská asociácia čínskeho wushuaBwushu - bežné transfery</v>
      </c>
      <c r="N5" s="3" t="str">
        <f t="shared" si="4"/>
        <v>42019541aB</v>
      </c>
    </row>
    <row r="6" spans="1:14" x14ac:dyDescent="0.2">
      <c r="A6" s="182" t="s">
        <v>474</v>
      </c>
      <c r="B6" s="204" t="str">
        <f>VLOOKUP(A6,Adr!A:B,2,FALSE)</f>
        <v>Slovenská Asociácia Dynamickej Streľby</v>
      </c>
      <c r="C6" s="185" t="s">
        <v>1067</v>
      </c>
      <c r="D6" s="289">
        <v>23694</v>
      </c>
      <c r="E6" s="173">
        <v>0</v>
      </c>
      <c r="F6" s="166" t="s">
        <v>338</v>
      </c>
      <c r="G6" s="169" t="s">
        <v>319</v>
      </c>
      <c r="H6" s="169" t="s">
        <v>1058</v>
      </c>
      <c r="I6" s="192" t="str">
        <f t="shared" si="0"/>
        <v>30810108a</v>
      </c>
      <c r="J6" s="167" t="str">
        <f t="shared" si="1"/>
        <v>30810108026 02</v>
      </c>
      <c r="K6" s="5" t="s">
        <v>1068</v>
      </c>
      <c r="L6" s="167" t="str">
        <f t="shared" si="2"/>
        <v>30810108026 02B</v>
      </c>
      <c r="M6" s="5" t="str">
        <f t="shared" si="3"/>
        <v>Slovenská Asociácia Dynamickej StreľbyaBdynamická streľba - bežné transfery</v>
      </c>
      <c r="N6" s="3" t="str">
        <f t="shared" si="4"/>
        <v>30810108aB</v>
      </c>
    </row>
    <row r="7" spans="1:14" x14ac:dyDescent="0.2">
      <c r="A7" s="166" t="s">
        <v>481</v>
      </c>
      <c r="B7" s="204" t="str">
        <f>VLOOKUP(A7,Adr!A:B,2,FALSE)</f>
        <v>Slovenská asociácia fitnes, kulturistiky a silového trojboja</v>
      </c>
      <c r="C7" s="196" t="s">
        <v>1069</v>
      </c>
      <c r="D7" s="291">
        <v>411338</v>
      </c>
      <c r="E7" s="230">
        <v>0</v>
      </c>
      <c r="F7" s="166" t="s">
        <v>338</v>
      </c>
      <c r="G7" s="169" t="s">
        <v>319</v>
      </c>
      <c r="H7" s="169" t="s">
        <v>1058</v>
      </c>
      <c r="I7" s="192" t="str">
        <f t="shared" si="0"/>
        <v>30842069a</v>
      </c>
      <c r="J7" s="167" t="str">
        <f t="shared" si="1"/>
        <v>30842069026 02</v>
      </c>
      <c r="K7" s="5" t="s">
        <v>1070</v>
      </c>
      <c r="L7" s="167" t="str">
        <f t="shared" si="2"/>
        <v>30842069026 02B</v>
      </c>
      <c r="M7" s="5" t="str">
        <f t="shared" si="3"/>
        <v>Slovenská asociácia fitnes, kulturistiky a silového trojbojaaBfitnes a kulturistika - bežné transfery</v>
      </c>
      <c r="N7" s="3" t="str">
        <f t="shared" si="4"/>
        <v>30842069aB</v>
      </c>
    </row>
    <row r="8" spans="1:14" x14ac:dyDescent="0.2">
      <c r="A8" s="166" t="s">
        <v>481</v>
      </c>
      <c r="B8" s="204" t="str">
        <f>VLOOKUP(A8,Adr!A:B,2,FALSE)</f>
        <v>Slovenská asociácia fitnes, kulturistiky a silového trojboja</v>
      </c>
      <c r="C8" s="196" t="s">
        <v>1071</v>
      </c>
      <c r="D8" s="291">
        <v>19710</v>
      </c>
      <c r="E8" s="173">
        <v>0</v>
      </c>
      <c r="F8" s="166" t="s">
        <v>338</v>
      </c>
      <c r="G8" s="169" t="s">
        <v>319</v>
      </c>
      <c r="H8" s="169" t="s">
        <v>1058</v>
      </c>
      <c r="I8" s="192" t="str">
        <f t="shared" si="0"/>
        <v>30842069a</v>
      </c>
      <c r="J8" s="167" t="str">
        <f t="shared" si="1"/>
        <v>30842069026 02</v>
      </c>
      <c r="K8" s="5" t="s">
        <v>1072</v>
      </c>
      <c r="L8" s="167" t="str">
        <f t="shared" si="2"/>
        <v>30842069026 02B</v>
      </c>
      <c r="M8" s="5" t="str">
        <f t="shared" si="3"/>
        <v>Slovenská asociácia fitnes, kulturistiky a silového trojbojaaBsilové športy - bežné transfery</v>
      </c>
      <c r="N8" s="3" t="str">
        <f t="shared" si="4"/>
        <v>30842069aB</v>
      </c>
    </row>
    <row r="9" spans="1:14" x14ac:dyDescent="0.2">
      <c r="A9" s="166" t="s">
        <v>489</v>
      </c>
      <c r="B9" s="204" t="str">
        <f>VLOOKUP(A9,Adr!A:B,2,FALSE)</f>
        <v>Slovenská asociácia Frisbee</v>
      </c>
      <c r="C9" s="196" t="s">
        <v>1073</v>
      </c>
      <c r="D9" s="291">
        <v>56742</v>
      </c>
      <c r="E9" s="230">
        <v>0</v>
      </c>
      <c r="F9" s="166" t="s">
        <v>338</v>
      </c>
      <c r="G9" s="169" t="s">
        <v>319</v>
      </c>
      <c r="H9" s="169" t="s">
        <v>1058</v>
      </c>
      <c r="I9" s="192" t="str">
        <f t="shared" si="0"/>
        <v>31749852a</v>
      </c>
      <c r="J9" s="167" t="str">
        <f t="shared" si="1"/>
        <v>31749852026 02</v>
      </c>
      <c r="K9" s="5" t="s">
        <v>1074</v>
      </c>
      <c r="L9" s="167" t="str">
        <f t="shared" si="2"/>
        <v>31749852026 02B</v>
      </c>
      <c r="M9" s="5" t="str">
        <f t="shared" si="3"/>
        <v>Slovenská asociácia FrisbeeaBšporty s lietajúcim diskom - bežné transfery</v>
      </c>
      <c r="N9" s="3" t="str">
        <f t="shared" si="4"/>
        <v>31749852aB</v>
      </c>
    </row>
    <row r="10" spans="1:14" x14ac:dyDescent="0.2">
      <c r="A10" s="166" t="s">
        <v>496</v>
      </c>
      <c r="B10" s="204" t="str">
        <f>VLOOKUP(A10,Adr!A:B,2,FALSE)</f>
        <v>Slovenská asociácia go</v>
      </c>
      <c r="C10" s="190" t="s">
        <v>1075</v>
      </c>
      <c r="D10" s="290">
        <v>15790</v>
      </c>
      <c r="E10" s="173">
        <v>0</v>
      </c>
      <c r="F10" s="166" t="s">
        <v>338</v>
      </c>
      <c r="G10" s="169" t="s">
        <v>319</v>
      </c>
      <c r="H10" s="169" t="s">
        <v>1058</v>
      </c>
      <c r="I10" s="192" t="str">
        <f t="shared" si="0"/>
        <v>30844711a</v>
      </c>
      <c r="J10" s="167" t="str">
        <f t="shared" si="1"/>
        <v>30844711026 02</v>
      </c>
      <c r="K10" s="5" t="s">
        <v>1076</v>
      </c>
      <c r="L10" s="167" t="str">
        <f t="shared" si="2"/>
        <v>30844711026 02B</v>
      </c>
      <c r="M10" s="5" t="str">
        <f t="shared" si="3"/>
        <v>Slovenská asociácia goaBgo - bežné transfery</v>
      </c>
      <c r="N10" s="3" t="str">
        <f t="shared" si="4"/>
        <v>30844711aB</v>
      </c>
    </row>
    <row r="11" spans="1:14" x14ac:dyDescent="0.2">
      <c r="A11" s="166" t="s">
        <v>502</v>
      </c>
      <c r="B11" s="204" t="str">
        <f>VLOOKUP(A11,Adr!A:B,2,FALSE)</f>
        <v>Slovenská asociácia korfbalu</v>
      </c>
      <c r="C11" s="196" t="s">
        <v>1077</v>
      </c>
      <c r="D11" s="291">
        <v>24548</v>
      </c>
      <c r="E11" s="230">
        <v>0</v>
      </c>
      <c r="F11" s="166" t="s">
        <v>338</v>
      </c>
      <c r="G11" s="169" t="s">
        <v>319</v>
      </c>
      <c r="H11" s="169" t="s">
        <v>1058</v>
      </c>
      <c r="I11" s="192" t="str">
        <f t="shared" si="0"/>
        <v>31940668a</v>
      </c>
      <c r="J11" s="167" t="str">
        <f t="shared" si="1"/>
        <v>31940668026 02</v>
      </c>
      <c r="K11" s="5" t="s">
        <v>1078</v>
      </c>
      <c r="L11" s="167" t="str">
        <f t="shared" si="2"/>
        <v>31940668026 02B</v>
      </c>
      <c r="M11" s="5" t="str">
        <f t="shared" si="3"/>
        <v>Slovenská asociácia korfbaluaBkorfbal - bežné transfery</v>
      </c>
      <c r="N11" s="3" t="str">
        <f t="shared" si="4"/>
        <v>31940668aB</v>
      </c>
    </row>
    <row r="12" spans="1:14" x14ac:dyDescent="0.2">
      <c r="A12" s="182" t="s">
        <v>510</v>
      </c>
      <c r="B12" s="204" t="str">
        <f>VLOOKUP(A12,Adr!A:B,2,FALSE)</f>
        <v>Slovenská asociácia motoristického športu</v>
      </c>
      <c r="C12" s="185" t="s">
        <v>1079</v>
      </c>
      <c r="D12" s="289">
        <v>297898</v>
      </c>
      <c r="E12" s="173">
        <v>0</v>
      </c>
      <c r="F12" s="166" t="s">
        <v>338</v>
      </c>
      <c r="G12" s="169" t="s">
        <v>319</v>
      </c>
      <c r="H12" s="169" t="s">
        <v>1058</v>
      </c>
      <c r="I12" s="192" t="str">
        <f t="shared" si="0"/>
        <v>31824021a</v>
      </c>
      <c r="J12" s="167" t="str">
        <f t="shared" si="1"/>
        <v>31824021026 02</v>
      </c>
      <c r="K12" s="5" t="s">
        <v>1080</v>
      </c>
      <c r="L12" s="167" t="str">
        <f t="shared" si="2"/>
        <v>31824021026 02B</v>
      </c>
      <c r="M12" s="5" t="str">
        <f t="shared" si="3"/>
        <v>Slovenská asociácia motoristického športuaBautomobilový šport - bežné transfery</v>
      </c>
      <c r="N12" s="3" t="str">
        <f t="shared" si="4"/>
        <v>31824021aB</v>
      </c>
    </row>
    <row r="13" spans="1:14" x14ac:dyDescent="0.2">
      <c r="A13" s="182" t="s">
        <v>510</v>
      </c>
      <c r="B13" s="204" t="str">
        <f>VLOOKUP(A13,Adr!A:B,2,FALSE)</f>
        <v>Slovenská asociácia motoristického športu</v>
      </c>
      <c r="C13" s="185" t="s">
        <v>1489</v>
      </c>
      <c r="D13" s="289">
        <v>21500</v>
      </c>
      <c r="E13" s="173">
        <v>0</v>
      </c>
      <c r="F13" s="166" t="s">
        <v>338</v>
      </c>
      <c r="G13" s="169" t="s">
        <v>319</v>
      </c>
      <c r="H13" s="169" t="s">
        <v>1490</v>
      </c>
      <c r="I13" s="192" t="str">
        <f t="shared" si="0"/>
        <v>31824021a</v>
      </c>
      <c r="J13" s="167" t="str">
        <f t="shared" si="1"/>
        <v>31824021026 02</v>
      </c>
      <c r="K13" s="5" t="s">
        <v>1080</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521</v>
      </c>
      <c r="B14" s="204" t="str">
        <f>VLOOKUP(A14,Adr!A:B,2,FALSE)</f>
        <v>Slovenská asociácia pretláčania rukou</v>
      </c>
      <c r="C14" s="196" t="s">
        <v>1081</v>
      </c>
      <c r="D14" s="289">
        <v>32740</v>
      </c>
      <c r="E14" s="173">
        <v>0</v>
      </c>
      <c r="F14" s="166" t="s">
        <v>338</v>
      </c>
      <c r="G14" s="169" t="s">
        <v>319</v>
      </c>
      <c r="H14" s="169" t="s">
        <v>1058</v>
      </c>
      <c r="I14" s="192" t="str">
        <f t="shared" si="0"/>
        <v>30811686a</v>
      </c>
      <c r="J14" s="167" t="str">
        <f t="shared" si="1"/>
        <v>30811686026 02</v>
      </c>
      <c r="K14" s="5" t="s">
        <v>1082</v>
      </c>
      <c r="L14" s="167" t="str">
        <f t="shared" si="2"/>
        <v>30811686026 02B</v>
      </c>
      <c r="M14" s="5" t="str">
        <f t="shared" si="3"/>
        <v>Slovenská asociácia pretláčania rukouaBpretláčanie rukou - bežné transfery</v>
      </c>
      <c r="N14" s="3" t="str">
        <f t="shared" si="4"/>
        <v>30811686aB</v>
      </c>
    </row>
    <row r="15" spans="1:14" x14ac:dyDescent="0.2">
      <c r="A15" s="202" t="s">
        <v>530</v>
      </c>
      <c r="B15" s="204" t="str">
        <f>VLOOKUP(A15,Adr!A:B,2,FALSE)</f>
        <v>Slovenská asociácia taekwondo WT</v>
      </c>
      <c r="C15" s="169" t="s">
        <v>1083</v>
      </c>
      <c r="D15" s="291">
        <v>37842</v>
      </c>
      <c r="E15" s="230">
        <v>0</v>
      </c>
      <c r="F15" s="166" t="s">
        <v>338</v>
      </c>
      <c r="G15" s="169" t="s">
        <v>319</v>
      </c>
      <c r="H15" s="169" t="s">
        <v>1058</v>
      </c>
      <c r="I15" s="192" t="str">
        <f t="shared" si="0"/>
        <v>30814910a</v>
      </c>
      <c r="J15" s="167" t="str">
        <f t="shared" si="1"/>
        <v>30814910026 02</v>
      </c>
      <c r="K15" s="5" t="s">
        <v>1084</v>
      </c>
      <c r="L15" s="167" t="str">
        <f t="shared" si="2"/>
        <v>30814910026 02B</v>
      </c>
      <c r="M15" s="5" t="str">
        <f t="shared" si="3"/>
        <v>Slovenská asociácia taekwondo WTaBtaekwondo - bežné transfery</v>
      </c>
      <c r="N15" s="3" t="str">
        <f t="shared" si="4"/>
        <v>30814910aB</v>
      </c>
    </row>
    <row r="16" spans="1:14" x14ac:dyDescent="0.2">
      <c r="A16" s="166" t="s">
        <v>538</v>
      </c>
      <c r="B16" s="204" t="str">
        <f>VLOOKUP(A16,Adr!A:B,2,FALSE)</f>
        <v>Slovenská baseballová federácia</v>
      </c>
      <c r="C16" s="196" t="s">
        <v>1085</v>
      </c>
      <c r="D16" s="291">
        <v>110226</v>
      </c>
      <c r="E16" s="173">
        <v>0</v>
      </c>
      <c r="F16" s="166" t="s">
        <v>338</v>
      </c>
      <c r="G16" s="169" t="s">
        <v>319</v>
      </c>
      <c r="H16" s="169" t="s">
        <v>1058</v>
      </c>
      <c r="I16" s="192" t="str">
        <f t="shared" si="0"/>
        <v>30844568a</v>
      </c>
      <c r="J16" s="167" t="str">
        <f t="shared" si="1"/>
        <v>30844568026 02</v>
      </c>
      <c r="K16" s="5" t="s">
        <v>1086</v>
      </c>
      <c r="L16" s="167" t="str">
        <f t="shared" si="2"/>
        <v>30844568026 02B</v>
      </c>
      <c r="M16" s="5" t="str">
        <f t="shared" si="3"/>
        <v>Slovenská baseballová federáciaaBbaseball - bežné transfery</v>
      </c>
      <c r="N16" s="3" t="str">
        <f t="shared" si="4"/>
        <v>30844568aB</v>
      </c>
    </row>
    <row r="17" spans="1:14" x14ac:dyDescent="0.2">
      <c r="A17" s="198" t="s">
        <v>545</v>
      </c>
      <c r="B17" s="204" t="str">
        <f>VLOOKUP(A17,Adr!A:B,2,FALSE)</f>
        <v>Slovenská basketbalová asociácia</v>
      </c>
      <c r="C17" s="169" t="s">
        <v>1087</v>
      </c>
      <c r="D17" s="290">
        <v>831650</v>
      </c>
      <c r="E17" s="230">
        <v>0</v>
      </c>
      <c r="F17" s="166" t="s">
        <v>338</v>
      </c>
      <c r="G17" s="169" t="s">
        <v>319</v>
      </c>
      <c r="H17" s="169" t="s">
        <v>1058</v>
      </c>
      <c r="I17" s="192" t="str">
        <f t="shared" si="0"/>
        <v>17315166a</v>
      </c>
      <c r="J17" s="167" t="str">
        <f t="shared" si="1"/>
        <v>17315166026 02</v>
      </c>
      <c r="K17" s="5" t="s">
        <v>1088</v>
      </c>
      <c r="L17" s="167" t="str">
        <f t="shared" si="2"/>
        <v>17315166026 02B</v>
      </c>
      <c r="M17" s="5" t="str">
        <f t="shared" si="3"/>
        <v>Slovenská basketbalová asociáciaaBbasketbal - bežné transfery</v>
      </c>
      <c r="N17" s="3" t="str">
        <f t="shared" si="4"/>
        <v>17315166aB</v>
      </c>
    </row>
    <row r="18" spans="1:14" x14ac:dyDescent="0.2">
      <c r="A18" s="166" t="s">
        <v>552</v>
      </c>
      <c r="B18" s="204" t="str">
        <f>VLOOKUP(A18,Adr!A:B,2,FALSE)</f>
        <v>Slovenská boxerská federácia</v>
      </c>
      <c r="C18" s="196" t="s">
        <v>1089</v>
      </c>
      <c r="D18" s="291">
        <v>257730</v>
      </c>
      <c r="E18" s="173">
        <v>0</v>
      </c>
      <c r="F18" s="166" t="s">
        <v>338</v>
      </c>
      <c r="G18" s="169" t="s">
        <v>319</v>
      </c>
      <c r="H18" s="169" t="s">
        <v>1058</v>
      </c>
      <c r="I18" s="192" t="str">
        <f t="shared" si="0"/>
        <v>31744621a</v>
      </c>
      <c r="J18" s="167" t="str">
        <f t="shared" si="1"/>
        <v>31744621026 02</v>
      </c>
      <c r="K18" s="5" t="s">
        <v>1090</v>
      </c>
      <c r="L18" s="167" t="str">
        <f t="shared" si="2"/>
        <v>31744621026 02B</v>
      </c>
      <c r="M18" s="5" t="str">
        <f t="shared" si="3"/>
        <v>Slovenská boxerská federáciaaBbox - bežné transfery</v>
      </c>
      <c r="N18" s="3" t="str">
        <f t="shared" si="4"/>
        <v>31744621aB</v>
      </c>
    </row>
    <row r="19" spans="1:14" x14ac:dyDescent="0.2">
      <c r="A19" s="166" t="s">
        <v>561</v>
      </c>
      <c r="B19" s="204" t="str">
        <f>VLOOKUP(A19,Adr!A:B,2,FALSE)</f>
        <v>Slovenská federácia pétanque</v>
      </c>
      <c r="C19" s="197" t="s">
        <v>1091</v>
      </c>
      <c r="D19" s="292">
        <v>15790</v>
      </c>
      <c r="E19" s="230">
        <v>0</v>
      </c>
      <c r="F19" s="166" t="s">
        <v>338</v>
      </c>
      <c r="G19" s="169" t="s">
        <v>319</v>
      </c>
      <c r="H19" s="169" t="s">
        <v>1058</v>
      </c>
      <c r="I19" s="192" t="str">
        <f t="shared" si="0"/>
        <v>36064742a</v>
      </c>
      <c r="J19" s="167" t="str">
        <f t="shared" si="1"/>
        <v>36064742026 02</v>
      </c>
      <c r="K19" s="5" t="s">
        <v>1092</v>
      </c>
      <c r="L19" s="167" t="str">
        <f t="shared" si="2"/>
        <v>36064742026 02B</v>
      </c>
      <c r="M19" s="5" t="str">
        <f t="shared" si="3"/>
        <v>Slovenská federácia pétanqueaBpétanque - bežné transfery</v>
      </c>
      <c r="N19" s="3" t="str">
        <f t="shared" si="4"/>
        <v>36064742aB</v>
      </c>
    </row>
    <row r="20" spans="1:14" x14ac:dyDescent="0.2">
      <c r="A20" s="198" t="s">
        <v>569</v>
      </c>
      <c r="B20" s="204" t="str">
        <f>VLOOKUP(A20,Adr!A:B,2,FALSE)</f>
        <v>Slovenská golfová asociácia</v>
      </c>
      <c r="C20" s="169" t="s">
        <v>1093</v>
      </c>
      <c r="D20" s="290">
        <v>224940</v>
      </c>
      <c r="E20" s="173">
        <v>0</v>
      </c>
      <c r="F20" s="166" t="s">
        <v>338</v>
      </c>
      <c r="G20" s="169" t="s">
        <v>319</v>
      </c>
      <c r="H20" s="169" t="s">
        <v>1058</v>
      </c>
      <c r="I20" s="192" t="str">
        <f t="shared" si="0"/>
        <v>50284363a</v>
      </c>
      <c r="J20" s="167" t="str">
        <f t="shared" si="1"/>
        <v>50284363026 02</v>
      </c>
      <c r="K20" s="5" t="s">
        <v>1094</v>
      </c>
      <c r="L20" s="167" t="str">
        <f t="shared" si="2"/>
        <v>50284363026 02B</v>
      </c>
      <c r="M20" s="5" t="str">
        <f t="shared" si="3"/>
        <v>Slovenská golfová asociáciaaBgolf - bežné transfery</v>
      </c>
      <c r="N20" s="3" t="str">
        <f t="shared" si="4"/>
        <v>50284363aB</v>
      </c>
    </row>
    <row r="21" spans="1:14" x14ac:dyDescent="0.2">
      <c r="A21" s="198" t="s">
        <v>579</v>
      </c>
      <c r="B21" s="204" t="str">
        <f>VLOOKUP(A21,Adr!A:B,2,FALSE)</f>
        <v>Slovenská gymnastická federácia</v>
      </c>
      <c r="C21" s="185" t="s">
        <v>1095</v>
      </c>
      <c r="D21" s="289">
        <v>504392</v>
      </c>
      <c r="E21" s="230">
        <v>0</v>
      </c>
      <c r="F21" s="166" t="s">
        <v>338</v>
      </c>
      <c r="G21" s="169" t="s">
        <v>319</v>
      </c>
      <c r="H21" s="169" t="s">
        <v>1058</v>
      </c>
      <c r="I21" s="192" t="str">
        <f t="shared" si="0"/>
        <v>00688321a</v>
      </c>
      <c r="J21" s="167" t="str">
        <f t="shared" si="1"/>
        <v>00688321026 02</v>
      </c>
      <c r="K21" s="5" t="s">
        <v>1096</v>
      </c>
      <c r="L21" s="167" t="str">
        <f t="shared" si="2"/>
        <v>00688321026 02B</v>
      </c>
      <c r="M21" s="5" t="str">
        <f t="shared" si="3"/>
        <v>Slovenská gymnastická federáciaaBgymnastika - bežné transfery</v>
      </c>
      <c r="N21" s="3" t="str">
        <f t="shared" si="4"/>
        <v>00688321aB</v>
      </c>
    </row>
    <row r="22" spans="1:14" x14ac:dyDescent="0.2">
      <c r="A22" s="198" t="s">
        <v>579</v>
      </c>
      <c r="B22" s="204" t="str">
        <f>VLOOKUP(A22,Adr!A:B,2,FALSE)</f>
        <v>Slovenská gymnastická federácia</v>
      </c>
      <c r="C22" s="185" t="s">
        <v>1491</v>
      </c>
      <c r="D22" s="289">
        <v>44000</v>
      </c>
      <c r="E22" s="173">
        <v>0</v>
      </c>
      <c r="F22" s="166" t="s">
        <v>338</v>
      </c>
      <c r="G22" s="169" t="s">
        <v>319</v>
      </c>
      <c r="H22" s="169" t="s">
        <v>1490</v>
      </c>
      <c r="I22" s="192" t="str">
        <f t="shared" ref="I22:I85" si="5">A22&amp;F22</f>
        <v>00688321a</v>
      </c>
      <c r="J22" s="167" t="str">
        <f t="shared" ref="J22:J85" si="6">A22&amp;G22</f>
        <v>00688321026 02</v>
      </c>
      <c r="K22" s="5" t="s">
        <v>1096</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2">
      <c r="A23" s="202" t="s">
        <v>585</v>
      </c>
      <c r="B23" s="204" t="str">
        <f>VLOOKUP(A23,Adr!A:B,2,FALSE)</f>
        <v>SLOVENSKÁ CHEERLEADING ÚNIA</v>
      </c>
      <c r="C23" s="169" t="s">
        <v>1097</v>
      </c>
      <c r="D23" s="290">
        <v>15790</v>
      </c>
      <c r="E23" s="230">
        <v>0</v>
      </c>
      <c r="F23" s="166" t="s">
        <v>338</v>
      </c>
      <c r="G23" s="169" t="s">
        <v>319</v>
      </c>
      <c r="H23" s="169" t="s">
        <v>1058</v>
      </c>
      <c r="I23" s="192" t="str">
        <f t="shared" si="5"/>
        <v>54041368a</v>
      </c>
      <c r="J23" s="167" t="str">
        <f t="shared" si="6"/>
        <v>54041368026 02</v>
      </c>
      <c r="K23" s="5" t="s">
        <v>1098</v>
      </c>
      <c r="L23" s="167" t="str">
        <f t="shared" si="7"/>
        <v>54041368026 02B</v>
      </c>
      <c r="M23" s="5" t="str">
        <f t="shared" si="8"/>
        <v>SLOVENSKÁ CHEERLEADING ÚNIAaBcheerleading - bežné transfery</v>
      </c>
      <c r="N23" s="3" t="str">
        <f t="shared" si="9"/>
        <v>54041368aB</v>
      </c>
    </row>
    <row r="24" spans="1:14" x14ac:dyDescent="0.2">
      <c r="A24" s="166" t="s">
        <v>591</v>
      </c>
      <c r="B24" s="204" t="str">
        <f>VLOOKUP(A24,Adr!A:B,2,FALSE)</f>
        <v>SLOVENSKÁ JAZDECKÁ FEDERÁCIA</v>
      </c>
      <c r="C24" s="196" t="s">
        <v>1099</v>
      </c>
      <c r="D24" s="291">
        <v>99236</v>
      </c>
      <c r="E24" s="173">
        <v>0</v>
      </c>
      <c r="F24" s="166" t="s">
        <v>338</v>
      </c>
      <c r="G24" s="169" t="s">
        <v>319</v>
      </c>
      <c r="H24" s="169" t="s">
        <v>1058</v>
      </c>
      <c r="I24" s="192" t="str">
        <f t="shared" si="5"/>
        <v>31787801a</v>
      </c>
      <c r="J24" s="167" t="str">
        <f t="shared" si="6"/>
        <v>31787801026 02</v>
      </c>
      <c r="K24" s="5" t="s">
        <v>1100</v>
      </c>
      <c r="L24" s="167" t="str">
        <f t="shared" si="7"/>
        <v>31787801026 02B</v>
      </c>
      <c r="M24" s="5" t="str">
        <f t="shared" si="8"/>
        <v>SLOVENSKÁ JAZDECKÁ FEDERÁCIAaBjazdectvo - bežné transfery</v>
      </c>
      <c r="N24" s="3" t="str">
        <f t="shared" si="9"/>
        <v>31787801aB</v>
      </c>
    </row>
    <row r="25" spans="1:14" x14ac:dyDescent="0.2">
      <c r="A25" s="202" t="s">
        <v>598</v>
      </c>
      <c r="B25" s="204" t="str">
        <f>VLOOKUP(A25,Adr!A:B,2,FALSE)</f>
        <v>Slovenská kanoistika</v>
      </c>
      <c r="C25" s="185" t="s">
        <v>1101</v>
      </c>
      <c r="D25" s="289">
        <v>969554</v>
      </c>
      <c r="E25" s="230">
        <v>0</v>
      </c>
      <c r="F25" s="166" t="s">
        <v>338</v>
      </c>
      <c r="G25" s="169" t="s">
        <v>319</v>
      </c>
      <c r="H25" s="169" t="s">
        <v>1058</v>
      </c>
      <c r="I25" s="192" t="str">
        <f t="shared" si="5"/>
        <v>50434101a</v>
      </c>
      <c r="J25" s="167" t="str">
        <f t="shared" si="6"/>
        <v>50434101026 02</v>
      </c>
      <c r="K25" s="5" t="s">
        <v>1102</v>
      </c>
      <c r="L25" s="167" t="str">
        <f t="shared" si="7"/>
        <v>50434101026 02B</v>
      </c>
      <c r="M25" s="5" t="str">
        <f t="shared" si="8"/>
        <v>Slovenská kanoistikaaBkanoistika - bežné transfery</v>
      </c>
      <c r="N25" s="3" t="str">
        <f t="shared" si="9"/>
        <v>50434101aB</v>
      </c>
    </row>
    <row r="26" spans="1:14" x14ac:dyDescent="0.2">
      <c r="A26" s="202" t="s">
        <v>605</v>
      </c>
      <c r="B26" s="204" t="str">
        <f>VLOOKUP(A26,Adr!A:B,2,FALSE)</f>
        <v>Slovenská Lakrosová Federácia</v>
      </c>
      <c r="C26" s="185" t="s">
        <v>1103</v>
      </c>
      <c r="D26" s="291">
        <v>15790</v>
      </c>
      <c r="E26" s="173">
        <v>0</v>
      </c>
      <c r="F26" s="166" t="s">
        <v>338</v>
      </c>
      <c r="G26" s="169" t="s">
        <v>319</v>
      </c>
      <c r="H26" s="169" t="s">
        <v>1058</v>
      </c>
      <c r="I26" s="192" t="str">
        <f t="shared" si="5"/>
        <v>30853427a</v>
      </c>
      <c r="J26" s="167" t="str">
        <f t="shared" si="6"/>
        <v>30853427026 02</v>
      </c>
      <c r="K26" s="5" t="s">
        <v>1104</v>
      </c>
      <c r="L26" s="167" t="str">
        <f t="shared" si="7"/>
        <v>30853427026 02B</v>
      </c>
      <c r="M26" s="5" t="str">
        <f t="shared" si="8"/>
        <v>Slovenská Lakrosová FederáciaaBlakros - bežné transfery</v>
      </c>
      <c r="N26" s="3" t="str">
        <f t="shared" si="9"/>
        <v>30853427aB</v>
      </c>
    </row>
    <row r="27" spans="1:14" x14ac:dyDescent="0.2">
      <c r="A27" s="202" t="s">
        <v>613</v>
      </c>
      <c r="B27" s="204" t="str">
        <f>VLOOKUP(A27,Adr!A:B,2,FALSE)</f>
        <v>Slovenská motocyklová federácia</v>
      </c>
      <c r="C27" s="185" t="s">
        <v>1105</v>
      </c>
      <c r="D27" s="289">
        <v>72448</v>
      </c>
      <c r="E27" s="230">
        <v>0</v>
      </c>
      <c r="F27" s="166" t="s">
        <v>338</v>
      </c>
      <c r="G27" s="169" t="s">
        <v>319</v>
      </c>
      <c r="H27" s="169" t="s">
        <v>1058</v>
      </c>
      <c r="I27" s="192" t="str">
        <f t="shared" si="5"/>
        <v>30813883a</v>
      </c>
      <c r="J27" s="167" t="str">
        <f t="shared" si="6"/>
        <v>30813883026 02</v>
      </c>
      <c r="K27" s="5" t="s">
        <v>1106</v>
      </c>
      <c r="L27" s="167" t="str">
        <f t="shared" si="7"/>
        <v>30813883026 02B</v>
      </c>
      <c r="M27" s="5" t="str">
        <f t="shared" si="8"/>
        <v>Slovenská motocyklová federáciaaBmotocyklový šport - bežné transfery</v>
      </c>
      <c r="N27" s="3" t="str">
        <f t="shared" si="9"/>
        <v>30813883aB</v>
      </c>
    </row>
    <row r="28" spans="1:14" x14ac:dyDescent="0.2">
      <c r="A28" s="202" t="s">
        <v>623</v>
      </c>
      <c r="B28" s="204" t="str">
        <f>VLOOKUP(A28,Adr!A:B,2,FALSE)</f>
        <v>Slovenská Muaythai asociácia</v>
      </c>
      <c r="C28" s="185" t="s">
        <v>1107</v>
      </c>
      <c r="D28" s="291">
        <v>16094</v>
      </c>
      <c r="E28" s="173">
        <v>0</v>
      </c>
      <c r="F28" s="166" t="s">
        <v>338</v>
      </c>
      <c r="G28" s="169" t="s">
        <v>319</v>
      </c>
      <c r="H28" s="169" t="s">
        <v>1058</v>
      </c>
      <c r="I28" s="192" t="str">
        <f t="shared" si="5"/>
        <v>34057587a</v>
      </c>
      <c r="J28" s="167" t="str">
        <f t="shared" si="6"/>
        <v>34057587026 02</v>
      </c>
      <c r="K28" s="5" t="s">
        <v>1108</v>
      </c>
      <c r="L28" s="167" t="str">
        <f t="shared" si="7"/>
        <v>34057587026 02B</v>
      </c>
      <c r="M28" s="5" t="str">
        <f t="shared" si="8"/>
        <v>Slovenská Muaythai asociáciaaBthajský box - bežné transfery</v>
      </c>
      <c r="N28" s="3" t="str">
        <f t="shared" si="9"/>
        <v>34057587aB</v>
      </c>
    </row>
    <row r="29" spans="1:14" x14ac:dyDescent="0.2">
      <c r="A29" s="198" t="s">
        <v>630</v>
      </c>
      <c r="B29" s="204" t="str">
        <f>VLOOKUP(A29,Adr!A:B,2,FALSE)</f>
        <v>Slovenská plavecká federácia</v>
      </c>
      <c r="C29" s="169" t="s">
        <v>1109</v>
      </c>
      <c r="D29" s="290">
        <v>1415370</v>
      </c>
      <c r="E29" s="230">
        <v>0</v>
      </c>
      <c r="F29" s="166" t="s">
        <v>338</v>
      </c>
      <c r="G29" s="169" t="s">
        <v>319</v>
      </c>
      <c r="H29" s="169" t="s">
        <v>1058</v>
      </c>
      <c r="I29" s="192" t="str">
        <f t="shared" si="5"/>
        <v>36068764a</v>
      </c>
      <c r="J29" s="167" t="str">
        <f t="shared" si="6"/>
        <v>36068764026 02</v>
      </c>
      <c r="K29" s="5" t="s">
        <v>1110</v>
      </c>
      <c r="L29" s="167" t="str">
        <f t="shared" si="7"/>
        <v>36068764026 02B</v>
      </c>
      <c r="M29" s="5" t="str">
        <f t="shared" si="8"/>
        <v>Slovenská plavecká federáciaaBplavecké športy - bežné transfery</v>
      </c>
      <c r="N29" s="3" t="str">
        <f t="shared" si="9"/>
        <v>36068764aB</v>
      </c>
    </row>
    <row r="30" spans="1:14" x14ac:dyDescent="0.2">
      <c r="A30" s="198" t="s">
        <v>630</v>
      </c>
      <c r="B30" s="204" t="str">
        <f>VLOOKUP(A30,Adr!A:B,2,FALSE)</f>
        <v>Slovenská plavecká federácia</v>
      </c>
      <c r="C30" s="169" t="s">
        <v>1492</v>
      </c>
      <c r="D30" s="290">
        <v>13000</v>
      </c>
      <c r="E30" s="173">
        <v>0</v>
      </c>
      <c r="F30" s="166" t="s">
        <v>338</v>
      </c>
      <c r="G30" s="169" t="s">
        <v>319</v>
      </c>
      <c r="H30" s="169" t="s">
        <v>1490</v>
      </c>
      <c r="I30" s="192" t="str">
        <f t="shared" si="5"/>
        <v>36068764a</v>
      </c>
      <c r="J30" s="167" t="str">
        <f t="shared" si="6"/>
        <v>36068764026 02</v>
      </c>
      <c r="K30" s="5" t="s">
        <v>1110</v>
      </c>
      <c r="L30" s="167" t="str">
        <f t="shared" si="7"/>
        <v>36068764026 02K</v>
      </c>
      <c r="M30" s="5" t="str">
        <f t="shared" si="8"/>
        <v>Slovenská plavecká federáciaaKplavecké športy - kapitálové transfery</v>
      </c>
      <c r="N30" s="3" t="str">
        <f t="shared" si="9"/>
        <v>36068764aK</v>
      </c>
    </row>
    <row r="31" spans="1:14" x14ac:dyDescent="0.2">
      <c r="A31" s="202" t="s">
        <v>637</v>
      </c>
      <c r="B31" s="204" t="str">
        <f>VLOOKUP(A31,Adr!A:B,2,FALSE)</f>
        <v>Slovenská rugbyová únia</v>
      </c>
      <c r="C31" s="196" t="s">
        <v>1111</v>
      </c>
      <c r="D31" s="291">
        <v>19208</v>
      </c>
      <c r="E31" s="230">
        <v>0</v>
      </c>
      <c r="F31" s="166" t="s">
        <v>338</v>
      </c>
      <c r="G31" s="169" t="s">
        <v>319</v>
      </c>
      <c r="H31" s="169" t="s">
        <v>1058</v>
      </c>
      <c r="I31" s="192" t="str">
        <f t="shared" si="5"/>
        <v>30851459a</v>
      </c>
      <c r="J31" s="167" t="str">
        <f t="shared" si="6"/>
        <v>30851459026 02</v>
      </c>
      <c r="K31" s="5" t="s">
        <v>1112</v>
      </c>
      <c r="L31" s="167" t="str">
        <f t="shared" si="7"/>
        <v>30851459026 02B</v>
      </c>
      <c r="M31" s="5" t="str">
        <f t="shared" si="8"/>
        <v>Slovenská rugbyová úniaaBrugby - bežné transfery</v>
      </c>
      <c r="N31" s="3" t="str">
        <f t="shared" si="9"/>
        <v>30851459aB</v>
      </c>
    </row>
    <row r="32" spans="1:14" x14ac:dyDescent="0.2">
      <c r="A32" s="202" t="s">
        <v>644</v>
      </c>
      <c r="B32" s="204" t="str">
        <f>VLOOKUP(A32,Adr!A:B,2,FALSE)</f>
        <v>Slovenská skialpinistická asociácia</v>
      </c>
      <c r="C32" s="185" t="s">
        <v>1113</v>
      </c>
      <c r="D32" s="289">
        <v>15790</v>
      </c>
      <c r="E32" s="173">
        <v>0</v>
      </c>
      <c r="F32" s="166" t="s">
        <v>338</v>
      </c>
      <c r="G32" s="169" t="s">
        <v>319</v>
      </c>
      <c r="H32" s="169" t="s">
        <v>1058</v>
      </c>
      <c r="I32" s="192" t="str">
        <f t="shared" si="5"/>
        <v>37998919a</v>
      </c>
      <c r="J32" s="167" t="str">
        <f t="shared" si="6"/>
        <v>37998919026 02</v>
      </c>
      <c r="K32" s="5" t="s">
        <v>1114</v>
      </c>
      <c r="L32" s="167" t="str">
        <f t="shared" si="7"/>
        <v>37998919026 02B</v>
      </c>
      <c r="M32" s="5" t="str">
        <f t="shared" si="8"/>
        <v>Slovenská skialpinistická asociáciaaBskialpinizmus - bežné transfery</v>
      </c>
      <c r="N32" s="3" t="str">
        <f t="shared" si="9"/>
        <v>37998919aB</v>
      </c>
    </row>
    <row r="33" spans="1:14" x14ac:dyDescent="0.2">
      <c r="A33" s="202" t="s">
        <v>653</v>
      </c>
      <c r="B33" s="204" t="str">
        <f>VLOOKUP(A33,Adr!A:B,2,FALSE)</f>
        <v>Slovenská softballová asociácia</v>
      </c>
      <c r="C33" s="185" t="s">
        <v>1115</v>
      </c>
      <c r="D33" s="289">
        <v>25340</v>
      </c>
      <c r="E33" s="230">
        <v>0</v>
      </c>
      <c r="F33" s="166" t="s">
        <v>338</v>
      </c>
      <c r="G33" s="169" t="s">
        <v>319</v>
      </c>
      <c r="H33" s="169" t="s">
        <v>1058</v>
      </c>
      <c r="I33" s="192" t="str">
        <f t="shared" si="5"/>
        <v>17316723a</v>
      </c>
      <c r="J33" s="167" t="str">
        <f t="shared" si="6"/>
        <v>17316723026 02</v>
      </c>
      <c r="K33" s="5" t="s">
        <v>1116</v>
      </c>
      <c r="L33" s="167" t="str">
        <f t="shared" si="7"/>
        <v>17316723026 02B</v>
      </c>
      <c r="M33" s="5" t="str">
        <f t="shared" si="8"/>
        <v>Slovenská softballová asociáciaaBsoftbal - bežné transfery</v>
      </c>
      <c r="N33" s="3" t="str">
        <f t="shared" si="9"/>
        <v>17316723aB</v>
      </c>
    </row>
    <row r="34" spans="1:14" x14ac:dyDescent="0.2">
      <c r="A34" s="182" t="s">
        <v>659</v>
      </c>
      <c r="B34" s="204" t="str">
        <f>VLOOKUP(A34,Adr!A:B,2,FALSE)</f>
        <v>Slovenská squashová asociácia</v>
      </c>
      <c r="C34" s="185" t="s">
        <v>1117</v>
      </c>
      <c r="D34" s="289">
        <v>15790</v>
      </c>
      <c r="E34" s="173">
        <v>0</v>
      </c>
      <c r="F34" s="166" t="s">
        <v>338</v>
      </c>
      <c r="G34" s="169" t="s">
        <v>319</v>
      </c>
      <c r="H34" s="169" t="s">
        <v>1058</v>
      </c>
      <c r="I34" s="192" t="str">
        <f t="shared" si="5"/>
        <v>30807018a</v>
      </c>
      <c r="J34" s="167" t="str">
        <f t="shared" si="6"/>
        <v>30807018026 02</v>
      </c>
      <c r="K34" s="5" t="s">
        <v>1118</v>
      </c>
      <c r="L34" s="167" t="str">
        <f t="shared" si="7"/>
        <v>30807018026 02B</v>
      </c>
      <c r="M34" s="5" t="str">
        <f t="shared" si="8"/>
        <v>Slovenská squashová asociáciaaBsquash - bežné transfery</v>
      </c>
      <c r="N34" s="3" t="str">
        <f t="shared" si="9"/>
        <v>30807018aB</v>
      </c>
    </row>
    <row r="35" spans="1:14" x14ac:dyDescent="0.2">
      <c r="A35" s="202" t="s">
        <v>666</v>
      </c>
      <c r="B35" s="204" t="str">
        <f>VLOOKUP(A35,Adr!A:B,2,FALSE)</f>
        <v>Slovenská triatlonová únia</v>
      </c>
      <c r="C35" s="185" t="s">
        <v>1119</v>
      </c>
      <c r="D35" s="289">
        <v>138710</v>
      </c>
      <c r="E35" s="230">
        <v>0</v>
      </c>
      <c r="F35" s="166" t="s">
        <v>338</v>
      </c>
      <c r="G35" s="169" t="s">
        <v>319</v>
      </c>
      <c r="H35" s="169" t="s">
        <v>1058</v>
      </c>
      <c r="I35" s="192" t="str">
        <f t="shared" si="5"/>
        <v>31745466a</v>
      </c>
      <c r="J35" s="167" t="str">
        <f t="shared" si="6"/>
        <v>31745466026 02</v>
      </c>
      <c r="K35" s="5" t="s">
        <v>1120</v>
      </c>
      <c r="L35" s="167" t="str">
        <f t="shared" si="7"/>
        <v>31745466026 02B</v>
      </c>
      <c r="M35" s="5" t="str">
        <f t="shared" si="8"/>
        <v>Slovenská triatlonová úniaaBtriatlon - bežné transfery</v>
      </c>
      <c r="N35" s="3" t="str">
        <f t="shared" si="9"/>
        <v>31745466aB</v>
      </c>
    </row>
    <row r="36" spans="1:14" x14ac:dyDescent="0.2">
      <c r="A36" s="202" t="s">
        <v>673</v>
      </c>
      <c r="B36" s="204" t="str">
        <f>VLOOKUP(A36,Adr!A:B,2,FALSE)</f>
        <v>Slovenská volejbalová federácia</v>
      </c>
      <c r="C36" s="185" t="s">
        <v>1121</v>
      </c>
      <c r="D36" s="289">
        <v>997198</v>
      </c>
      <c r="E36" s="173">
        <v>0</v>
      </c>
      <c r="F36" s="166" t="s">
        <v>338</v>
      </c>
      <c r="G36" s="169" t="s">
        <v>319</v>
      </c>
      <c r="H36" s="169" t="s">
        <v>1058</v>
      </c>
      <c r="I36" s="192" t="str">
        <f t="shared" si="5"/>
        <v>00688819a</v>
      </c>
      <c r="J36" s="167" t="str">
        <f t="shared" si="6"/>
        <v>00688819026 02</v>
      </c>
      <c r="K36" s="5" t="s">
        <v>1122</v>
      </c>
      <c r="L36" s="167" t="str">
        <f t="shared" si="7"/>
        <v>00688819026 02B</v>
      </c>
      <c r="M36" s="5" t="str">
        <f t="shared" si="8"/>
        <v>Slovenská volejbalová federáciaaBvolejbal - bežné transfery</v>
      </c>
      <c r="N36" s="3" t="str">
        <f t="shared" si="9"/>
        <v>00688819aB</v>
      </c>
    </row>
    <row r="37" spans="1:14" x14ac:dyDescent="0.2">
      <c r="A37" s="198" t="s">
        <v>681</v>
      </c>
      <c r="B37" s="204" t="str">
        <f>VLOOKUP(A37,Adr!A:B,2,FALSE)</f>
        <v>Slovenský atletický zväz</v>
      </c>
      <c r="C37" s="169" t="s">
        <v>1123</v>
      </c>
      <c r="D37" s="290">
        <v>1742560</v>
      </c>
      <c r="E37" s="230">
        <v>0</v>
      </c>
      <c r="F37" s="166" t="s">
        <v>338</v>
      </c>
      <c r="G37" s="169" t="s">
        <v>319</v>
      </c>
      <c r="H37" s="169" t="s">
        <v>1058</v>
      </c>
      <c r="I37" s="192" t="str">
        <f t="shared" si="5"/>
        <v>36063835a</v>
      </c>
      <c r="J37" s="167" t="str">
        <f t="shared" si="6"/>
        <v>36063835026 02</v>
      </c>
      <c r="K37" s="5" t="s">
        <v>1124</v>
      </c>
      <c r="L37" s="167" t="str">
        <f t="shared" si="7"/>
        <v>36063835026 02B</v>
      </c>
      <c r="M37" s="5" t="str">
        <f t="shared" si="8"/>
        <v>Slovenský atletický zväzaBatletika - bežné transfery</v>
      </c>
      <c r="N37" s="3" t="str">
        <f t="shared" si="9"/>
        <v>36063835aB</v>
      </c>
    </row>
    <row r="38" spans="1:14" x14ac:dyDescent="0.2">
      <c r="A38" s="182" t="s">
        <v>689</v>
      </c>
      <c r="B38" s="204" t="str">
        <f>VLOOKUP(A38,Adr!A:B,2,FALSE)</f>
        <v>Slovenský biliardový zväz</v>
      </c>
      <c r="C38" s="185" t="s">
        <v>1125</v>
      </c>
      <c r="D38" s="289">
        <v>25534</v>
      </c>
      <c r="E38" s="173">
        <v>0</v>
      </c>
      <c r="F38" s="166" t="s">
        <v>338</v>
      </c>
      <c r="G38" s="169" t="s">
        <v>319</v>
      </c>
      <c r="H38" s="169" t="s">
        <v>1058</v>
      </c>
      <c r="I38" s="192" t="str">
        <f t="shared" si="5"/>
        <v>31753825a</v>
      </c>
      <c r="J38" s="167" t="str">
        <f t="shared" si="6"/>
        <v>31753825026 02</v>
      </c>
      <c r="K38" s="5" t="s">
        <v>1126</v>
      </c>
      <c r="L38" s="167" t="str">
        <f t="shared" si="7"/>
        <v>31753825026 02B</v>
      </c>
      <c r="M38" s="5" t="str">
        <f t="shared" si="8"/>
        <v>Slovenský biliardový zväzaBbiliard - bežné transfery</v>
      </c>
      <c r="N38" s="3" t="str">
        <f t="shared" si="9"/>
        <v>31753825aB</v>
      </c>
    </row>
    <row r="39" spans="1:14" x14ac:dyDescent="0.2">
      <c r="A39" s="166" t="s">
        <v>692</v>
      </c>
      <c r="B39" s="204" t="str">
        <f>VLOOKUP(A39,Adr!A:B,2,FALSE)</f>
        <v>Slovenský bowlingový zväz</v>
      </c>
      <c r="C39" s="185" t="s">
        <v>1127</v>
      </c>
      <c r="D39" s="289">
        <v>30910</v>
      </c>
      <c r="E39" s="230">
        <v>0</v>
      </c>
      <c r="F39" s="166" t="s">
        <v>338</v>
      </c>
      <c r="G39" s="169" t="s">
        <v>319</v>
      </c>
      <c r="H39" s="169" t="s">
        <v>1058</v>
      </c>
      <c r="I39" s="192" t="str">
        <f t="shared" si="5"/>
        <v>36128147a</v>
      </c>
      <c r="J39" s="167" t="str">
        <f t="shared" si="6"/>
        <v>36128147026 02</v>
      </c>
      <c r="K39" s="5" t="s">
        <v>1128</v>
      </c>
      <c r="L39" s="167" t="str">
        <f t="shared" si="7"/>
        <v>36128147026 02B</v>
      </c>
      <c r="M39" s="5" t="str">
        <f t="shared" si="8"/>
        <v>Slovenský bowlingový zväzaBbowling - bežné transfery</v>
      </c>
      <c r="N39" s="3" t="str">
        <f t="shared" si="9"/>
        <v>36128147aB</v>
      </c>
    </row>
    <row r="40" spans="1:14" x14ac:dyDescent="0.2">
      <c r="A40" s="202" t="s">
        <v>700</v>
      </c>
      <c r="B40" s="204" t="str">
        <f>VLOOKUP(A40,Adr!A:B,2,FALSE)</f>
        <v>Slovenský bridžový zväz</v>
      </c>
      <c r="C40" s="185" t="s">
        <v>1129</v>
      </c>
      <c r="D40" s="289">
        <v>15790</v>
      </c>
      <c r="E40" s="173">
        <v>0</v>
      </c>
      <c r="F40" s="166" t="s">
        <v>338</v>
      </c>
      <c r="G40" s="169" t="s">
        <v>319</v>
      </c>
      <c r="H40" s="169" t="s">
        <v>1058</v>
      </c>
      <c r="I40" s="192" t="str">
        <f t="shared" si="5"/>
        <v>31770908a</v>
      </c>
      <c r="J40" s="167" t="str">
        <f t="shared" si="6"/>
        <v>31770908026 02</v>
      </c>
      <c r="K40" s="5" t="s">
        <v>1130</v>
      </c>
      <c r="L40" s="167" t="str">
        <f t="shared" si="7"/>
        <v>31770908026 02B</v>
      </c>
      <c r="M40" s="5" t="str">
        <f t="shared" si="8"/>
        <v>Slovenský bridžový zväzaBbridž - bežné transfery</v>
      </c>
      <c r="N40" s="3" t="str">
        <f t="shared" si="9"/>
        <v>31770908aB</v>
      </c>
    </row>
    <row r="41" spans="1:14" x14ac:dyDescent="0.2">
      <c r="A41" s="198" t="s">
        <v>707</v>
      </c>
      <c r="B41" s="204" t="str">
        <f>VLOOKUP(A41,Adr!A:B,2,FALSE)</f>
        <v>Slovenský curlingový zväz</v>
      </c>
      <c r="C41" s="169" t="s">
        <v>1131</v>
      </c>
      <c r="D41" s="290">
        <v>20196</v>
      </c>
      <c r="E41" s="230">
        <v>0</v>
      </c>
      <c r="F41" s="166" t="s">
        <v>338</v>
      </c>
      <c r="G41" s="169" t="s">
        <v>319</v>
      </c>
      <c r="H41" s="169" t="s">
        <v>1058</v>
      </c>
      <c r="I41" s="192" t="str">
        <f t="shared" si="5"/>
        <v>37841866a</v>
      </c>
      <c r="J41" s="167" t="str">
        <f t="shared" si="6"/>
        <v>37841866026 02</v>
      </c>
      <c r="K41" s="5" t="s">
        <v>1132</v>
      </c>
      <c r="L41" s="167" t="str">
        <f t="shared" si="7"/>
        <v>37841866026 02B</v>
      </c>
      <c r="M41" s="5" t="str">
        <f t="shared" si="8"/>
        <v>Slovenský curlingový zväzaBcurling - bežné transfery</v>
      </c>
      <c r="N41" s="3" t="str">
        <f t="shared" si="9"/>
        <v>37841866aB</v>
      </c>
    </row>
    <row r="42" spans="1:14" x14ac:dyDescent="0.2">
      <c r="A42" s="202" t="s">
        <v>716</v>
      </c>
      <c r="B42" s="204" t="str">
        <f>VLOOKUP(A42,Adr!A:B,2,FALSE)</f>
        <v>Slovenský futbalový zväz</v>
      </c>
      <c r="C42" s="169" t="s">
        <v>1133</v>
      </c>
      <c r="D42" s="290">
        <v>6410956</v>
      </c>
      <c r="E42" s="173">
        <v>0</v>
      </c>
      <c r="F42" s="166" t="s">
        <v>338</v>
      </c>
      <c r="G42" s="169" t="s">
        <v>319</v>
      </c>
      <c r="H42" s="169" t="s">
        <v>1058</v>
      </c>
      <c r="I42" s="192" t="str">
        <f t="shared" si="5"/>
        <v>00687308a</v>
      </c>
      <c r="J42" s="167" t="str">
        <f t="shared" si="6"/>
        <v>00687308026 02</v>
      </c>
      <c r="K42" s="5" t="s">
        <v>1134</v>
      </c>
      <c r="L42" s="167" t="str">
        <f t="shared" si="7"/>
        <v>00687308026 02B</v>
      </c>
      <c r="M42" s="5" t="str">
        <f t="shared" si="8"/>
        <v>Slovenský futbalový zväzaBfutbal - bežné transfery</v>
      </c>
      <c r="N42" s="3" t="str">
        <f t="shared" si="9"/>
        <v>00687308aB</v>
      </c>
    </row>
    <row r="43" spans="1:14" x14ac:dyDescent="0.2">
      <c r="A43" s="202" t="s">
        <v>716</v>
      </c>
      <c r="B43" s="204" t="str">
        <f>VLOOKUP(A43,Adr!A:B,2,FALSE)</f>
        <v>Slovenský futbalový zväz</v>
      </c>
      <c r="C43" s="169" t="s">
        <v>1493</v>
      </c>
      <c r="D43" s="290">
        <v>300000</v>
      </c>
      <c r="E43" s="230">
        <v>0</v>
      </c>
      <c r="F43" s="166" t="s">
        <v>338</v>
      </c>
      <c r="G43" s="169" t="s">
        <v>319</v>
      </c>
      <c r="H43" s="169" t="s">
        <v>1490</v>
      </c>
      <c r="I43" s="192" t="str">
        <f t="shared" si="5"/>
        <v>00687308a</v>
      </c>
      <c r="J43" s="167" t="str">
        <f t="shared" si="6"/>
        <v>00687308026 02</v>
      </c>
      <c r="K43" s="5" t="s">
        <v>1134</v>
      </c>
      <c r="L43" s="167" t="str">
        <f t="shared" si="7"/>
        <v>00687308026 02K</v>
      </c>
      <c r="M43" s="5" t="str">
        <f t="shared" si="8"/>
        <v>Slovenský futbalový zväzaKfutbal - kapitálové transfery</v>
      </c>
      <c r="N43" s="3" t="str">
        <f t="shared" si="9"/>
        <v>00687308aK</v>
      </c>
    </row>
    <row r="44" spans="1:14" x14ac:dyDescent="0.2">
      <c r="A44" s="198" t="s">
        <v>724</v>
      </c>
      <c r="B44" s="204" t="str">
        <f>VLOOKUP(A44,Adr!A:B,2,FALSE)</f>
        <v>Slovenský horolezecký spolok JAMES</v>
      </c>
      <c r="C44" s="169" t="s">
        <v>1135</v>
      </c>
      <c r="D44" s="290">
        <v>63426</v>
      </c>
      <c r="E44" s="173">
        <v>0</v>
      </c>
      <c r="F44" s="166" t="s">
        <v>338</v>
      </c>
      <c r="G44" s="169" t="s">
        <v>319</v>
      </c>
      <c r="H44" s="169" t="s">
        <v>1058</v>
      </c>
      <c r="I44" s="192" t="str">
        <f t="shared" si="5"/>
        <v>00586455a</v>
      </c>
      <c r="J44" s="167" t="str">
        <f t="shared" si="6"/>
        <v>00586455026 02</v>
      </c>
      <c r="K44" s="5" t="s">
        <v>1136</v>
      </c>
      <c r="L44" s="167" t="str">
        <f t="shared" si="7"/>
        <v>00586455026 02B</v>
      </c>
      <c r="M44" s="5" t="str">
        <f t="shared" si="8"/>
        <v>Slovenský horolezecký spolok JAMESaBhorolezectvo - bežné transfery</v>
      </c>
      <c r="N44" s="3" t="str">
        <f t="shared" si="9"/>
        <v>00586455aB</v>
      </c>
    </row>
    <row r="45" spans="1:14" x14ac:dyDescent="0.2">
      <c r="A45" s="166" t="s">
        <v>724</v>
      </c>
      <c r="B45" s="204" t="str">
        <f>VLOOKUP(A45,Adr!A:B,2,FALSE)</f>
        <v>Slovenský horolezecký spolok JAMES</v>
      </c>
      <c r="C45" s="169" t="s">
        <v>1137</v>
      </c>
      <c r="D45" s="290">
        <v>27754</v>
      </c>
      <c r="E45" s="230">
        <v>0</v>
      </c>
      <c r="F45" s="166" t="s">
        <v>338</v>
      </c>
      <c r="G45" s="169" t="s">
        <v>319</v>
      </c>
      <c r="H45" s="169" t="s">
        <v>1058</v>
      </c>
      <c r="I45" s="192" t="str">
        <f t="shared" si="5"/>
        <v>00586455a</v>
      </c>
      <c r="J45" s="167" t="str">
        <f t="shared" si="6"/>
        <v>00586455026 02</v>
      </c>
      <c r="K45" s="5" t="s">
        <v>1138</v>
      </c>
      <c r="L45" s="167" t="str">
        <f t="shared" si="7"/>
        <v>00586455026 02B</v>
      </c>
      <c r="M45" s="5" t="str">
        <f t="shared" si="8"/>
        <v>Slovenský horolezecký spolok JAMESaBšportové lezenie - bežné transfery</v>
      </c>
      <c r="N45" s="3" t="str">
        <f t="shared" si="9"/>
        <v>00586455aB</v>
      </c>
    </row>
    <row r="46" spans="1:14" x14ac:dyDescent="0.2">
      <c r="A46" s="198" t="s">
        <v>730</v>
      </c>
      <c r="B46" s="204" t="str">
        <f>VLOOKUP(A46,Adr!A:B,2,FALSE)</f>
        <v>Slovenský krasokorčuliarsky zväz</v>
      </c>
      <c r="C46" s="169" t="s">
        <v>1139</v>
      </c>
      <c r="D46" s="290">
        <v>155148</v>
      </c>
      <c r="E46" s="173">
        <v>0</v>
      </c>
      <c r="F46" s="166" t="s">
        <v>338</v>
      </c>
      <c r="G46" s="169" t="s">
        <v>319</v>
      </c>
      <c r="H46" s="169" t="s">
        <v>1058</v>
      </c>
      <c r="I46" s="192" t="str">
        <f t="shared" si="5"/>
        <v>31805540a</v>
      </c>
      <c r="J46" s="167" t="str">
        <f t="shared" si="6"/>
        <v>31805540026 02</v>
      </c>
      <c r="K46" s="5" t="s">
        <v>1140</v>
      </c>
      <c r="L46" s="167" t="str">
        <f t="shared" si="7"/>
        <v>31805540026 02B</v>
      </c>
      <c r="M46" s="5" t="str">
        <f t="shared" si="8"/>
        <v>Slovenský krasokorčuliarsky zväzaBkrasokorčuľovanie - bežné transfery</v>
      </c>
      <c r="N46" s="3" t="str">
        <f t="shared" si="9"/>
        <v>31805540aB</v>
      </c>
    </row>
    <row r="47" spans="1:14" x14ac:dyDescent="0.2">
      <c r="A47" s="202" t="s">
        <v>738</v>
      </c>
      <c r="B47" s="204" t="str">
        <f>VLOOKUP(A47,Adr!A:B,2,FALSE)</f>
        <v>Slovenský lukostrelecký zväz</v>
      </c>
      <c r="C47" s="196" t="s">
        <v>1141</v>
      </c>
      <c r="D47" s="291">
        <v>120544</v>
      </c>
      <c r="E47" s="230">
        <v>0</v>
      </c>
      <c r="F47" s="166" t="s">
        <v>338</v>
      </c>
      <c r="G47" s="169" t="s">
        <v>319</v>
      </c>
      <c r="H47" s="169" t="s">
        <v>1058</v>
      </c>
      <c r="I47" s="192" t="str">
        <f t="shared" si="5"/>
        <v>30793009a</v>
      </c>
      <c r="J47" s="167" t="str">
        <f t="shared" si="6"/>
        <v>30793009026 02</v>
      </c>
      <c r="K47" s="5" t="s">
        <v>1142</v>
      </c>
      <c r="L47" s="167" t="str">
        <f t="shared" si="7"/>
        <v>30793009026 02B</v>
      </c>
      <c r="M47" s="5" t="str">
        <f t="shared" si="8"/>
        <v>Slovenský lukostrelecký zväzaBlukostreľba - bežné transfery</v>
      </c>
      <c r="N47" s="3" t="str">
        <f t="shared" si="9"/>
        <v>30793009aB</v>
      </c>
    </row>
    <row r="48" spans="1:14" x14ac:dyDescent="0.2">
      <c r="A48" s="198" t="s">
        <v>744</v>
      </c>
      <c r="B48" s="204" t="str">
        <f>VLOOKUP(A48,Adr!A:B,2,FALSE)</f>
        <v>Slovenský národný aeroklub generála Milana Rastislava Štefánika</v>
      </c>
      <c r="C48" s="169" t="s">
        <v>1143</v>
      </c>
      <c r="D48" s="290">
        <v>73878</v>
      </c>
      <c r="E48" s="173">
        <v>0</v>
      </c>
      <c r="F48" s="166" t="s">
        <v>338</v>
      </c>
      <c r="G48" s="169" t="s">
        <v>319</v>
      </c>
      <c r="H48" s="169" t="s">
        <v>1058</v>
      </c>
      <c r="I48" s="192" t="str">
        <f t="shared" si="5"/>
        <v>00677604a</v>
      </c>
      <c r="J48" s="167" t="str">
        <f t="shared" si="6"/>
        <v>00677604026 02</v>
      </c>
      <c r="K48" s="5" t="s">
        <v>1144</v>
      </c>
      <c r="L48" s="167" t="str">
        <f t="shared" si="7"/>
        <v>00677604026 02B</v>
      </c>
      <c r="M48" s="5" t="str">
        <f t="shared" si="8"/>
        <v>Slovenský národný aeroklub generála Milana Rastislava ŠtefánikaaBletecké športy - bežné transfery</v>
      </c>
      <c r="N48" s="3" t="str">
        <f t="shared" si="9"/>
        <v>00677604aB</v>
      </c>
    </row>
    <row r="49" spans="1:14" x14ac:dyDescent="0.2">
      <c r="A49" s="166" t="s">
        <v>761</v>
      </c>
      <c r="B49" s="204" t="str">
        <f>VLOOKUP(A49,Adr!A:B,2,FALSE)</f>
        <v>Slovenský rýchlokorčuliarsky zväz</v>
      </c>
      <c r="C49" s="196" t="s">
        <v>1145</v>
      </c>
      <c r="D49" s="291">
        <v>34600</v>
      </c>
      <c r="E49" s="230">
        <v>0</v>
      </c>
      <c r="F49" s="166" t="s">
        <v>338</v>
      </c>
      <c r="G49" s="169" t="s">
        <v>319</v>
      </c>
      <c r="H49" s="169" t="s">
        <v>1058</v>
      </c>
      <c r="I49" s="192" t="str">
        <f t="shared" si="5"/>
        <v>30688060a</v>
      </c>
      <c r="J49" s="167" t="str">
        <f t="shared" si="6"/>
        <v>30688060026 02</v>
      </c>
      <c r="K49" s="5" t="s">
        <v>1146</v>
      </c>
      <c r="L49" s="167" t="str">
        <f t="shared" si="7"/>
        <v>30688060026 02B</v>
      </c>
      <c r="M49" s="5" t="str">
        <f t="shared" si="8"/>
        <v>Slovenský rýchlokorčuliarsky zväzaBrýchlokorčuľovanie - bežné transfery</v>
      </c>
      <c r="N49" s="3" t="str">
        <f t="shared" si="9"/>
        <v>30688060aB</v>
      </c>
    </row>
    <row r="50" spans="1:14" x14ac:dyDescent="0.2">
      <c r="A50" s="202" t="s">
        <v>768</v>
      </c>
      <c r="B50" s="204" t="str">
        <f>VLOOKUP(A50,Adr!A:B,2,FALSE)</f>
        <v>Slovenský stolnotenisový zväz</v>
      </c>
      <c r="C50" s="169" t="s">
        <v>1147</v>
      </c>
      <c r="D50" s="290">
        <v>730890</v>
      </c>
      <c r="E50" s="173">
        <v>0</v>
      </c>
      <c r="F50" s="166" t="s">
        <v>338</v>
      </c>
      <c r="G50" s="169" t="s">
        <v>319</v>
      </c>
      <c r="H50" s="169" t="s">
        <v>1058</v>
      </c>
      <c r="I50" s="192" t="str">
        <f t="shared" si="5"/>
        <v>30806836a</v>
      </c>
      <c r="J50" s="167" t="str">
        <f t="shared" si="6"/>
        <v>30806836026 02</v>
      </c>
      <c r="K50" s="5" t="s">
        <v>1148</v>
      </c>
      <c r="L50" s="167" t="str">
        <f t="shared" si="7"/>
        <v>30806836026 02B</v>
      </c>
      <c r="M50" s="5" t="str">
        <f t="shared" si="8"/>
        <v>Slovenský stolnotenisový zväzaBstolný tenis - bežné transfery</v>
      </c>
      <c r="N50" s="3" t="str">
        <f t="shared" si="9"/>
        <v>30806836aB</v>
      </c>
    </row>
    <row r="51" spans="1:14" x14ac:dyDescent="0.2">
      <c r="A51" s="202" t="s">
        <v>768</v>
      </c>
      <c r="B51" s="204" t="str">
        <f>VLOOKUP(A51,Adr!A:B,2,FALSE)</f>
        <v>Slovenský stolnotenisový zväz</v>
      </c>
      <c r="C51" s="169" t="s">
        <v>1494</v>
      </c>
      <c r="D51" s="290">
        <v>40000</v>
      </c>
      <c r="E51" s="230">
        <v>0</v>
      </c>
      <c r="F51" s="166" t="s">
        <v>338</v>
      </c>
      <c r="G51" s="169" t="s">
        <v>319</v>
      </c>
      <c r="H51" s="169" t="s">
        <v>1490</v>
      </c>
      <c r="I51" s="192" t="str">
        <f t="shared" si="5"/>
        <v>30806836a</v>
      </c>
      <c r="J51" s="167" t="str">
        <f t="shared" si="6"/>
        <v>30806836026 02</v>
      </c>
      <c r="K51" s="5" t="s">
        <v>1148</v>
      </c>
      <c r="L51" s="167" t="str">
        <f t="shared" si="7"/>
        <v>30806836026 02K</v>
      </c>
      <c r="M51" s="5" t="str">
        <f t="shared" si="8"/>
        <v>Slovenský stolnotenisový zväzaKstolný tenis - kapitálové transfery</v>
      </c>
      <c r="N51" s="3" t="str">
        <f t="shared" si="9"/>
        <v>30806836aK</v>
      </c>
    </row>
    <row r="52" spans="1:14" x14ac:dyDescent="0.2">
      <c r="A52" s="198" t="s">
        <v>777</v>
      </c>
      <c r="B52" s="204" t="str">
        <f>VLOOKUP(A52,Adr!A:B,2,FALSE)</f>
        <v>SLOVENSKÝ STRELECKÝ ZVÄZ</v>
      </c>
      <c r="C52" s="196" t="s">
        <v>1149</v>
      </c>
      <c r="D52" s="289">
        <v>465216</v>
      </c>
      <c r="E52" s="173">
        <v>0</v>
      </c>
      <c r="F52" s="166" t="s">
        <v>338</v>
      </c>
      <c r="G52" s="169" t="s">
        <v>319</v>
      </c>
      <c r="H52" s="169" t="s">
        <v>1058</v>
      </c>
      <c r="I52" s="192" t="str">
        <f t="shared" si="5"/>
        <v>00603341a</v>
      </c>
      <c r="J52" s="167" t="str">
        <f t="shared" si="6"/>
        <v>00603341026 02</v>
      </c>
      <c r="K52" s="5" t="s">
        <v>1150</v>
      </c>
      <c r="L52" s="167" t="str">
        <f t="shared" si="7"/>
        <v>00603341026 02B</v>
      </c>
      <c r="M52" s="5" t="str">
        <f t="shared" si="8"/>
        <v>SLOVENSKÝ STRELECKÝ ZVÄZaBstreľba - bežné transfery</v>
      </c>
      <c r="N52" s="3" t="str">
        <f t="shared" si="9"/>
        <v>00603341aB</v>
      </c>
    </row>
    <row r="53" spans="1:14" x14ac:dyDescent="0.2">
      <c r="A53" s="198" t="s">
        <v>777</v>
      </c>
      <c r="B53" s="204" t="str">
        <f>VLOOKUP(A53,Adr!A:B,2,FALSE)</f>
        <v>SLOVENSKÝ STRELECKÝ ZVÄZ</v>
      </c>
      <c r="C53" s="196" t="s">
        <v>1495</v>
      </c>
      <c r="D53" s="289">
        <v>10000</v>
      </c>
      <c r="E53" s="230">
        <v>0</v>
      </c>
      <c r="F53" s="166" t="s">
        <v>338</v>
      </c>
      <c r="G53" s="169" t="s">
        <v>319</v>
      </c>
      <c r="H53" s="169" t="s">
        <v>1490</v>
      </c>
      <c r="I53" s="192" t="str">
        <f t="shared" si="5"/>
        <v>00603341a</v>
      </c>
      <c r="J53" s="167" t="str">
        <f t="shared" si="6"/>
        <v>00603341026 02</v>
      </c>
      <c r="K53" s="5" t="s">
        <v>1150</v>
      </c>
      <c r="L53" s="167" t="str">
        <f t="shared" si="7"/>
        <v>00603341026 02K</v>
      </c>
      <c r="M53" s="5" t="str">
        <f t="shared" si="8"/>
        <v>SLOVENSKÝ STRELECKÝ ZVÄZaKstreľba - kapitálové transfery</v>
      </c>
      <c r="N53" s="3" t="str">
        <f t="shared" si="9"/>
        <v>00603341aK</v>
      </c>
    </row>
    <row r="54" spans="1:14" x14ac:dyDescent="0.2">
      <c r="A54" s="198" t="s">
        <v>786</v>
      </c>
      <c r="B54" s="204" t="str">
        <f>VLOOKUP(A54,Adr!A:B,2,FALSE)</f>
        <v>Slovenský šachový zväz</v>
      </c>
      <c r="C54" s="169" t="s">
        <v>1151</v>
      </c>
      <c r="D54" s="290">
        <v>285166</v>
      </c>
      <c r="E54" s="173">
        <v>0</v>
      </c>
      <c r="F54" s="166" t="s">
        <v>338</v>
      </c>
      <c r="G54" s="169" t="s">
        <v>319</v>
      </c>
      <c r="H54" s="169" t="s">
        <v>1058</v>
      </c>
      <c r="I54" s="192" t="str">
        <f t="shared" si="5"/>
        <v>17310571a</v>
      </c>
      <c r="J54" s="167" t="str">
        <f t="shared" si="6"/>
        <v>17310571026 02</v>
      </c>
      <c r="K54" s="5" t="s">
        <v>1152</v>
      </c>
      <c r="L54" s="167" t="str">
        <f t="shared" si="7"/>
        <v>17310571026 02B</v>
      </c>
      <c r="M54" s="5" t="str">
        <f t="shared" si="8"/>
        <v>Slovenský šachový zväzaBšach - bežné transfery</v>
      </c>
      <c r="N54" s="3" t="str">
        <f t="shared" si="9"/>
        <v>17310571aB</v>
      </c>
    </row>
    <row r="55" spans="1:14" x14ac:dyDescent="0.2">
      <c r="A55" s="166" t="s">
        <v>796</v>
      </c>
      <c r="B55" s="204" t="str">
        <f>VLOOKUP(A55,Adr!A:B,2,FALSE)</f>
        <v>Slovenský šermiarsky zväz</v>
      </c>
      <c r="C55" s="196" t="s">
        <v>1153</v>
      </c>
      <c r="D55" s="291">
        <v>73400</v>
      </c>
      <c r="E55" s="230">
        <v>0</v>
      </c>
      <c r="F55" s="166" t="s">
        <v>338</v>
      </c>
      <c r="G55" s="169" t="s">
        <v>319</v>
      </c>
      <c r="H55" s="169" t="s">
        <v>1058</v>
      </c>
      <c r="I55" s="192" t="str">
        <f t="shared" si="5"/>
        <v>30806437a</v>
      </c>
      <c r="J55" s="167" t="str">
        <f t="shared" si="6"/>
        <v>30806437026 02</v>
      </c>
      <c r="K55" s="5" t="s">
        <v>1154</v>
      </c>
      <c r="L55" s="167" t="str">
        <f t="shared" si="7"/>
        <v>30806437026 02B</v>
      </c>
      <c r="M55" s="5" t="str">
        <f t="shared" si="8"/>
        <v>Slovenský šermiarsky zväzaBšerm - bežné transfery</v>
      </c>
      <c r="N55" s="3" t="str">
        <f t="shared" si="9"/>
        <v>30806437aB</v>
      </c>
    </row>
    <row r="56" spans="1:14" x14ac:dyDescent="0.2">
      <c r="A56" s="202" t="s">
        <v>804</v>
      </c>
      <c r="B56" s="204" t="str">
        <f>VLOOKUP(A56,Adr!A:B,2,FALSE)</f>
        <v>Slovenský tenisový zväz</v>
      </c>
      <c r="C56" s="185" t="s">
        <v>1155</v>
      </c>
      <c r="D56" s="289">
        <v>2366098</v>
      </c>
      <c r="E56" s="173">
        <v>0</v>
      </c>
      <c r="F56" s="166" t="s">
        <v>338</v>
      </c>
      <c r="G56" s="169" t="s">
        <v>319</v>
      </c>
      <c r="H56" s="169" t="s">
        <v>1058</v>
      </c>
      <c r="I56" s="192" t="str">
        <f t="shared" si="5"/>
        <v>30811384a</v>
      </c>
      <c r="J56" s="167" t="str">
        <f t="shared" si="6"/>
        <v>30811384026 02</v>
      </c>
      <c r="K56" s="5" t="s">
        <v>1156</v>
      </c>
      <c r="L56" s="167" t="str">
        <f t="shared" si="7"/>
        <v>30811384026 02B</v>
      </c>
      <c r="M56" s="5" t="str">
        <f t="shared" si="8"/>
        <v>Slovenský tenisový zväzaBtenis - bežné transfery</v>
      </c>
      <c r="N56" s="3" t="str">
        <f t="shared" si="9"/>
        <v>30811384aB</v>
      </c>
    </row>
    <row r="57" spans="1:14" x14ac:dyDescent="0.2">
      <c r="A57" s="178" t="s">
        <v>812</v>
      </c>
      <c r="B57" s="204" t="str">
        <f>VLOOKUP(A57,Adr!A:B,2,FALSE)</f>
        <v>Slovenský veslársky zväz</v>
      </c>
      <c r="C57" s="185" t="s">
        <v>1157</v>
      </c>
      <c r="D57" s="289">
        <v>35552</v>
      </c>
      <c r="E57" s="230">
        <v>0</v>
      </c>
      <c r="F57" s="166" t="s">
        <v>338</v>
      </c>
      <c r="G57" s="169" t="s">
        <v>319</v>
      </c>
      <c r="H57" s="169" t="s">
        <v>1058</v>
      </c>
      <c r="I57" s="192" t="str">
        <f t="shared" si="5"/>
        <v>00688304a</v>
      </c>
      <c r="J57" s="167" t="str">
        <f t="shared" si="6"/>
        <v>00688304026 02</v>
      </c>
      <c r="K57" s="5" t="s">
        <v>1158</v>
      </c>
      <c r="L57" s="167" t="str">
        <f t="shared" si="7"/>
        <v>00688304026 02B</v>
      </c>
      <c r="M57" s="5" t="str">
        <f t="shared" si="8"/>
        <v>Slovenský veslársky zväzaBveslovanie - bežné transfery</v>
      </c>
      <c r="N57" s="3" t="str">
        <f t="shared" si="9"/>
        <v>00688304aB</v>
      </c>
    </row>
    <row r="58" spans="1:14" x14ac:dyDescent="0.2">
      <c r="A58" s="198" t="s">
        <v>821</v>
      </c>
      <c r="B58" s="204" t="str">
        <f>VLOOKUP(A58,Adr!A:B,2,FALSE)</f>
        <v>SLOVENSKÝ ZÁPASNÍCKY ZVÄZ</v>
      </c>
      <c r="C58" s="169" t="s">
        <v>1159</v>
      </c>
      <c r="D58" s="291">
        <v>173268</v>
      </c>
      <c r="E58" s="173">
        <v>0</v>
      </c>
      <c r="F58" s="166" t="s">
        <v>338</v>
      </c>
      <c r="G58" s="169" t="s">
        <v>319</v>
      </c>
      <c r="H58" s="169" t="s">
        <v>1058</v>
      </c>
      <c r="I58" s="192" t="str">
        <f t="shared" si="5"/>
        <v>31791981a</v>
      </c>
      <c r="J58" s="167" t="str">
        <f t="shared" si="6"/>
        <v>31791981026 02</v>
      </c>
      <c r="K58" s="5" t="s">
        <v>1160</v>
      </c>
      <c r="L58" s="167" t="str">
        <f t="shared" si="7"/>
        <v>31791981026 02B</v>
      </c>
      <c r="M58" s="5" t="str">
        <f t="shared" si="8"/>
        <v>SLOVENSKÝ ZÁPASNÍCKY ZVÄZaBzápasenie - bežné transfery</v>
      </c>
      <c r="N58" s="3" t="str">
        <f t="shared" si="9"/>
        <v>31791981aB</v>
      </c>
    </row>
    <row r="59" spans="1:14" x14ac:dyDescent="0.2">
      <c r="A59" s="198" t="s">
        <v>828</v>
      </c>
      <c r="B59" s="204" t="str">
        <f>VLOOKUP(A59,Adr!A:B,2,FALSE)</f>
        <v>Slovenský zväz bedmintonu</v>
      </c>
      <c r="C59" s="185" t="s">
        <v>1161</v>
      </c>
      <c r="D59" s="290">
        <v>239696</v>
      </c>
      <c r="E59" s="230">
        <v>0</v>
      </c>
      <c r="F59" s="166" t="s">
        <v>338</v>
      </c>
      <c r="G59" s="169" t="s">
        <v>319</v>
      </c>
      <c r="H59" s="169" t="s">
        <v>1058</v>
      </c>
      <c r="I59" s="192" t="str">
        <f t="shared" si="5"/>
        <v>30811546a</v>
      </c>
      <c r="J59" s="167" t="str">
        <f t="shared" si="6"/>
        <v>30811546026 02</v>
      </c>
      <c r="K59" s="5" t="s">
        <v>1162</v>
      </c>
      <c r="L59" s="167" t="str">
        <f t="shared" si="7"/>
        <v>30811546026 02B</v>
      </c>
      <c r="M59" s="5" t="str">
        <f t="shared" si="8"/>
        <v>Slovenský zväz bedmintonuaBbedminton - bežné transfery</v>
      </c>
      <c r="N59" s="3" t="str">
        <f t="shared" si="9"/>
        <v>30811546aB</v>
      </c>
    </row>
    <row r="60" spans="1:14" x14ac:dyDescent="0.2">
      <c r="A60" s="182" t="s">
        <v>837</v>
      </c>
      <c r="B60" s="204" t="str">
        <f>VLOOKUP(A60,Adr!A:B,2,FALSE)</f>
        <v>Slovenský zväz biatlonu</v>
      </c>
      <c r="C60" s="185" t="s">
        <v>1163</v>
      </c>
      <c r="D60" s="289">
        <v>246030</v>
      </c>
      <c r="E60" s="173">
        <v>0</v>
      </c>
      <c r="F60" s="166" t="s">
        <v>338</v>
      </c>
      <c r="G60" s="169" t="s">
        <v>319</v>
      </c>
      <c r="H60" s="169" t="s">
        <v>1058</v>
      </c>
      <c r="I60" s="192" t="str">
        <f t="shared" si="5"/>
        <v>35656743a</v>
      </c>
      <c r="J60" s="167" t="str">
        <f t="shared" si="6"/>
        <v>35656743026 02</v>
      </c>
      <c r="K60" s="5" t="s">
        <v>1164</v>
      </c>
      <c r="L60" s="167" t="str">
        <f t="shared" si="7"/>
        <v>35656743026 02B</v>
      </c>
      <c r="M60" s="5" t="str">
        <f t="shared" si="8"/>
        <v>Slovenský zväz biatlonuaBbiatlon - bežné transfery</v>
      </c>
      <c r="N60" s="3" t="str">
        <f t="shared" si="9"/>
        <v>35656743aB</v>
      </c>
    </row>
    <row r="61" spans="1:14" x14ac:dyDescent="0.2">
      <c r="A61" s="182" t="s">
        <v>837</v>
      </c>
      <c r="B61" s="204" t="str">
        <f>VLOOKUP(A61,Adr!A:B,2,FALSE)</f>
        <v>Slovenský zväz biatlonu</v>
      </c>
      <c r="C61" s="185" t="s">
        <v>1496</v>
      </c>
      <c r="D61" s="289">
        <v>76600</v>
      </c>
      <c r="E61" s="230">
        <v>0</v>
      </c>
      <c r="F61" s="166" t="s">
        <v>338</v>
      </c>
      <c r="G61" s="169" t="s">
        <v>319</v>
      </c>
      <c r="H61" s="169" t="s">
        <v>1490</v>
      </c>
      <c r="I61" s="192" t="str">
        <f t="shared" si="5"/>
        <v>35656743a</v>
      </c>
      <c r="J61" s="167" t="str">
        <f t="shared" si="6"/>
        <v>35656743026 02</v>
      </c>
      <c r="K61" s="5" t="s">
        <v>1164</v>
      </c>
      <c r="L61" s="167" t="str">
        <f t="shared" si="7"/>
        <v>35656743026 02K</v>
      </c>
      <c r="M61" s="5" t="str">
        <f t="shared" si="8"/>
        <v>Slovenský zväz biatlonuaKbiatlon - kapitálové transfery</v>
      </c>
      <c r="N61" s="3" t="str">
        <f t="shared" si="9"/>
        <v>35656743aK</v>
      </c>
    </row>
    <row r="62" spans="1:14" x14ac:dyDescent="0.2">
      <c r="A62" s="166" t="s">
        <v>846</v>
      </c>
      <c r="B62" s="204" t="str">
        <f>VLOOKUP(A62,Adr!A:B,2,FALSE)</f>
        <v>Slovenský zväz bobistov</v>
      </c>
      <c r="C62" s="196" t="s">
        <v>1165</v>
      </c>
      <c r="D62" s="289">
        <v>36270</v>
      </c>
      <c r="E62" s="173">
        <v>0</v>
      </c>
      <c r="F62" s="166" t="s">
        <v>338</v>
      </c>
      <c r="G62" s="169" t="s">
        <v>319</v>
      </c>
      <c r="H62" s="169" t="s">
        <v>1058</v>
      </c>
      <c r="I62" s="192" t="str">
        <f t="shared" si="5"/>
        <v>36067580a</v>
      </c>
      <c r="J62" s="167" t="str">
        <f t="shared" si="6"/>
        <v>36067580026 02</v>
      </c>
      <c r="K62" s="5" t="s">
        <v>1166</v>
      </c>
      <c r="L62" s="167" t="str">
        <f t="shared" si="7"/>
        <v>36067580026 02B</v>
      </c>
      <c r="M62" s="5" t="str">
        <f t="shared" si="8"/>
        <v>Slovenský zväz bobistovaBboby a skeleton - bežné transfery</v>
      </c>
      <c r="N62" s="3" t="str">
        <f t="shared" si="9"/>
        <v>36067580aB</v>
      </c>
    </row>
    <row r="63" spans="1:14" x14ac:dyDescent="0.2">
      <c r="A63" s="202" t="s">
        <v>855</v>
      </c>
      <c r="B63" s="204" t="str">
        <f>VLOOKUP(A63,Adr!A:B,2,FALSE)</f>
        <v>Slovenský zväz cyklistiky</v>
      </c>
      <c r="C63" s="185" t="s">
        <v>1167</v>
      </c>
      <c r="D63" s="291">
        <v>1259216</v>
      </c>
      <c r="E63" s="230">
        <v>0</v>
      </c>
      <c r="F63" s="166" t="s">
        <v>338</v>
      </c>
      <c r="G63" s="169" t="s">
        <v>319</v>
      </c>
      <c r="H63" s="169" t="s">
        <v>1058</v>
      </c>
      <c r="I63" s="192" t="str">
        <f t="shared" si="5"/>
        <v>00684112a</v>
      </c>
      <c r="J63" s="167" t="str">
        <f t="shared" si="6"/>
        <v>00684112026 02</v>
      </c>
      <c r="K63" s="5" t="s">
        <v>1168</v>
      </c>
      <c r="L63" s="167" t="str">
        <f t="shared" si="7"/>
        <v>00684112026 02B</v>
      </c>
      <c r="M63" s="5" t="str">
        <f t="shared" si="8"/>
        <v>Slovenský zväz cyklistikyaBcyklistika - bežné transfery</v>
      </c>
      <c r="N63" s="3" t="str">
        <f t="shared" si="9"/>
        <v>00684112aB</v>
      </c>
    </row>
    <row r="64" spans="1:14" x14ac:dyDescent="0.2">
      <c r="A64" s="202" t="s">
        <v>864</v>
      </c>
      <c r="B64" s="204" t="str">
        <f>VLOOKUP(A64,Adr!A:B,2,FALSE)</f>
        <v>Slovenský zväz dráhového golfu</v>
      </c>
      <c r="C64" s="185" t="s">
        <v>1169</v>
      </c>
      <c r="D64" s="291">
        <v>17224</v>
      </c>
      <c r="E64" s="173">
        <v>0</v>
      </c>
      <c r="F64" s="166" t="s">
        <v>338</v>
      </c>
      <c r="G64" s="169" t="s">
        <v>319</v>
      </c>
      <c r="H64" s="169" t="s">
        <v>1058</v>
      </c>
      <c r="I64" s="192" t="str">
        <f t="shared" si="5"/>
        <v>31806431a</v>
      </c>
      <c r="J64" s="167" t="str">
        <f t="shared" si="6"/>
        <v>31806431026 02</v>
      </c>
      <c r="K64" s="5" t="s">
        <v>1170</v>
      </c>
      <c r="L64" s="167" t="str">
        <f t="shared" si="7"/>
        <v>31806431026 02B</v>
      </c>
      <c r="M64" s="5" t="str">
        <f t="shared" si="8"/>
        <v>Slovenský zväz dráhového golfuaBdráhový golf - bežné transfery</v>
      </c>
      <c r="N64" s="3" t="str">
        <f t="shared" si="9"/>
        <v>31806431aB</v>
      </c>
    </row>
    <row r="65" spans="1:14" x14ac:dyDescent="0.2">
      <c r="A65" s="198" t="s">
        <v>871</v>
      </c>
      <c r="B65" s="204" t="str">
        <f>VLOOKUP(A65,Adr!A:B,2,FALSE)</f>
        <v>Slovenský zväz florbalu</v>
      </c>
      <c r="C65" s="169" t="s">
        <v>1171</v>
      </c>
      <c r="D65" s="291">
        <v>463736</v>
      </c>
      <c r="E65" s="230">
        <v>0</v>
      </c>
      <c r="F65" s="166" t="s">
        <v>338</v>
      </c>
      <c r="G65" s="169" t="s">
        <v>319</v>
      </c>
      <c r="H65" s="169" t="s">
        <v>1058</v>
      </c>
      <c r="I65" s="192" t="str">
        <f t="shared" si="5"/>
        <v>31795421a</v>
      </c>
      <c r="J65" s="167" t="str">
        <f t="shared" si="6"/>
        <v>31795421026 02</v>
      </c>
      <c r="K65" s="5" t="s">
        <v>1172</v>
      </c>
      <c r="L65" s="167" t="str">
        <f t="shared" si="7"/>
        <v>31795421026 02B</v>
      </c>
      <c r="M65" s="5" t="str">
        <f t="shared" si="8"/>
        <v>Slovenský zväz florbaluaBflorbal - bežné transfery</v>
      </c>
      <c r="N65" s="3" t="str">
        <f t="shared" si="9"/>
        <v>31795421aB</v>
      </c>
    </row>
    <row r="66" spans="1:14" x14ac:dyDescent="0.2">
      <c r="A66" s="166" t="s">
        <v>878</v>
      </c>
      <c r="B66" s="204" t="str">
        <f>VLOOKUP(A66,Adr!A:B,2,FALSE)</f>
        <v>Slovenský zväz hádzanej</v>
      </c>
      <c r="C66" s="169" t="s">
        <v>1173</v>
      </c>
      <c r="D66" s="290">
        <v>1127740</v>
      </c>
      <c r="E66" s="173">
        <v>0</v>
      </c>
      <c r="F66" s="166" t="s">
        <v>338</v>
      </c>
      <c r="G66" s="169" t="s">
        <v>319</v>
      </c>
      <c r="H66" s="169" t="s">
        <v>1058</v>
      </c>
      <c r="I66" s="192" t="str">
        <f t="shared" si="5"/>
        <v>30774772a</v>
      </c>
      <c r="J66" s="167" t="str">
        <f t="shared" si="6"/>
        <v>30774772026 02</v>
      </c>
      <c r="K66" s="5" t="s">
        <v>1174</v>
      </c>
      <c r="L66" s="167" t="str">
        <f t="shared" si="7"/>
        <v>30774772026 02B</v>
      </c>
      <c r="M66" s="5" t="str">
        <f t="shared" si="8"/>
        <v>Slovenský zväz hádzanejaBhádzaná - bežné transfery</v>
      </c>
      <c r="N66" s="3" t="str">
        <f t="shared" si="9"/>
        <v>30774772aB</v>
      </c>
    </row>
    <row r="67" spans="1:14" x14ac:dyDescent="0.2">
      <c r="A67" s="166" t="s">
        <v>885</v>
      </c>
      <c r="B67" s="204" t="str">
        <f>VLOOKUP(A67,Adr!A:B,2,FALSE)</f>
        <v>Slovenský zväz jachtingu</v>
      </c>
      <c r="C67" s="185" t="s">
        <v>1175</v>
      </c>
      <c r="D67" s="291">
        <v>45922</v>
      </c>
      <c r="E67" s="230">
        <v>0</v>
      </c>
      <c r="F67" s="166" t="s">
        <v>338</v>
      </c>
      <c r="G67" s="169" t="s">
        <v>319</v>
      </c>
      <c r="H67" s="169" t="s">
        <v>1058</v>
      </c>
      <c r="I67" s="192" t="str">
        <f t="shared" si="5"/>
        <v>30793211a</v>
      </c>
      <c r="J67" s="167" t="str">
        <f t="shared" si="6"/>
        <v>30793211026 02</v>
      </c>
      <c r="K67" s="5" t="s">
        <v>1176</v>
      </c>
      <c r="L67" s="167" t="str">
        <f t="shared" si="7"/>
        <v>30793211026 02B</v>
      </c>
      <c r="M67" s="5" t="str">
        <f t="shared" si="8"/>
        <v>Slovenský zväz jachtinguaBjachting - bežné transfery</v>
      </c>
      <c r="N67" s="3" t="str">
        <f t="shared" si="9"/>
        <v>30793211aB</v>
      </c>
    </row>
    <row r="68" spans="1:14" x14ac:dyDescent="0.2">
      <c r="A68" s="178" t="s">
        <v>892</v>
      </c>
      <c r="B68" s="204" t="str">
        <f>VLOOKUP(A68,Adr!A:B,2,FALSE)</f>
        <v>Slovenský zväz Judo</v>
      </c>
      <c r="C68" s="196" t="s">
        <v>1177</v>
      </c>
      <c r="D68" s="289">
        <v>129672</v>
      </c>
      <c r="E68" s="173">
        <v>0</v>
      </c>
      <c r="F68" s="166" t="s">
        <v>338</v>
      </c>
      <c r="G68" s="169" t="s">
        <v>319</v>
      </c>
      <c r="H68" s="169" t="s">
        <v>1058</v>
      </c>
      <c r="I68" s="192" t="str">
        <f t="shared" si="5"/>
        <v>17308518a</v>
      </c>
      <c r="J68" s="167" t="str">
        <f t="shared" si="6"/>
        <v>17308518026 02</v>
      </c>
      <c r="K68" s="5" t="s">
        <v>1178</v>
      </c>
      <c r="L68" s="167" t="str">
        <f t="shared" si="7"/>
        <v>17308518026 02B</v>
      </c>
      <c r="M68" s="5" t="str">
        <f t="shared" si="8"/>
        <v>Slovenský zväz JudoaBjudo - bežné transfery</v>
      </c>
      <c r="N68" s="3" t="str">
        <f t="shared" si="9"/>
        <v>17308518aB</v>
      </c>
    </row>
    <row r="69" spans="1:14" x14ac:dyDescent="0.2">
      <c r="A69" s="202" t="s">
        <v>899</v>
      </c>
      <c r="B69" s="204" t="str">
        <f>VLOOKUP(A69,Adr!A:B,2,FALSE)</f>
        <v>Slovenský Zväz Karate</v>
      </c>
      <c r="C69" s="196" t="s">
        <v>1179</v>
      </c>
      <c r="D69" s="291">
        <v>480058</v>
      </c>
      <c r="E69" s="230">
        <v>0</v>
      </c>
      <c r="F69" s="166" t="s">
        <v>338</v>
      </c>
      <c r="G69" s="169" t="s">
        <v>319</v>
      </c>
      <c r="H69" s="169" t="s">
        <v>1058</v>
      </c>
      <c r="I69" s="192" t="str">
        <f t="shared" si="5"/>
        <v>30811571a</v>
      </c>
      <c r="J69" s="167" t="str">
        <f t="shared" si="6"/>
        <v>30811571026 02</v>
      </c>
      <c r="K69" s="5" t="s">
        <v>1180</v>
      </c>
      <c r="L69" s="167" t="str">
        <f t="shared" si="7"/>
        <v>30811571026 02B</v>
      </c>
      <c r="M69" s="5" t="str">
        <f t="shared" si="8"/>
        <v>Slovenský Zväz KarateaBkarate - bežné transfery</v>
      </c>
      <c r="N69" s="3" t="str">
        <f t="shared" si="9"/>
        <v>30811571aB</v>
      </c>
    </row>
    <row r="70" spans="1:14" x14ac:dyDescent="0.2">
      <c r="A70" s="202" t="s">
        <v>899</v>
      </c>
      <c r="B70" s="204" t="str">
        <f>VLOOKUP(A70,Adr!A:B,2,FALSE)</f>
        <v>Slovenský Zväz Karate</v>
      </c>
      <c r="C70" s="196" t="s">
        <v>1497</v>
      </c>
      <c r="D70" s="291">
        <v>30000</v>
      </c>
      <c r="E70" s="173">
        <v>0</v>
      </c>
      <c r="F70" s="166" t="s">
        <v>338</v>
      </c>
      <c r="G70" s="169" t="s">
        <v>319</v>
      </c>
      <c r="H70" s="169" t="s">
        <v>1490</v>
      </c>
      <c r="I70" s="192" t="str">
        <f t="shared" si="5"/>
        <v>30811571a</v>
      </c>
      <c r="J70" s="167" t="str">
        <f t="shared" si="6"/>
        <v>30811571026 02</v>
      </c>
      <c r="K70" s="5" t="s">
        <v>1180</v>
      </c>
      <c r="L70" s="167" t="str">
        <f t="shared" si="7"/>
        <v>30811571026 02K</v>
      </c>
      <c r="M70" s="5" t="str">
        <f t="shared" si="8"/>
        <v>Slovenský Zväz KarateaKkarate - kapitálové transfery</v>
      </c>
      <c r="N70" s="3" t="str">
        <f t="shared" si="9"/>
        <v>30811571aK</v>
      </c>
    </row>
    <row r="71" spans="1:14" x14ac:dyDescent="0.2">
      <c r="A71" s="198" t="s">
        <v>906</v>
      </c>
      <c r="B71" s="204" t="str">
        <f>VLOOKUP(A71,Adr!A:B,2,FALSE)</f>
        <v>Slovenský zväz kickboxu</v>
      </c>
      <c r="C71" s="185" t="s">
        <v>1181</v>
      </c>
      <c r="D71" s="291">
        <v>77606</v>
      </c>
      <c r="E71" s="230">
        <v>0</v>
      </c>
      <c r="F71" s="166" t="s">
        <v>338</v>
      </c>
      <c r="G71" s="169" t="s">
        <v>319</v>
      </c>
      <c r="H71" s="169" t="s">
        <v>1058</v>
      </c>
      <c r="I71" s="192" t="str">
        <f t="shared" si="5"/>
        <v>31119247a</v>
      </c>
      <c r="J71" s="167" t="str">
        <f t="shared" si="6"/>
        <v>31119247026 02</v>
      </c>
      <c r="K71" s="5" t="s">
        <v>1182</v>
      </c>
      <c r="L71" s="167" t="str">
        <f t="shared" si="7"/>
        <v>31119247026 02B</v>
      </c>
      <c r="M71" s="5" t="str">
        <f t="shared" si="8"/>
        <v>Slovenský zväz kickboxuaBkickbox - bežné transfery</v>
      </c>
      <c r="N71" s="3" t="str">
        <f t="shared" si="9"/>
        <v>31119247aB</v>
      </c>
    </row>
    <row r="72" spans="1:14" x14ac:dyDescent="0.2">
      <c r="A72" s="166" t="s">
        <v>911</v>
      </c>
      <c r="B72" s="204" t="str">
        <f>VLOOKUP(A72,Adr!A:B,2,FALSE)</f>
        <v>Slovenský zväz ľadového hokeja</v>
      </c>
      <c r="C72" s="196" t="s">
        <v>1183</v>
      </c>
      <c r="D72" s="289">
        <v>5031908</v>
      </c>
      <c r="E72" s="173">
        <v>0</v>
      </c>
      <c r="F72" s="166" t="s">
        <v>338</v>
      </c>
      <c r="G72" s="169" t="s">
        <v>319</v>
      </c>
      <c r="H72" s="169" t="s">
        <v>1058</v>
      </c>
      <c r="I72" s="192" t="str">
        <f t="shared" si="5"/>
        <v>30845386a</v>
      </c>
      <c r="J72" s="167" t="str">
        <f t="shared" si="6"/>
        <v>30845386026 02</v>
      </c>
      <c r="K72" s="5" t="s">
        <v>1184</v>
      </c>
      <c r="L72" s="167" t="str">
        <f t="shared" si="7"/>
        <v>30845386026 02B</v>
      </c>
      <c r="M72" s="5" t="str">
        <f t="shared" si="8"/>
        <v>Slovenský zväz ľadového hokejaaBľadový hokej - bežné transfery</v>
      </c>
      <c r="N72" s="3" t="str">
        <f t="shared" si="9"/>
        <v>30845386aB</v>
      </c>
    </row>
    <row r="73" spans="1:14" x14ac:dyDescent="0.2">
      <c r="A73" s="166" t="s">
        <v>911</v>
      </c>
      <c r="B73" s="204" t="str">
        <f>VLOOKUP(A73,Adr!A:B,2,FALSE)</f>
        <v>Slovenský zväz ľadového hokeja</v>
      </c>
      <c r="C73" s="196" t="s">
        <v>1498</v>
      </c>
      <c r="D73" s="289">
        <v>100000</v>
      </c>
      <c r="E73" s="230">
        <v>0</v>
      </c>
      <c r="F73" s="166" t="s">
        <v>338</v>
      </c>
      <c r="G73" s="169" t="s">
        <v>319</v>
      </c>
      <c r="H73" s="169" t="s">
        <v>1490</v>
      </c>
      <c r="I73" s="192" t="str">
        <f t="shared" si="5"/>
        <v>30845386a</v>
      </c>
      <c r="J73" s="167" t="str">
        <f t="shared" si="6"/>
        <v>30845386026 02</v>
      </c>
      <c r="K73" s="5" t="s">
        <v>1184</v>
      </c>
      <c r="L73" s="167" t="str">
        <f t="shared" si="7"/>
        <v>30845386026 02K</v>
      </c>
      <c r="M73" s="5" t="str">
        <f t="shared" si="8"/>
        <v>Slovenský zväz ľadového hokejaaKľadový hokej - kapitálové transfery</v>
      </c>
      <c r="N73" s="3" t="str">
        <f t="shared" si="9"/>
        <v>30845386aK</v>
      </c>
    </row>
    <row r="74" spans="1:14" x14ac:dyDescent="0.2">
      <c r="A74" s="182" t="s">
        <v>919</v>
      </c>
      <c r="B74" s="204" t="str">
        <f>VLOOKUP(A74,Adr!A:B,2,FALSE)</f>
        <v>Slovenský zväz moderného päťboja</v>
      </c>
      <c r="C74" s="185" t="s">
        <v>1185</v>
      </c>
      <c r="D74" s="291">
        <v>55488</v>
      </c>
      <c r="E74" s="173">
        <v>0</v>
      </c>
      <c r="F74" s="166" t="s">
        <v>338</v>
      </c>
      <c r="G74" s="169" t="s">
        <v>319</v>
      </c>
      <c r="H74" s="169" t="s">
        <v>1058</v>
      </c>
      <c r="I74" s="192" t="str">
        <f t="shared" si="5"/>
        <v>30788714a</v>
      </c>
      <c r="J74" s="167" t="str">
        <f t="shared" si="6"/>
        <v>30788714026 02</v>
      </c>
      <c r="K74" s="5" t="s">
        <v>1186</v>
      </c>
      <c r="L74" s="167" t="str">
        <f t="shared" si="7"/>
        <v>30788714026 02B</v>
      </c>
      <c r="M74" s="5" t="str">
        <f t="shared" si="8"/>
        <v>Slovenský zväz moderného päťbojaaBmoderný päťboj - bežné transfery</v>
      </c>
      <c r="N74" s="3" t="str">
        <f t="shared" si="9"/>
        <v>30788714aB</v>
      </c>
    </row>
    <row r="75" spans="1:14" x14ac:dyDescent="0.2">
      <c r="A75" s="202" t="s">
        <v>926</v>
      </c>
      <c r="B75" s="204" t="str">
        <f>VLOOKUP(A75,Adr!A:B,2,FALSE)</f>
        <v>Slovenský zväz orientačných športov</v>
      </c>
      <c r="C75" s="185" t="s">
        <v>1187</v>
      </c>
      <c r="D75" s="289">
        <v>27202</v>
      </c>
      <c r="E75" s="230">
        <v>0</v>
      </c>
      <c r="F75" s="166" t="s">
        <v>338</v>
      </c>
      <c r="G75" s="169" t="s">
        <v>319</v>
      </c>
      <c r="H75" s="169" t="s">
        <v>1058</v>
      </c>
      <c r="I75" s="192" t="str">
        <f t="shared" si="5"/>
        <v>30806518a</v>
      </c>
      <c r="J75" s="167" t="str">
        <f t="shared" si="6"/>
        <v>30806518026 02</v>
      </c>
      <c r="K75" s="5" t="s">
        <v>1188</v>
      </c>
      <c r="L75" s="167" t="str">
        <f t="shared" si="7"/>
        <v>30806518026 02B</v>
      </c>
      <c r="M75" s="5" t="str">
        <f t="shared" si="8"/>
        <v>Slovenský zväz orientačných športovaBorientačné športy - bežné transfery</v>
      </c>
      <c r="N75" s="3" t="str">
        <f t="shared" si="9"/>
        <v>30806518aB</v>
      </c>
    </row>
    <row r="76" spans="1:14" x14ac:dyDescent="0.2">
      <c r="A76" s="182" t="s">
        <v>933</v>
      </c>
      <c r="B76" s="204" t="str">
        <f>VLOOKUP(A76,Adr!A:B,2,FALSE)</f>
        <v>Slovenský zväz pozemného hokeja</v>
      </c>
      <c r="C76" s="185" t="s">
        <v>1189</v>
      </c>
      <c r="D76" s="289">
        <v>66394</v>
      </c>
      <c r="E76" s="173">
        <v>0</v>
      </c>
      <c r="F76" s="166" t="s">
        <v>338</v>
      </c>
      <c r="G76" s="169" t="s">
        <v>319</v>
      </c>
      <c r="H76" s="169" t="s">
        <v>1058</v>
      </c>
      <c r="I76" s="192" t="str">
        <f t="shared" si="5"/>
        <v>31751075a</v>
      </c>
      <c r="J76" s="167" t="str">
        <f t="shared" si="6"/>
        <v>31751075026 02</v>
      </c>
      <c r="K76" s="5" t="s">
        <v>1190</v>
      </c>
      <c r="L76" s="167" t="str">
        <f t="shared" si="7"/>
        <v>31751075026 02B</v>
      </c>
      <c r="M76" s="5" t="str">
        <f t="shared" si="8"/>
        <v>Slovenský zväz pozemného hokejaaBpozemný hokej - bežné transfery</v>
      </c>
      <c r="N76" s="3" t="str">
        <f t="shared" si="9"/>
        <v>31751075aB</v>
      </c>
    </row>
    <row r="77" spans="1:14" x14ac:dyDescent="0.2">
      <c r="A77" s="182" t="s">
        <v>933</v>
      </c>
      <c r="B77" s="204" t="str">
        <f>VLOOKUP(A77,Adr!A:B,2,FALSE)</f>
        <v>Slovenský zväz pozemného hokeja</v>
      </c>
      <c r="C77" s="185" t="s">
        <v>1499</v>
      </c>
      <c r="D77" s="289">
        <v>10000</v>
      </c>
      <c r="E77" s="230">
        <v>0</v>
      </c>
      <c r="F77" s="166" t="s">
        <v>338</v>
      </c>
      <c r="G77" s="169" t="s">
        <v>319</v>
      </c>
      <c r="H77" s="169" t="s">
        <v>1490</v>
      </c>
      <c r="I77" s="192" t="str">
        <f t="shared" si="5"/>
        <v>31751075a</v>
      </c>
      <c r="J77" s="167" t="str">
        <f t="shared" si="6"/>
        <v>31751075026 02</v>
      </c>
      <c r="K77" s="5" t="s">
        <v>1190</v>
      </c>
      <c r="L77" s="167" t="str">
        <f t="shared" si="7"/>
        <v>31751075026 02K</v>
      </c>
      <c r="M77" s="5" t="str">
        <f t="shared" si="8"/>
        <v>Slovenský zväz pozemného hokejaaKpozemný hokej - kapitálové transfery</v>
      </c>
      <c r="N77" s="3" t="str">
        <f t="shared" si="9"/>
        <v>31751075aK</v>
      </c>
    </row>
    <row r="78" spans="1:14" x14ac:dyDescent="0.2">
      <c r="A78" s="202" t="s">
        <v>941</v>
      </c>
      <c r="B78" s="204" t="str">
        <f>VLOOKUP(A78,Adr!A:B,2,FALSE)</f>
        <v>Slovenský zväz psích záprahov</v>
      </c>
      <c r="C78" s="185" t="s">
        <v>1191</v>
      </c>
      <c r="D78" s="289">
        <v>19554</v>
      </c>
      <c r="E78" s="173">
        <v>0</v>
      </c>
      <c r="F78" s="166" t="s">
        <v>338</v>
      </c>
      <c r="G78" s="169" t="s">
        <v>319</v>
      </c>
      <c r="H78" s="169" t="s">
        <v>1058</v>
      </c>
      <c r="I78" s="192" t="str">
        <f t="shared" si="5"/>
        <v>37818058a</v>
      </c>
      <c r="J78" s="167" t="str">
        <f t="shared" si="6"/>
        <v>37818058026 02</v>
      </c>
      <c r="K78" s="5" t="s">
        <v>1192</v>
      </c>
      <c r="L78" s="167" t="str">
        <f t="shared" si="7"/>
        <v>37818058026 02B</v>
      </c>
      <c r="M78" s="5" t="str">
        <f t="shared" si="8"/>
        <v>Slovenský zväz psích záprahovaBpsie záprahy - bežné transfery</v>
      </c>
      <c r="N78" s="3" t="str">
        <f t="shared" si="9"/>
        <v>37818058aB</v>
      </c>
    </row>
    <row r="79" spans="1:14" x14ac:dyDescent="0.2">
      <c r="A79" s="202" t="s">
        <v>950</v>
      </c>
      <c r="B79" s="204" t="str">
        <f>VLOOKUP(A79,Adr!A:B,2,FALSE)</f>
        <v>Slovenský zväz rybolovnej techniky</v>
      </c>
      <c r="C79" s="185" t="s">
        <v>1193</v>
      </c>
      <c r="D79" s="289">
        <v>39020</v>
      </c>
      <c r="E79" s="230">
        <v>0</v>
      </c>
      <c r="F79" s="166" t="s">
        <v>338</v>
      </c>
      <c r="G79" s="169" t="s">
        <v>319</v>
      </c>
      <c r="H79" s="169" t="s">
        <v>1058</v>
      </c>
      <c r="I79" s="192" t="str">
        <f t="shared" si="5"/>
        <v>31871526a</v>
      </c>
      <c r="J79" s="167" t="str">
        <f t="shared" si="6"/>
        <v>31871526026 02</v>
      </c>
      <c r="K79" s="5" t="s">
        <v>1194</v>
      </c>
      <c r="L79" s="167" t="str">
        <f t="shared" si="7"/>
        <v>31871526026 02B</v>
      </c>
      <c r="M79" s="5" t="str">
        <f t="shared" si="8"/>
        <v>Slovenský zväz rybolovnej technikyaBrybolovná technika - bežné transfery</v>
      </c>
      <c r="N79" s="3" t="str">
        <f t="shared" si="9"/>
        <v>31871526aB</v>
      </c>
    </row>
    <row r="80" spans="1:14" x14ac:dyDescent="0.2">
      <c r="A80" s="166" t="s">
        <v>958</v>
      </c>
      <c r="B80" s="204" t="str">
        <f>VLOOKUP(A80,Adr!A:B,2,FALSE)</f>
        <v>Slovenský zväz sánkarov</v>
      </c>
      <c r="C80" s="185" t="s">
        <v>1195</v>
      </c>
      <c r="D80" s="289">
        <v>62812</v>
      </c>
      <c r="E80" s="173">
        <v>0</v>
      </c>
      <c r="F80" s="166" t="s">
        <v>338</v>
      </c>
      <c r="G80" s="169" t="s">
        <v>319</v>
      </c>
      <c r="H80" s="169" t="s">
        <v>1058</v>
      </c>
      <c r="I80" s="192" t="str">
        <f t="shared" si="5"/>
        <v>31989373a</v>
      </c>
      <c r="J80" s="167" t="str">
        <f t="shared" si="6"/>
        <v>31989373026 02</v>
      </c>
      <c r="K80" s="5" t="s">
        <v>1196</v>
      </c>
      <c r="L80" s="167" t="str">
        <f t="shared" si="7"/>
        <v>31989373026 02B</v>
      </c>
      <c r="M80" s="5" t="str">
        <f t="shared" si="8"/>
        <v>Slovenský zväz sánkarovaBsánkovanie - bežné transfery</v>
      </c>
      <c r="N80" s="3" t="str">
        <f t="shared" si="9"/>
        <v>31989373aB</v>
      </c>
    </row>
    <row r="81" spans="1:14" x14ac:dyDescent="0.2">
      <c r="A81" s="166" t="s">
        <v>958</v>
      </c>
      <c r="B81" s="204" t="str">
        <f>VLOOKUP(A81,Adr!A:B,2,FALSE)</f>
        <v>Slovenský zväz sánkarov</v>
      </c>
      <c r="C81" s="185" t="s">
        <v>1500</v>
      </c>
      <c r="D81" s="289">
        <v>3200</v>
      </c>
      <c r="E81" s="230">
        <v>0</v>
      </c>
      <c r="F81" s="166" t="s">
        <v>338</v>
      </c>
      <c r="G81" s="169" t="s">
        <v>319</v>
      </c>
      <c r="H81" s="169" t="s">
        <v>1490</v>
      </c>
      <c r="I81" s="192" t="str">
        <f t="shared" si="5"/>
        <v>31989373a</v>
      </c>
      <c r="J81" s="167" t="str">
        <f t="shared" si="6"/>
        <v>31989373026 02</v>
      </c>
      <c r="K81" s="5" t="s">
        <v>1196</v>
      </c>
      <c r="L81" s="167" t="str">
        <f t="shared" si="7"/>
        <v>31989373026 02K</v>
      </c>
      <c r="M81" s="5" t="str">
        <f t="shared" si="8"/>
        <v>Slovenský zväz sánkarovaKsánkovanie - kapitálové transfery</v>
      </c>
      <c r="N81" s="3" t="str">
        <f t="shared" si="9"/>
        <v>31989373aK</v>
      </c>
    </row>
    <row r="82" spans="1:14" x14ac:dyDescent="0.2">
      <c r="A82" s="166" t="s">
        <v>967</v>
      </c>
      <c r="B82" s="204" t="str">
        <f>VLOOKUP(A82,Adr!A:B,2,FALSE)</f>
        <v>Slovenský zväz športového ju-jitsu</v>
      </c>
      <c r="C82" s="185" t="s">
        <v>1197</v>
      </c>
      <c r="D82" s="289">
        <v>15790</v>
      </c>
      <c r="E82" s="173">
        <v>0</v>
      </c>
      <c r="F82" s="166" t="s">
        <v>338</v>
      </c>
      <c r="G82" s="169" t="s">
        <v>319</v>
      </c>
      <c r="H82" s="169" t="s">
        <v>1058</v>
      </c>
      <c r="I82" s="192" t="str">
        <f t="shared" si="5"/>
        <v>42219922a</v>
      </c>
      <c r="J82" s="167" t="str">
        <f t="shared" si="6"/>
        <v>42219922026 02</v>
      </c>
      <c r="K82" s="5" t="s">
        <v>1198</v>
      </c>
      <c r="L82" s="167" t="str">
        <f t="shared" si="7"/>
        <v>42219922026 02B</v>
      </c>
      <c r="M82" s="5" t="str">
        <f t="shared" si="8"/>
        <v>Slovenský zväz športového ju-jitsuaBju-jitsu - bežné transfery</v>
      </c>
      <c r="N82" s="3" t="str">
        <f t="shared" si="9"/>
        <v>42219922aB</v>
      </c>
    </row>
    <row r="83" spans="1:14" x14ac:dyDescent="0.2">
      <c r="A83" s="166" t="s">
        <v>976</v>
      </c>
      <c r="B83" s="204" t="str">
        <f>VLOOKUP(A83,Adr!A:B,2,FALSE)</f>
        <v>Slovenský zväz športového rybolovu</v>
      </c>
      <c r="C83" s="196" t="s">
        <v>1199</v>
      </c>
      <c r="D83" s="289">
        <v>72718</v>
      </c>
      <c r="E83" s="230">
        <v>0</v>
      </c>
      <c r="F83" s="166" t="s">
        <v>338</v>
      </c>
      <c r="G83" s="169" t="s">
        <v>319</v>
      </c>
      <c r="H83" s="169" t="s">
        <v>1058</v>
      </c>
      <c r="I83" s="192" t="str">
        <f t="shared" si="5"/>
        <v>51118831a</v>
      </c>
      <c r="J83" s="167" t="str">
        <f t="shared" si="6"/>
        <v>51118831026 02</v>
      </c>
      <c r="K83" s="5" t="s">
        <v>1200</v>
      </c>
      <c r="L83" s="167" t="str">
        <f t="shared" si="7"/>
        <v>51118831026 02B</v>
      </c>
      <c r="M83" s="5" t="str">
        <f t="shared" si="8"/>
        <v>Slovenský zväz športového rybolovuaBšportové rybárstvo - bežné transfery</v>
      </c>
      <c r="N83" s="3" t="str">
        <f t="shared" si="9"/>
        <v>51118831aB</v>
      </c>
    </row>
    <row r="84" spans="1:14" x14ac:dyDescent="0.2">
      <c r="A84" s="166" t="s">
        <v>984</v>
      </c>
      <c r="B84" s="204" t="str">
        <f>VLOOKUP(A84,Adr!A:B,2,FALSE)</f>
        <v>Slovenský zväz tanečných športov</v>
      </c>
      <c r="C84" s="196" t="s">
        <v>1201</v>
      </c>
      <c r="D84" s="289">
        <v>309566</v>
      </c>
      <c r="E84" s="173">
        <v>0</v>
      </c>
      <c r="F84" s="166" t="s">
        <v>338</v>
      </c>
      <c r="G84" s="169" t="s">
        <v>319</v>
      </c>
      <c r="H84" s="169" t="s">
        <v>1058</v>
      </c>
      <c r="I84" s="192" t="str">
        <f t="shared" si="5"/>
        <v>00684767a</v>
      </c>
      <c r="J84" s="167" t="str">
        <f t="shared" si="6"/>
        <v>00684767026 02</v>
      </c>
      <c r="K84" s="5" t="s">
        <v>1202</v>
      </c>
      <c r="L84" s="167" t="str">
        <f t="shared" si="7"/>
        <v>00684767026 02B</v>
      </c>
      <c r="M84" s="5" t="str">
        <f t="shared" si="8"/>
        <v>Slovenský zväz tanečných športovaBtanečný šport - bežné transfery</v>
      </c>
      <c r="N84" s="3" t="str">
        <f t="shared" si="9"/>
        <v>00684767aB</v>
      </c>
    </row>
    <row r="85" spans="1:14" x14ac:dyDescent="0.2">
      <c r="A85" s="166" t="s">
        <v>990</v>
      </c>
      <c r="B85" s="204" t="str">
        <f>VLOOKUP(A85,Adr!A:B,2,FALSE)</f>
        <v>Slovenský zväz vodného lyžovania a wakeboardingu</v>
      </c>
      <c r="C85" s="190" t="s">
        <v>1203</v>
      </c>
      <c r="D85" s="291">
        <v>30430</v>
      </c>
      <c r="E85" s="230">
        <v>0</v>
      </c>
      <c r="F85" s="166" t="s">
        <v>338</v>
      </c>
      <c r="G85" s="169" t="s">
        <v>319</v>
      </c>
      <c r="H85" s="169" t="s">
        <v>1058</v>
      </c>
      <c r="I85" s="192" t="str">
        <f t="shared" si="5"/>
        <v>30793203a</v>
      </c>
      <c r="J85" s="167" t="str">
        <f t="shared" si="6"/>
        <v>30793203026 02</v>
      </c>
      <c r="K85" s="5" t="s">
        <v>1204</v>
      </c>
      <c r="L85" s="167" t="str">
        <f t="shared" si="7"/>
        <v>30793203026 02B</v>
      </c>
      <c r="M85" s="5" t="str">
        <f t="shared" si="8"/>
        <v>Slovenský zväz vodného lyžovania a wakeboardinguaBvodné lyžovanie - bežné transfery</v>
      </c>
      <c r="N85" s="3" t="str">
        <f t="shared" si="9"/>
        <v>30793203aB</v>
      </c>
    </row>
    <row r="86" spans="1:14" x14ac:dyDescent="0.2">
      <c r="A86" s="182" t="s">
        <v>997</v>
      </c>
      <c r="B86" s="204" t="str">
        <f>VLOOKUP(A86,Adr!A:B,2,FALSE)</f>
        <v>Slovenský zväz vodného motorizmu</v>
      </c>
      <c r="C86" s="169" t="s">
        <v>1205</v>
      </c>
      <c r="D86" s="291">
        <v>15790</v>
      </c>
      <c r="E86" s="173">
        <v>0</v>
      </c>
      <c r="F86" s="166" t="s">
        <v>338</v>
      </c>
      <c r="G86" s="169" t="s">
        <v>319</v>
      </c>
      <c r="H86" s="169" t="s">
        <v>1058</v>
      </c>
      <c r="I86" s="192" t="str">
        <f t="shared" ref="I86:I94" si="10">A86&amp;F86</f>
        <v>00681768a</v>
      </c>
      <c r="J86" s="167" t="str">
        <f t="shared" ref="J86:J94" si="11">A86&amp;G86</f>
        <v>00681768026 02</v>
      </c>
      <c r="K86" s="5" t="s">
        <v>1206</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2">
      <c r="A87" s="202" t="s">
        <v>1005</v>
      </c>
      <c r="B87" s="204" t="str">
        <f>VLOOKUP(A87,Adr!A:B,2,FALSE)</f>
        <v>Slovenský zväz vzpierania</v>
      </c>
      <c r="C87" s="169" t="s">
        <v>1207</v>
      </c>
      <c r="D87" s="291">
        <v>170038</v>
      </c>
      <c r="E87" s="230">
        <v>0</v>
      </c>
      <c r="F87" s="166" t="s">
        <v>338</v>
      </c>
      <c r="G87" s="169" t="s">
        <v>319</v>
      </c>
      <c r="H87" s="169" t="s">
        <v>1058</v>
      </c>
      <c r="I87" s="192" t="str">
        <f t="shared" si="10"/>
        <v>31796079a</v>
      </c>
      <c r="J87" s="167" t="str">
        <f t="shared" si="11"/>
        <v>31796079026 02</v>
      </c>
      <c r="K87" s="5" t="s">
        <v>1208</v>
      </c>
      <c r="L87" s="167" t="str">
        <f t="shared" si="12"/>
        <v>31796079026 02B</v>
      </c>
      <c r="M87" s="5" t="str">
        <f t="shared" si="13"/>
        <v>Slovenský zväz vzpieraniaaBvzpieranie - bežné transfery</v>
      </c>
      <c r="N87" s="3" t="str">
        <f t="shared" si="14"/>
        <v>31796079aB</v>
      </c>
    </row>
    <row r="88" spans="1:14" x14ac:dyDescent="0.2">
      <c r="A88" s="202" t="s">
        <v>1005</v>
      </c>
      <c r="B88" s="204" t="str">
        <f>VLOOKUP(A88,Adr!A:B,2,FALSE)</f>
        <v>Slovenský zväz vzpierania</v>
      </c>
      <c r="C88" s="169" t="s">
        <v>1501</v>
      </c>
      <c r="D88" s="291">
        <v>60000</v>
      </c>
      <c r="E88" s="173">
        <v>0</v>
      </c>
      <c r="F88" s="166" t="s">
        <v>338</v>
      </c>
      <c r="G88" s="169" t="s">
        <v>319</v>
      </c>
      <c r="H88" s="169" t="s">
        <v>1490</v>
      </c>
      <c r="I88" s="192" t="str">
        <f t="shared" si="10"/>
        <v>31796079a</v>
      </c>
      <c r="J88" s="167" t="str">
        <f t="shared" si="11"/>
        <v>31796079026 02</v>
      </c>
      <c r="K88" s="5" t="s">
        <v>1208</v>
      </c>
      <c r="L88" s="167" t="str">
        <f t="shared" si="12"/>
        <v>31796079026 02K</v>
      </c>
      <c r="M88" s="5" t="str">
        <f t="shared" si="13"/>
        <v>Slovenský zväz vzpieraniaaKvzpieranie - kapitálové transfery</v>
      </c>
      <c r="N88" s="3" t="str">
        <f t="shared" si="14"/>
        <v>31796079aK</v>
      </c>
    </row>
    <row r="89" spans="1:14" x14ac:dyDescent="0.2">
      <c r="A89" s="198" t="s">
        <v>1011</v>
      </c>
      <c r="B89" s="204" t="str">
        <f>VLOOKUP(A89,Adr!A:B,2,FALSE)</f>
        <v>Teqballová federácia Slovensko</v>
      </c>
      <c r="C89" s="185" t="s">
        <v>1209</v>
      </c>
      <c r="D89" s="290">
        <v>23790</v>
      </c>
      <c r="E89" s="230">
        <v>0</v>
      </c>
      <c r="F89" s="166" t="s">
        <v>338</v>
      </c>
      <c r="G89" s="169" t="s">
        <v>319</v>
      </c>
      <c r="H89" s="169" t="s">
        <v>1058</v>
      </c>
      <c r="I89" s="192" t="str">
        <f t="shared" si="10"/>
        <v>53007344a</v>
      </c>
      <c r="J89" s="167" t="str">
        <f t="shared" si="11"/>
        <v>53007344026 02</v>
      </c>
      <c r="K89" s="5" t="s">
        <v>1210</v>
      </c>
      <c r="L89" s="167" t="str">
        <f t="shared" si="12"/>
        <v>53007344026 02B</v>
      </c>
      <c r="M89" s="5" t="str">
        <f t="shared" si="13"/>
        <v>Teqballová federácia SlovenskoaBteqball - bežné transfery</v>
      </c>
      <c r="N89" s="3" t="str">
        <f t="shared" si="14"/>
        <v>53007344aB</v>
      </c>
    </row>
    <row r="90" spans="1:14" x14ac:dyDescent="0.2">
      <c r="A90" s="198" t="s">
        <v>1011</v>
      </c>
      <c r="B90" s="204" t="str">
        <f>VLOOKUP(A90,Adr!A:B,2,FALSE)</f>
        <v>Teqballová federácia Slovensko</v>
      </c>
      <c r="C90" s="185" t="s">
        <v>1502</v>
      </c>
      <c r="D90" s="290">
        <v>8000</v>
      </c>
      <c r="E90" s="173">
        <v>0</v>
      </c>
      <c r="F90" s="166" t="s">
        <v>338</v>
      </c>
      <c r="G90" s="169" t="s">
        <v>319</v>
      </c>
      <c r="H90" s="169" t="s">
        <v>1490</v>
      </c>
      <c r="I90" s="192" t="str">
        <f t="shared" si="10"/>
        <v>53007344a</v>
      </c>
      <c r="J90" s="167" t="str">
        <f t="shared" si="11"/>
        <v>53007344026 02</v>
      </c>
      <c r="K90" s="5" t="s">
        <v>1210</v>
      </c>
      <c r="L90" s="167" t="str">
        <f t="shared" si="12"/>
        <v>53007344026 02K</v>
      </c>
      <c r="M90" s="5" t="str">
        <f t="shared" si="13"/>
        <v>Teqballová federácia SlovenskoaKteqball - kapitálové transfery</v>
      </c>
      <c r="N90" s="3" t="str">
        <f t="shared" si="14"/>
        <v>53007344aK</v>
      </c>
    </row>
    <row r="91" spans="1:14" x14ac:dyDescent="0.2">
      <c r="A91" s="198" t="s">
        <v>1019</v>
      </c>
      <c r="B91" s="204" t="str">
        <f>VLOOKUP(A91,Adr!A:B,2,FALSE)</f>
        <v>Združenie šípkarských organizácií</v>
      </c>
      <c r="C91" s="185" t="s">
        <v>1211</v>
      </c>
      <c r="D91" s="290">
        <v>38732</v>
      </c>
      <c r="E91" s="230">
        <v>0</v>
      </c>
      <c r="F91" s="166" t="s">
        <v>338</v>
      </c>
      <c r="G91" s="169" t="s">
        <v>319</v>
      </c>
      <c r="H91" s="169" t="s">
        <v>1058</v>
      </c>
      <c r="I91" s="192" t="str">
        <f t="shared" si="10"/>
        <v>35538015a</v>
      </c>
      <c r="J91" s="167" t="str">
        <f t="shared" si="11"/>
        <v>35538015026 02</v>
      </c>
      <c r="K91" s="5" t="s">
        <v>1212</v>
      </c>
      <c r="L91" s="167" t="str">
        <f t="shared" si="12"/>
        <v>35538015026 02B</v>
      </c>
      <c r="M91" s="5" t="str">
        <f t="shared" si="13"/>
        <v>Združenie šípkarských organizáciíaBšípky - bežné transfery</v>
      </c>
      <c r="N91" s="3" t="str">
        <f t="shared" si="14"/>
        <v>35538015aB</v>
      </c>
    </row>
    <row r="92" spans="1:14" x14ac:dyDescent="0.2">
      <c r="A92" s="202" t="s">
        <v>1026</v>
      </c>
      <c r="B92" s="204" t="str">
        <f>VLOOKUP(A92,Adr!A:B,2,FALSE)</f>
        <v>Zväz potápačov Slovenska</v>
      </c>
      <c r="C92" s="196" t="s">
        <v>1213</v>
      </c>
      <c r="D92" s="289">
        <v>48328</v>
      </c>
      <c r="E92" s="173">
        <v>0</v>
      </c>
      <c r="F92" s="166" t="s">
        <v>338</v>
      </c>
      <c r="G92" s="169" t="s">
        <v>319</v>
      </c>
      <c r="H92" s="169" t="s">
        <v>1058</v>
      </c>
      <c r="I92" s="192" t="str">
        <f t="shared" si="10"/>
        <v>00585319a</v>
      </c>
      <c r="J92" s="167" t="str">
        <f t="shared" si="11"/>
        <v>00585319026 02</v>
      </c>
      <c r="K92" s="5" t="s">
        <v>1214</v>
      </c>
      <c r="L92" s="167" t="str">
        <f t="shared" si="12"/>
        <v>00585319026 02B</v>
      </c>
      <c r="M92" s="5" t="str">
        <f t="shared" si="13"/>
        <v>Zväz potápačov SlovenskaaBpotápačské športy - bežné transfery</v>
      </c>
      <c r="N92" s="3" t="str">
        <f t="shared" si="14"/>
        <v>00585319aB</v>
      </c>
    </row>
    <row r="93" spans="1:14" x14ac:dyDescent="0.2">
      <c r="A93" s="198" t="s">
        <v>1033</v>
      </c>
      <c r="B93" s="204" t="str">
        <f>VLOOKUP(A93,Adr!A:B,2,FALSE)</f>
        <v>Zväz slovenského kolieskového korčuľovania</v>
      </c>
      <c r="C93" s="196" t="s">
        <v>1215</v>
      </c>
      <c r="D93" s="289">
        <v>108886</v>
      </c>
      <c r="E93" s="230">
        <v>0</v>
      </c>
      <c r="F93" s="166" t="s">
        <v>338</v>
      </c>
      <c r="G93" s="169" t="s">
        <v>319</v>
      </c>
      <c r="H93" s="169" t="s">
        <v>1058</v>
      </c>
      <c r="I93" s="192" t="str">
        <f t="shared" si="10"/>
        <v>42132690a</v>
      </c>
      <c r="J93" s="167" t="str">
        <f t="shared" si="11"/>
        <v>42132690026 02</v>
      </c>
      <c r="K93" s="5" t="s">
        <v>1216</v>
      </c>
      <c r="L93" s="167" t="str">
        <f t="shared" si="12"/>
        <v>42132690026 02B</v>
      </c>
      <c r="M93" s="5" t="str">
        <f t="shared" si="13"/>
        <v>Zväz slovenského kolieskového korčuľovaniaaBkolieskové korčuľovanie - bežné transfery</v>
      </c>
      <c r="N93" s="3" t="str">
        <f t="shared" si="14"/>
        <v>42132690aB</v>
      </c>
    </row>
    <row r="94" spans="1:14" x14ac:dyDescent="0.2">
      <c r="A94" s="166" t="s">
        <v>1040</v>
      </c>
      <c r="B94" s="204" t="str">
        <f>VLOOKUP(A94,Adr!A:B,2,FALSE)</f>
        <v>Zväz slovenského lyžovania</v>
      </c>
      <c r="C94" s="185" t="s">
        <v>1217</v>
      </c>
      <c r="D94" s="291">
        <v>841652</v>
      </c>
      <c r="E94" s="173">
        <v>0</v>
      </c>
      <c r="F94" s="166" t="s">
        <v>338</v>
      </c>
      <c r="G94" s="169" t="s">
        <v>319</v>
      </c>
      <c r="H94" s="169" t="s">
        <v>1058</v>
      </c>
      <c r="I94" s="192" t="str">
        <f t="shared" si="10"/>
        <v>50671669a</v>
      </c>
      <c r="J94" s="167" t="str">
        <f t="shared" si="11"/>
        <v>50671669026 02</v>
      </c>
      <c r="K94" s="5" t="s">
        <v>1218</v>
      </c>
      <c r="L94" s="167" t="str">
        <f t="shared" si="12"/>
        <v>50671669026 02B</v>
      </c>
      <c r="M94" s="5" t="str">
        <f t="shared" si="13"/>
        <v>Zväz slovenského lyžovaniaaBlyžovanie - bežné transfery</v>
      </c>
      <c r="N94" s="3" t="str">
        <f t="shared" si="14"/>
        <v>50671669aB</v>
      </c>
    </row>
    <row r="95" spans="1:14" x14ac:dyDescent="0.2">
      <c r="A95" s="166" t="s">
        <v>1040</v>
      </c>
      <c r="B95" s="204" t="str">
        <f>VLOOKUP(A95,Adr!A:B,2,FALSE)</f>
        <v>Zväz slovenského lyžovania</v>
      </c>
      <c r="C95" s="185" t="s">
        <v>1503</v>
      </c>
      <c r="D95" s="289">
        <v>100000</v>
      </c>
      <c r="E95" s="230">
        <v>0</v>
      </c>
      <c r="F95" s="166" t="s">
        <v>338</v>
      </c>
      <c r="G95" s="169" t="s">
        <v>319</v>
      </c>
      <c r="H95" s="169" t="s">
        <v>1490</v>
      </c>
      <c r="I95" s="192" t="str">
        <f t="shared" ref="I95" si="15">A95&amp;F95</f>
        <v>50671669a</v>
      </c>
      <c r="J95" s="167" t="str">
        <f t="shared" ref="J95" si="16">A95&amp;G95</f>
        <v>50671669026 02</v>
      </c>
      <c r="K95" s="5" t="s">
        <v>1218</v>
      </c>
      <c r="L95" s="167" t="str">
        <f t="shared" si="12"/>
        <v>50671669026 02K</v>
      </c>
      <c r="M95" s="5" t="str">
        <f t="shared" si="13"/>
        <v>Zväz slovenského lyžovaniaaKlyžovanie - kapitálové transfery</v>
      </c>
      <c r="N95" s="3" t="str">
        <f t="shared" si="14"/>
        <v>50671669aK</v>
      </c>
    </row>
    <row r="96" spans="1:14" x14ac:dyDescent="0.2">
      <c r="A96" s="166"/>
      <c r="B96" s="204" t="e">
        <f>VLOOKUP(A96,Adr!A:B,2,FALSE)</f>
        <v>#N/A</v>
      </c>
      <c r="C96" s="185"/>
      <c r="D96" s="289"/>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x14ac:dyDescent="0.2">
      <c r="A97" s="202"/>
      <c r="B97" s="204" t="e">
        <f>VLOOKUP(A97,Adr!A:B,2,FALSE)</f>
        <v>#N/A</v>
      </c>
      <c r="C97" s="185"/>
      <c r="D97" s="289"/>
      <c r="E97" s="173"/>
      <c r="F97" s="166"/>
      <c r="G97" s="169"/>
      <c r="H97" s="169"/>
      <c r="I97" s="192" t="str">
        <f t="shared" si="17"/>
        <v/>
      </c>
      <c r="J97" s="167" t="str">
        <f t="shared" si="18"/>
        <v/>
      </c>
      <c r="K97" s="5"/>
      <c r="L97" s="167" t="str">
        <f t="shared" si="12"/>
        <v/>
      </c>
      <c r="M97" s="5" t="e">
        <f t="shared" si="13"/>
        <v>#N/A</v>
      </c>
      <c r="N97" s="3" t="str">
        <f t="shared" si="14"/>
        <v/>
      </c>
    </row>
    <row r="98" spans="1:14" x14ac:dyDescent="0.2">
      <c r="A98" s="166"/>
      <c r="B98" s="204" t="e">
        <f>VLOOKUP(A98,Adr!A:B,2,FALSE)</f>
        <v>#N/A</v>
      </c>
      <c r="C98" s="185"/>
      <c r="D98" s="289"/>
      <c r="E98" s="230"/>
      <c r="F98" s="166"/>
      <c r="G98" s="169"/>
      <c r="H98" s="169"/>
      <c r="I98" s="192" t="str">
        <f t="shared" si="17"/>
        <v/>
      </c>
      <c r="J98" s="167" t="str">
        <f t="shared" si="18"/>
        <v/>
      </c>
      <c r="K98" s="5"/>
      <c r="L98" s="167" t="str">
        <f t="shared" si="12"/>
        <v/>
      </c>
      <c r="M98" s="5" t="e">
        <f t="shared" si="13"/>
        <v>#N/A</v>
      </c>
      <c r="N98" s="3" t="str">
        <f t="shared" si="14"/>
        <v/>
      </c>
    </row>
    <row r="99" spans="1:14" x14ac:dyDescent="0.2">
      <c r="A99" s="182"/>
      <c r="B99" s="204" t="e">
        <f>VLOOKUP(A99,Adr!A:B,2,FALSE)</f>
        <v>#N/A</v>
      </c>
      <c r="C99" s="169"/>
      <c r="D99" s="290"/>
      <c r="E99" s="173"/>
      <c r="F99" s="166"/>
      <c r="G99" s="169"/>
      <c r="H99" s="169"/>
      <c r="I99" s="192" t="str">
        <f t="shared" si="17"/>
        <v/>
      </c>
      <c r="J99" s="167" t="str">
        <f t="shared" si="18"/>
        <v/>
      </c>
      <c r="K99" s="5"/>
      <c r="L99" s="167" t="str">
        <f t="shared" si="12"/>
        <v/>
      </c>
      <c r="M99" s="5" t="e">
        <f t="shared" si="13"/>
        <v>#N/A</v>
      </c>
      <c r="N99" s="3" t="str">
        <f t="shared" si="14"/>
        <v/>
      </c>
    </row>
    <row r="100" spans="1:14" x14ac:dyDescent="0.2">
      <c r="A100" s="166"/>
      <c r="B100" s="204" t="e">
        <f>VLOOKUP(A100,Adr!A:B,2,FALSE)</f>
        <v>#N/A</v>
      </c>
      <c r="C100" s="185"/>
      <c r="D100" s="289"/>
      <c r="E100" s="230"/>
      <c r="F100" s="166"/>
      <c r="G100" s="169"/>
      <c r="H100" s="169"/>
      <c r="I100" s="192" t="str">
        <f t="shared" si="17"/>
        <v/>
      </c>
      <c r="J100" s="167" t="str">
        <f t="shared" si="18"/>
        <v/>
      </c>
      <c r="K100" s="5"/>
      <c r="L100" s="167" t="str">
        <f t="shared" si="12"/>
        <v/>
      </c>
      <c r="M100" s="5" t="e">
        <f t="shared" si="13"/>
        <v>#N/A</v>
      </c>
      <c r="N100" s="3" t="str">
        <f t="shared" si="14"/>
        <v/>
      </c>
    </row>
    <row r="101" spans="1:14" x14ac:dyDescent="0.2">
      <c r="A101" s="198"/>
      <c r="B101" s="204" t="e">
        <f>VLOOKUP(A101,Adr!A:B,2,FALSE)</f>
        <v>#N/A</v>
      </c>
      <c r="C101" s="169"/>
      <c r="D101" s="290"/>
      <c r="E101" s="173"/>
      <c r="F101" s="166"/>
      <c r="G101" s="169"/>
      <c r="H101" s="169"/>
      <c r="I101" s="192" t="str">
        <f t="shared" si="17"/>
        <v/>
      </c>
      <c r="J101" s="167" t="str">
        <f t="shared" si="18"/>
        <v/>
      </c>
      <c r="K101" s="5"/>
      <c r="L101" s="167" t="str">
        <f t="shared" si="12"/>
        <v/>
      </c>
      <c r="M101" s="5" t="e">
        <f t="shared" si="13"/>
        <v>#N/A</v>
      </c>
      <c r="N101" s="3" t="str">
        <f t="shared" si="14"/>
        <v/>
      </c>
    </row>
    <row r="102" spans="1:14" x14ac:dyDescent="0.2">
      <c r="A102" s="198"/>
      <c r="B102" s="204" t="e">
        <f>VLOOKUP(A102,Adr!A:B,2,FALSE)</f>
        <v>#N/A</v>
      </c>
      <c r="C102" s="169"/>
      <c r="D102" s="290"/>
      <c r="E102" s="230"/>
      <c r="F102" s="166"/>
      <c r="G102" s="169"/>
      <c r="H102" s="169"/>
      <c r="I102" s="192" t="str">
        <f t="shared" si="17"/>
        <v/>
      </c>
      <c r="J102" s="167" t="str">
        <f t="shared" si="18"/>
        <v/>
      </c>
      <c r="K102" s="5"/>
      <c r="L102" s="167" t="str">
        <f t="shared" si="12"/>
        <v/>
      </c>
      <c r="M102" s="5" t="e">
        <f t="shared" si="13"/>
        <v>#N/A</v>
      </c>
      <c r="N102" s="3" t="str">
        <f t="shared" si="14"/>
        <v/>
      </c>
    </row>
    <row r="103" spans="1:14" x14ac:dyDescent="0.2">
      <c r="A103" s="198"/>
      <c r="B103" s="204" t="e">
        <f>VLOOKUP(A103,Adr!A:B,2,FALSE)</f>
        <v>#N/A</v>
      </c>
      <c r="C103" s="196"/>
      <c r="D103" s="289"/>
      <c r="E103" s="173"/>
      <c r="F103" s="166"/>
      <c r="G103" s="169"/>
      <c r="H103" s="169"/>
      <c r="I103" s="192" t="str">
        <f t="shared" si="17"/>
        <v/>
      </c>
      <c r="J103" s="167" t="str">
        <f t="shared" si="18"/>
        <v/>
      </c>
      <c r="K103" s="5"/>
      <c r="L103" s="167" t="str">
        <f t="shared" si="12"/>
        <v/>
      </c>
      <c r="M103" s="5" t="e">
        <f t="shared" si="13"/>
        <v>#N/A</v>
      </c>
      <c r="N103" s="3" t="str">
        <f t="shared" si="14"/>
        <v/>
      </c>
    </row>
    <row r="104" spans="1:14" x14ac:dyDescent="0.2">
      <c r="A104" s="202"/>
      <c r="B104" s="204" t="e">
        <f>VLOOKUP(A104,Adr!A:B,2,FALSE)</f>
        <v>#N/A</v>
      </c>
      <c r="C104" s="196"/>
      <c r="D104" s="289"/>
      <c r="E104" s="230"/>
      <c r="F104" s="166"/>
      <c r="G104" s="169"/>
      <c r="H104" s="169"/>
      <c r="I104" s="192" t="str">
        <f t="shared" si="17"/>
        <v/>
      </c>
      <c r="J104" s="167" t="str">
        <f t="shared" si="18"/>
        <v/>
      </c>
      <c r="K104" s="5"/>
      <c r="L104" s="167" t="str">
        <f t="shared" si="12"/>
        <v/>
      </c>
      <c r="M104" s="5" t="e">
        <f t="shared" si="13"/>
        <v>#N/A</v>
      </c>
      <c r="N104" s="3" t="str">
        <f t="shared" si="14"/>
        <v/>
      </c>
    </row>
    <row r="105" spans="1:14" x14ac:dyDescent="0.2">
      <c r="A105" s="202"/>
      <c r="B105" s="204" t="e">
        <f>VLOOKUP(A105,Adr!A:B,2,FALSE)</f>
        <v>#N/A</v>
      </c>
      <c r="C105" s="185"/>
      <c r="D105" s="289"/>
      <c r="E105" s="173"/>
      <c r="F105" s="166"/>
      <c r="G105" s="169"/>
      <c r="H105" s="169"/>
      <c r="I105" s="192" t="str">
        <f t="shared" si="17"/>
        <v/>
      </c>
      <c r="J105" s="167" t="str">
        <f t="shared" si="18"/>
        <v/>
      </c>
      <c r="K105" s="5"/>
      <c r="L105" s="167" t="str">
        <f t="shared" si="12"/>
        <v/>
      </c>
      <c r="M105" s="5" t="e">
        <f t="shared" si="13"/>
        <v>#N/A</v>
      </c>
      <c r="N105" s="3" t="str">
        <f t="shared" si="14"/>
        <v/>
      </c>
    </row>
    <row r="106" spans="1:14" x14ac:dyDescent="0.2">
      <c r="A106" s="202"/>
      <c r="B106" s="204" t="e">
        <f>VLOOKUP(A106,Adr!A:B,2,FALSE)</f>
        <v>#N/A</v>
      </c>
      <c r="C106" s="196"/>
      <c r="D106" s="289"/>
      <c r="E106" s="230"/>
      <c r="F106" s="166"/>
      <c r="G106" s="169"/>
      <c r="H106" s="169"/>
      <c r="I106" s="192" t="str">
        <f t="shared" si="17"/>
        <v/>
      </c>
      <c r="J106" s="167" t="str">
        <f t="shared" si="18"/>
        <v/>
      </c>
      <c r="K106" s="5"/>
      <c r="L106" s="167" t="str">
        <f t="shared" si="12"/>
        <v/>
      </c>
      <c r="M106" s="5" t="e">
        <f t="shared" si="13"/>
        <v>#N/A</v>
      </c>
      <c r="N106" s="3" t="str">
        <f t="shared" si="14"/>
        <v/>
      </c>
    </row>
    <row r="107" spans="1:14" x14ac:dyDescent="0.2">
      <c r="A107" s="166"/>
      <c r="B107" s="204" t="e">
        <f>VLOOKUP(A107,Adr!A:B,2,FALSE)</f>
        <v>#N/A</v>
      </c>
      <c r="C107" s="185"/>
      <c r="D107" s="289"/>
      <c r="E107" s="173"/>
      <c r="F107" s="166"/>
      <c r="G107" s="169"/>
      <c r="H107" s="169"/>
      <c r="I107" s="192" t="str">
        <f t="shared" si="17"/>
        <v/>
      </c>
      <c r="J107" s="167" t="str">
        <f t="shared" si="18"/>
        <v/>
      </c>
      <c r="K107" s="5"/>
      <c r="L107" s="167" t="str">
        <f t="shared" si="12"/>
        <v/>
      </c>
      <c r="M107" s="5" t="e">
        <f t="shared" si="13"/>
        <v>#N/A</v>
      </c>
      <c r="N107" s="3" t="str">
        <f t="shared" si="14"/>
        <v/>
      </c>
    </row>
    <row r="108" spans="1:14" x14ac:dyDescent="0.2">
      <c r="A108" s="166"/>
      <c r="B108" s="204" t="e">
        <f>VLOOKUP(A108,Adr!A:B,2,FALSE)</f>
        <v>#N/A</v>
      </c>
      <c r="C108" s="196"/>
      <c r="D108" s="291"/>
      <c r="E108" s="230"/>
      <c r="F108" s="166"/>
      <c r="G108" s="169"/>
      <c r="H108" s="169"/>
      <c r="I108" s="192" t="str">
        <f t="shared" si="17"/>
        <v/>
      </c>
      <c r="J108" s="167" t="str">
        <f t="shared" si="18"/>
        <v/>
      </c>
      <c r="K108" s="5"/>
      <c r="L108" s="167" t="str">
        <f t="shared" si="12"/>
        <v/>
      </c>
      <c r="M108" s="5" t="e">
        <f t="shared" si="13"/>
        <v>#N/A</v>
      </c>
      <c r="N108" s="3" t="str">
        <f t="shared" si="14"/>
        <v/>
      </c>
    </row>
    <row r="109" spans="1:14" x14ac:dyDescent="0.2">
      <c r="A109" s="202"/>
      <c r="B109" s="204" t="e">
        <f>VLOOKUP(A109,Adr!A:B,2,FALSE)</f>
        <v>#N/A</v>
      </c>
      <c r="C109" s="185"/>
      <c r="D109" s="289"/>
      <c r="E109" s="173"/>
      <c r="F109" s="166"/>
      <c r="G109" s="169"/>
      <c r="H109" s="169"/>
      <c r="I109" s="192" t="str">
        <f t="shared" si="17"/>
        <v/>
      </c>
      <c r="J109" s="167" t="str">
        <f t="shared" si="18"/>
        <v/>
      </c>
      <c r="K109" s="5"/>
      <c r="L109" s="167" t="str">
        <f t="shared" si="12"/>
        <v/>
      </c>
      <c r="M109" s="5" t="e">
        <f t="shared" si="13"/>
        <v>#N/A</v>
      </c>
      <c r="N109" s="3" t="str">
        <f t="shared" si="14"/>
        <v/>
      </c>
    </row>
    <row r="110" spans="1:14" x14ac:dyDescent="0.2">
      <c r="A110" s="202"/>
      <c r="B110" s="204" t="e">
        <f>VLOOKUP(A110,Adr!A:B,2,FALSE)</f>
        <v>#N/A</v>
      </c>
      <c r="C110" s="185"/>
      <c r="D110" s="289"/>
      <c r="E110" s="230"/>
      <c r="F110" s="166"/>
      <c r="G110" s="169"/>
      <c r="H110" s="169"/>
      <c r="I110" s="192" t="str">
        <f t="shared" si="17"/>
        <v/>
      </c>
      <c r="J110" s="167" t="str">
        <f t="shared" si="18"/>
        <v/>
      </c>
      <c r="K110" s="5"/>
      <c r="L110" s="167" t="str">
        <f t="shared" si="12"/>
        <v/>
      </c>
      <c r="M110" s="5" t="e">
        <f t="shared" si="13"/>
        <v>#N/A</v>
      </c>
      <c r="N110" s="3" t="str">
        <f t="shared" si="14"/>
        <v/>
      </c>
    </row>
    <row r="111" spans="1:14" x14ac:dyDescent="0.2">
      <c r="A111" s="198"/>
      <c r="B111" s="204" t="e">
        <f>VLOOKUP(A111,Adr!A:B,2,FALSE)</f>
        <v>#N/A</v>
      </c>
      <c r="C111" s="185"/>
      <c r="D111" s="289"/>
      <c r="E111" s="173"/>
      <c r="F111" s="166"/>
      <c r="G111" s="169"/>
      <c r="H111" s="169"/>
      <c r="I111" s="192" t="str">
        <f t="shared" si="17"/>
        <v/>
      </c>
      <c r="J111" s="167" t="str">
        <f t="shared" si="18"/>
        <v/>
      </c>
      <c r="K111" s="5"/>
      <c r="L111" s="167" t="str">
        <f t="shared" si="12"/>
        <v/>
      </c>
      <c r="M111" s="5" t="e">
        <f t="shared" si="13"/>
        <v>#N/A</v>
      </c>
      <c r="N111" s="3" t="str">
        <f t="shared" si="14"/>
        <v/>
      </c>
    </row>
    <row r="112" spans="1:14" x14ac:dyDescent="0.2">
      <c r="A112" s="166"/>
      <c r="B112" s="204" t="e">
        <f>VLOOKUP(A112,Adr!A:B,2,FALSE)</f>
        <v>#N/A</v>
      </c>
      <c r="C112" s="196"/>
      <c r="D112" s="291"/>
      <c r="E112" s="230"/>
      <c r="F112" s="166"/>
      <c r="G112" s="169"/>
      <c r="H112" s="169"/>
      <c r="I112" s="192" t="str">
        <f t="shared" si="17"/>
        <v/>
      </c>
      <c r="J112" s="167" t="str">
        <f t="shared" si="18"/>
        <v/>
      </c>
      <c r="K112" s="5"/>
      <c r="L112" s="167" t="str">
        <f t="shared" si="12"/>
        <v/>
      </c>
      <c r="M112" s="5" t="e">
        <f t="shared" si="13"/>
        <v>#N/A</v>
      </c>
      <c r="N112" s="3" t="str">
        <f t="shared" si="14"/>
        <v/>
      </c>
    </row>
    <row r="113" spans="1:14" x14ac:dyDescent="0.2">
      <c r="A113" s="202"/>
      <c r="B113" s="204" t="e">
        <f>VLOOKUP(A113,Adr!A:B,2,FALSE)</f>
        <v>#N/A</v>
      </c>
      <c r="C113" s="196"/>
      <c r="D113" s="289"/>
      <c r="E113" s="173"/>
      <c r="F113" s="166"/>
      <c r="G113" s="169"/>
      <c r="H113" s="169"/>
      <c r="I113" s="192" t="str">
        <f t="shared" si="17"/>
        <v/>
      </c>
      <c r="J113" s="167" t="str">
        <f t="shared" si="18"/>
        <v/>
      </c>
      <c r="K113" s="5"/>
      <c r="L113" s="167" t="str">
        <f t="shared" si="12"/>
        <v/>
      </c>
      <c r="M113" s="5" t="e">
        <f t="shared" si="13"/>
        <v>#N/A</v>
      </c>
      <c r="N113" s="3" t="str">
        <f t="shared" si="14"/>
        <v/>
      </c>
    </row>
    <row r="114" spans="1:14" x14ac:dyDescent="0.2">
      <c r="A114" s="202"/>
      <c r="B114" s="204" t="e">
        <f>VLOOKUP(A114,Adr!A:B,2,FALSE)</f>
        <v>#N/A</v>
      </c>
      <c r="C114" s="185"/>
      <c r="D114" s="289"/>
      <c r="E114" s="230"/>
      <c r="F114" s="166"/>
      <c r="G114" s="169"/>
      <c r="H114" s="169"/>
      <c r="I114" s="192" t="str">
        <f t="shared" si="17"/>
        <v/>
      </c>
      <c r="J114" s="167" t="str">
        <f t="shared" si="18"/>
        <v/>
      </c>
      <c r="K114" s="5"/>
      <c r="L114" s="167" t="str">
        <f t="shared" si="12"/>
        <v/>
      </c>
      <c r="M114" s="5" t="e">
        <f t="shared" si="13"/>
        <v>#N/A</v>
      </c>
      <c r="N114" s="3" t="str">
        <f t="shared" si="14"/>
        <v/>
      </c>
    </row>
    <row r="115" spans="1:14" x14ac:dyDescent="0.2">
      <c r="A115" s="166"/>
      <c r="B115" s="204" t="e">
        <f>VLOOKUP(A115,Adr!A:B,2,FALSE)</f>
        <v>#N/A</v>
      </c>
      <c r="C115" s="196"/>
      <c r="D115" s="291"/>
      <c r="E115" s="173"/>
      <c r="F115" s="166"/>
      <c r="G115" s="169"/>
      <c r="H115" s="169"/>
      <c r="I115" s="192" t="str">
        <f t="shared" si="17"/>
        <v/>
      </c>
      <c r="J115" s="167" t="str">
        <f t="shared" si="18"/>
        <v/>
      </c>
      <c r="K115" s="5"/>
      <c r="L115" s="167" t="str">
        <f t="shared" si="12"/>
        <v/>
      </c>
      <c r="M115" s="5" t="e">
        <f t="shared" si="13"/>
        <v>#N/A</v>
      </c>
      <c r="N115" s="3" t="str">
        <f t="shared" si="14"/>
        <v/>
      </c>
    </row>
    <row r="116" spans="1:14" x14ac:dyDescent="0.2">
      <c r="A116" s="202"/>
      <c r="B116" s="204" t="e">
        <f>VLOOKUP(A116,Adr!A:B,2,FALSE)</f>
        <v>#N/A</v>
      </c>
      <c r="C116" s="185"/>
      <c r="D116" s="289"/>
      <c r="E116" s="230"/>
      <c r="F116" s="166"/>
      <c r="G116" s="169"/>
      <c r="H116" s="169"/>
      <c r="I116" s="192" t="str">
        <f t="shared" si="17"/>
        <v/>
      </c>
      <c r="J116" s="167" t="str">
        <f t="shared" si="18"/>
        <v/>
      </c>
      <c r="K116" s="5"/>
      <c r="L116" s="167" t="str">
        <f t="shared" si="12"/>
        <v/>
      </c>
      <c r="M116" s="5" t="e">
        <f t="shared" si="13"/>
        <v>#N/A</v>
      </c>
      <c r="N116" s="3" t="str">
        <f t="shared" si="14"/>
        <v/>
      </c>
    </row>
    <row r="117" spans="1:14" x14ac:dyDescent="0.2">
      <c r="A117" s="202"/>
      <c r="B117" s="204" t="e">
        <f>VLOOKUP(A117,Adr!A:B,2,FALSE)</f>
        <v>#N/A</v>
      </c>
      <c r="C117" s="185"/>
      <c r="D117" s="289"/>
      <c r="E117" s="173"/>
      <c r="F117" s="166"/>
      <c r="G117" s="169"/>
      <c r="H117" s="169"/>
      <c r="I117" s="192" t="str">
        <f t="shared" si="17"/>
        <v/>
      </c>
      <c r="J117" s="167" t="str">
        <f t="shared" si="18"/>
        <v/>
      </c>
      <c r="K117" s="5"/>
      <c r="L117" s="167" t="str">
        <f t="shared" si="12"/>
        <v/>
      </c>
      <c r="M117" s="5" t="e">
        <f t="shared" si="13"/>
        <v>#N/A</v>
      </c>
      <c r="N117" s="3" t="str">
        <f t="shared" si="14"/>
        <v/>
      </c>
    </row>
    <row r="118" spans="1:14" x14ac:dyDescent="0.2">
      <c r="A118" s="202"/>
      <c r="B118" s="204" t="e">
        <f>VLOOKUP(A118,Adr!A:B,2,FALSE)</f>
        <v>#N/A</v>
      </c>
      <c r="C118" s="169"/>
      <c r="D118" s="290"/>
      <c r="E118" s="230"/>
      <c r="F118" s="166"/>
      <c r="G118" s="169"/>
      <c r="H118" s="169"/>
      <c r="I118" s="192" t="str">
        <f t="shared" si="17"/>
        <v/>
      </c>
      <c r="J118" s="167" t="str">
        <f t="shared" si="18"/>
        <v/>
      </c>
      <c r="K118" s="5"/>
      <c r="L118" s="167" t="str">
        <f t="shared" si="12"/>
        <v/>
      </c>
      <c r="M118" s="5" t="e">
        <f t="shared" si="13"/>
        <v>#N/A</v>
      </c>
      <c r="N118" s="3" t="str">
        <f t="shared" si="14"/>
        <v/>
      </c>
    </row>
    <row r="119" spans="1:14" x14ac:dyDescent="0.2">
      <c r="A119" s="166"/>
      <c r="B119" s="204" t="e">
        <f>VLOOKUP(A119,Adr!A:B,2,FALSE)</f>
        <v>#N/A</v>
      </c>
      <c r="C119" s="196"/>
      <c r="D119" s="291"/>
      <c r="E119" s="173"/>
      <c r="F119" s="166"/>
      <c r="G119" s="169"/>
      <c r="H119" s="169"/>
      <c r="I119" s="192" t="str">
        <f t="shared" si="17"/>
        <v/>
      </c>
      <c r="J119" s="167" t="str">
        <f t="shared" si="18"/>
        <v/>
      </c>
      <c r="K119" s="5"/>
      <c r="L119" s="167" t="str">
        <f t="shared" si="12"/>
        <v/>
      </c>
      <c r="M119" s="5" t="e">
        <f t="shared" si="13"/>
        <v>#N/A</v>
      </c>
      <c r="N119" s="3" t="str">
        <f t="shared" si="14"/>
        <v/>
      </c>
    </row>
    <row r="120" spans="1:14" x14ac:dyDescent="0.2">
      <c r="A120" s="202"/>
      <c r="B120" s="204" t="e">
        <f>VLOOKUP(A120,Adr!A:B,2,FALSE)</f>
        <v>#N/A</v>
      </c>
      <c r="C120" s="169"/>
      <c r="D120" s="290"/>
      <c r="E120" s="230"/>
      <c r="F120" s="166"/>
      <c r="G120" s="169"/>
      <c r="H120" s="169"/>
      <c r="I120" s="192" t="str">
        <f t="shared" si="17"/>
        <v/>
      </c>
      <c r="J120" s="167" t="str">
        <f t="shared" si="18"/>
        <v/>
      </c>
      <c r="K120" s="5"/>
      <c r="L120" s="167" t="str">
        <f t="shared" si="12"/>
        <v/>
      </c>
      <c r="M120" s="5" t="e">
        <f t="shared" si="13"/>
        <v>#N/A</v>
      </c>
      <c r="N120" s="3" t="str">
        <f t="shared" si="14"/>
        <v/>
      </c>
    </row>
    <row r="121" spans="1:14" x14ac:dyDescent="0.2">
      <c r="A121" s="202"/>
      <c r="B121" s="204" t="e">
        <f>VLOOKUP(A121,Adr!A:B,2,FALSE)</f>
        <v>#N/A</v>
      </c>
      <c r="C121" s="185"/>
      <c r="D121" s="289"/>
      <c r="E121" s="173"/>
      <c r="F121" s="166"/>
      <c r="G121" s="169"/>
      <c r="H121" s="169"/>
      <c r="I121" s="192" t="str">
        <f t="shared" si="17"/>
        <v/>
      </c>
      <c r="J121" s="167" t="str">
        <f t="shared" si="18"/>
        <v/>
      </c>
      <c r="K121" s="5"/>
      <c r="L121" s="167" t="str">
        <f t="shared" si="12"/>
        <v/>
      </c>
      <c r="M121" s="5" t="e">
        <f t="shared" si="13"/>
        <v>#N/A</v>
      </c>
      <c r="N121" s="3" t="str">
        <f t="shared" si="14"/>
        <v/>
      </c>
    </row>
    <row r="122" spans="1:14" x14ac:dyDescent="0.2">
      <c r="A122" s="166"/>
      <c r="B122" s="204" t="e">
        <f>VLOOKUP(A122,Adr!A:B,2,FALSE)</f>
        <v>#N/A</v>
      </c>
      <c r="C122" s="196"/>
      <c r="D122" s="291"/>
      <c r="E122" s="230"/>
      <c r="F122" s="166"/>
      <c r="G122" s="169"/>
      <c r="H122" s="169"/>
      <c r="I122" s="192" t="str">
        <f t="shared" si="17"/>
        <v/>
      </c>
      <c r="J122" s="167" t="str">
        <f t="shared" si="18"/>
        <v/>
      </c>
      <c r="K122" s="5"/>
      <c r="L122" s="167" t="str">
        <f t="shared" si="12"/>
        <v/>
      </c>
      <c r="M122" s="5" t="e">
        <f t="shared" si="13"/>
        <v>#N/A</v>
      </c>
      <c r="N122" s="3" t="str">
        <f t="shared" si="14"/>
        <v/>
      </c>
    </row>
    <row r="123" spans="1:14" x14ac:dyDescent="0.2">
      <c r="A123" s="198"/>
      <c r="B123" s="204" t="e">
        <f>VLOOKUP(A123,Adr!A:B,2,FALSE)</f>
        <v>#N/A</v>
      </c>
      <c r="C123" s="185"/>
      <c r="D123" s="289"/>
      <c r="E123" s="173"/>
      <c r="F123" s="166"/>
      <c r="G123" s="169"/>
      <c r="H123" s="169"/>
      <c r="I123" s="192" t="str">
        <f t="shared" si="17"/>
        <v/>
      </c>
      <c r="J123" s="167" t="str">
        <f t="shared" si="18"/>
        <v/>
      </c>
      <c r="K123" s="5"/>
      <c r="L123" s="167" t="str">
        <f t="shared" si="12"/>
        <v/>
      </c>
      <c r="M123" s="5" t="e">
        <f t="shared" si="13"/>
        <v>#N/A</v>
      </c>
      <c r="N123" s="3" t="str">
        <f t="shared" si="14"/>
        <v/>
      </c>
    </row>
    <row r="124" spans="1:14" x14ac:dyDescent="0.2">
      <c r="A124" s="202"/>
      <c r="B124" s="204" t="e">
        <f>VLOOKUP(A124,Adr!A:B,2,FALSE)</f>
        <v>#N/A</v>
      </c>
      <c r="C124" s="185"/>
      <c r="D124" s="289"/>
      <c r="E124" s="230"/>
      <c r="F124" s="166"/>
      <c r="G124" s="169"/>
      <c r="H124" s="169"/>
      <c r="I124" s="192" t="str">
        <f t="shared" si="17"/>
        <v/>
      </c>
      <c r="J124" s="167" t="str">
        <f t="shared" si="18"/>
        <v/>
      </c>
      <c r="K124" s="5"/>
      <c r="L124" s="167" t="str">
        <f t="shared" si="12"/>
        <v/>
      </c>
      <c r="M124" s="5" t="e">
        <f t="shared" si="13"/>
        <v>#N/A</v>
      </c>
      <c r="N124" s="3" t="str">
        <f t="shared" si="14"/>
        <v/>
      </c>
    </row>
    <row r="125" spans="1:14" x14ac:dyDescent="0.2">
      <c r="A125" s="202"/>
      <c r="B125" s="204" t="e">
        <f>VLOOKUP(A125,Adr!A:B,2,FALSE)</f>
        <v>#N/A</v>
      </c>
      <c r="C125" s="185"/>
      <c r="D125" s="289"/>
      <c r="E125" s="173"/>
      <c r="F125" s="166"/>
      <c r="G125" s="169"/>
      <c r="H125" s="169"/>
      <c r="I125" s="192" t="str">
        <f t="shared" si="17"/>
        <v/>
      </c>
      <c r="J125" s="167" t="str">
        <f t="shared" si="18"/>
        <v/>
      </c>
      <c r="K125" s="5"/>
      <c r="L125" s="167" t="str">
        <f t="shared" si="12"/>
        <v/>
      </c>
      <c r="M125" s="5" t="e">
        <f t="shared" si="13"/>
        <v>#N/A</v>
      </c>
      <c r="N125" s="3" t="str">
        <f t="shared" si="14"/>
        <v/>
      </c>
    </row>
    <row r="126" spans="1:14" x14ac:dyDescent="0.2">
      <c r="A126" s="166"/>
      <c r="B126" s="204" t="e">
        <f>VLOOKUP(A126,Adr!A:B,2,FALSE)</f>
        <v>#N/A</v>
      </c>
      <c r="C126" s="196"/>
      <c r="D126" s="291"/>
      <c r="E126" s="230"/>
      <c r="F126" s="166"/>
      <c r="G126" s="169"/>
      <c r="H126" s="169"/>
      <c r="I126" s="192" t="str">
        <f t="shared" si="17"/>
        <v/>
      </c>
      <c r="J126" s="167" t="str">
        <f t="shared" si="18"/>
        <v/>
      </c>
      <c r="K126" s="5"/>
      <c r="L126" s="167" t="str">
        <f t="shared" si="12"/>
        <v/>
      </c>
      <c r="M126" s="5" t="e">
        <f t="shared" si="13"/>
        <v>#N/A</v>
      </c>
      <c r="N126" s="3" t="str">
        <f t="shared" si="14"/>
        <v/>
      </c>
    </row>
    <row r="127" spans="1:14" x14ac:dyDescent="0.2">
      <c r="A127" s="166"/>
      <c r="B127" s="204" t="e">
        <f>VLOOKUP(A127,Adr!A:B,2,FALSE)</f>
        <v>#N/A</v>
      </c>
      <c r="C127" s="196"/>
      <c r="D127" s="291"/>
      <c r="E127" s="173"/>
      <c r="F127" s="166"/>
      <c r="G127" s="169"/>
      <c r="H127" s="169"/>
      <c r="I127" s="192" t="str">
        <f t="shared" si="17"/>
        <v/>
      </c>
      <c r="J127" s="167" t="str">
        <f t="shared" si="18"/>
        <v/>
      </c>
      <c r="K127" s="5"/>
      <c r="L127" s="167" t="str">
        <f t="shared" si="12"/>
        <v/>
      </c>
      <c r="M127" s="5" t="e">
        <f t="shared" si="13"/>
        <v>#N/A</v>
      </c>
      <c r="N127" s="3" t="str">
        <f t="shared" si="14"/>
        <v/>
      </c>
    </row>
    <row r="128" spans="1:14" x14ac:dyDescent="0.2">
      <c r="A128" s="202"/>
      <c r="B128" s="204" t="e">
        <f>VLOOKUP(A128,Adr!A:B,2,FALSE)</f>
        <v>#N/A</v>
      </c>
      <c r="C128" s="196"/>
      <c r="D128" s="289"/>
      <c r="E128" s="230"/>
      <c r="F128" s="166"/>
      <c r="G128" s="169"/>
      <c r="H128" s="169"/>
      <c r="I128" s="192" t="str">
        <f t="shared" si="17"/>
        <v/>
      </c>
      <c r="J128" s="167" t="str">
        <f t="shared" si="18"/>
        <v/>
      </c>
      <c r="K128" s="5"/>
      <c r="L128" s="167" t="str">
        <f t="shared" si="12"/>
        <v/>
      </c>
      <c r="M128" s="5" t="e">
        <f t="shared" si="13"/>
        <v>#N/A</v>
      </c>
      <c r="N128" s="3" t="str">
        <f t="shared" si="14"/>
        <v/>
      </c>
    </row>
    <row r="129" spans="1:14" x14ac:dyDescent="0.2">
      <c r="A129" s="202"/>
      <c r="B129" s="204" t="e">
        <f>VLOOKUP(A129,Adr!A:B,2,FALSE)</f>
        <v>#N/A</v>
      </c>
      <c r="C129" s="196"/>
      <c r="D129" s="289"/>
      <c r="E129" s="173"/>
      <c r="F129" s="166"/>
      <c r="G129" s="169"/>
      <c r="H129" s="169"/>
      <c r="I129" s="192" t="str">
        <f t="shared" si="17"/>
        <v/>
      </c>
      <c r="J129" s="167" t="str">
        <f t="shared" si="18"/>
        <v/>
      </c>
      <c r="K129" s="5"/>
      <c r="L129" s="167" t="str">
        <f t="shared" si="12"/>
        <v/>
      </c>
      <c r="M129" s="5" t="e">
        <f t="shared" si="13"/>
        <v>#N/A</v>
      </c>
      <c r="N129" s="3" t="str">
        <f t="shared" si="14"/>
        <v/>
      </c>
    </row>
    <row r="130" spans="1:14" x14ac:dyDescent="0.2">
      <c r="A130" s="202"/>
      <c r="B130" s="204" t="e">
        <f>VLOOKUP(A130,Adr!A:B,2,FALSE)</f>
        <v>#N/A</v>
      </c>
      <c r="C130" s="185"/>
      <c r="D130" s="289"/>
      <c r="E130" s="230"/>
      <c r="F130" s="166"/>
      <c r="G130" s="169"/>
      <c r="H130" s="169"/>
      <c r="I130" s="192" t="str">
        <f t="shared" si="17"/>
        <v/>
      </c>
      <c r="J130" s="167" t="str">
        <f t="shared" si="18"/>
        <v/>
      </c>
      <c r="K130" s="5"/>
      <c r="L130" s="167" t="str">
        <f t="shared" si="12"/>
        <v/>
      </c>
      <c r="M130" s="5" t="e">
        <f t="shared" si="13"/>
        <v>#N/A</v>
      </c>
      <c r="N130" s="3" t="str">
        <f t="shared" si="14"/>
        <v/>
      </c>
    </row>
    <row r="131" spans="1:14" x14ac:dyDescent="0.2">
      <c r="A131" s="202"/>
      <c r="B131" s="204" t="e">
        <f>VLOOKUP(A131,Adr!A:B,2,FALSE)</f>
        <v>#N/A</v>
      </c>
      <c r="C131" s="185"/>
      <c r="D131" s="289"/>
      <c r="E131" s="173"/>
      <c r="F131" s="166"/>
      <c r="G131" s="169"/>
      <c r="H131" s="169"/>
      <c r="I131" s="192" t="str">
        <f t="shared" si="17"/>
        <v/>
      </c>
      <c r="J131" s="167" t="str">
        <f t="shared" si="18"/>
        <v/>
      </c>
      <c r="K131" s="5"/>
      <c r="L131" s="167" t="str">
        <f t="shared" si="12"/>
        <v/>
      </c>
      <c r="M131" s="5" t="e">
        <f t="shared" si="13"/>
        <v>#N/A</v>
      </c>
      <c r="N131" s="3" t="str">
        <f t="shared" si="14"/>
        <v/>
      </c>
    </row>
    <row r="132" spans="1:14" x14ac:dyDescent="0.2">
      <c r="A132" s="166"/>
      <c r="B132" s="204" t="e">
        <f>VLOOKUP(A132,Adr!A:B,2,FALSE)</f>
        <v>#N/A</v>
      </c>
      <c r="C132" s="169"/>
      <c r="D132" s="290"/>
      <c r="E132" s="230"/>
      <c r="F132" s="166"/>
      <c r="G132" s="169"/>
      <c r="H132" s="169"/>
      <c r="I132" s="192" t="str">
        <f t="shared" si="17"/>
        <v/>
      </c>
      <c r="J132" s="167" t="str">
        <f t="shared" si="18"/>
        <v/>
      </c>
      <c r="K132" s="5"/>
      <c r="L132" s="167" t="str">
        <f t="shared" si="12"/>
        <v/>
      </c>
      <c r="M132" s="5" t="e">
        <f t="shared" si="13"/>
        <v>#N/A</v>
      </c>
      <c r="N132" s="3" t="str">
        <f t="shared" si="14"/>
        <v/>
      </c>
    </row>
    <row r="133" spans="1:14" x14ac:dyDescent="0.2">
      <c r="A133" s="202"/>
      <c r="B133" s="204" t="e">
        <f>VLOOKUP(A133,Adr!A:B,2,FALSE)</f>
        <v>#N/A</v>
      </c>
      <c r="C133" s="185"/>
      <c r="D133" s="289"/>
      <c r="E133" s="173"/>
      <c r="F133" s="166"/>
      <c r="G133" s="169"/>
      <c r="H133" s="169"/>
      <c r="I133" s="192" t="str">
        <f t="shared" si="17"/>
        <v/>
      </c>
      <c r="J133" s="167" t="str">
        <f t="shared" si="18"/>
        <v/>
      </c>
      <c r="K133" s="5"/>
      <c r="L133" s="167" t="str">
        <f t="shared" si="12"/>
        <v/>
      </c>
      <c r="M133" s="5" t="e">
        <f t="shared" si="13"/>
        <v>#N/A</v>
      </c>
      <c r="N133" s="3" t="str">
        <f t="shared" si="14"/>
        <v/>
      </c>
    </row>
    <row r="134" spans="1:14" x14ac:dyDescent="0.2">
      <c r="A134" s="202"/>
      <c r="B134" s="204" t="e">
        <f>VLOOKUP(A134,Adr!A:B,2,FALSE)</f>
        <v>#N/A</v>
      </c>
      <c r="C134" s="169"/>
      <c r="D134" s="290"/>
      <c r="E134" s="230"/>
      <c r="F134" s="166"/>
      <c r="G134" s="169"/>
      <c r="H134" s="169"/>
      <c r="I134" s="192" t="str">
        <f t="shared" si="17"/>
        <v/>
      </c>
      <c r="J134" s="167" t="str">
        <f t="shared" si="18"/>
        <v/>
      </c>
      <c r="K134" s="5"/>
      <c r="L134" s="167" t="str">
        <f t="shared" si="12"/>
        <v/>
      </c>
      <c r="M134" s="5" t="e">
        <f t="shared" si="13"/>
        <v>#N/A</v>
      </c>
      <c r="N134" s="3" t="str">
        <f t="shared" si="14"/>
        <v/>
      </c>
    </row>
    <row r="135" spans="1:14" x14ac:dyDescent="0.2">
      <c r="A135" s="178"/>
      <c r="B135" s="204" t="e">
        <f>VLOOKUP(A135,Adr!A:B,2,FALSE)</f>
        <v>#N/A</v>
      </c>
      <c r="C135" s="196"/>
      <c r="D135" s="289"/>
      <c r="E135" s="173"/>
      <c r="F135" s="166"/>
      <c r="G135" s="169"/>
      <c r="H135" s="169"/>
      <c r="I135" s="192" t="str">
        <f t="shared" si="17"/>
        <v/>
      </c>
      <c r="J135" s="167" t="str">
        <f t="shared" si="18"/>
        <v/>
      </c>
      <c r="K135" s="5"/>
      <c r="L135" s="167" t="str">
        <f t="shared" si="12"/>
        <v/>
      </c>
      <c r="M135" s="5" t="e">
        <f t="shared" si="13"/>
        <v>#N/A</v>
      </c>
      <c r="N135" s="3" t="str">
        <f t="shared" si="14"/>
        <v/>
      </c>
    </row>
    <row r="136" spans="1:14" x14ac:dyDescent="0.2">
      <c r="A136" s="202"/>
      <c r="B136" s="204" t="e">
        <f>VLOOKUP(A136,Adr!A:B,2,FALSE)</f>
        <v>#N/A</v>
      </c>
      <c r="C136" s="185"/>
      <c r="D136" s="289"/>
      <c r="E136" s="230"/>
      <c r="F136" s="166"/>
      <c r="G136" s="169"/>
      <c r="H136" s="169"/>
      <c r="I136" s="192" t="str">
        <f t="shared" si="17"/>
        <v/>
      </c>
      <c r="J136" s="167" t="str">
        <f t="shared" si="18"/>
        <v/>
      </c>
      <c r="K136" s="5"/>
      <c r="L136" s="167" t="str">
        <f t="shared" si="12"/>
        <v/>
      </c>
      <c r="M136" s="5" t="e">
        <f t="shared" si="13"/>
        <v>#N/A</v>
      </c>
      <c r="N136" s="3" t="str">
        <f t="shared" si="14"/>
        <v/>
      </c>
    </row>
    <row r="137" spans="1:14" x14ac:dyDescent="0.2">
      <c r="A137" s="202"/>
      <c r="B137" s="204" t="e">
        <f>VLOOKUP(A137,Adr!A:B,2,FALSE)</f>
        <v>#N/A</v>
      </c>
      <c r="C137" s="185"/>
      <c r="D137" s="289"/>
      <c r="E137" s="173"/>
      <c r="F137" s="166"/>
      <c r="G137" s="169"/>
      <c r="H137" s="169"/>
      <c r="I137" s="192" t="str">
        <f t="shared" si="17"/>
        <v/>
      </c>
      <c r="J137" s="167" t="str">
        <f t="shared" si="18"/>
        <v/>
      </c>
      <c r="K137" s="5"/>
      <c r="L137" s="167" t="str">
        <f t="shared" si="12"/>
        <v/>
      </c>
      <c r="M137" s="5" t="e">
        <f t="shared" si="13"/>
        <v>#N/A</v>
      </c>
      <c r="N137" s="3" t="str">
        <f t="shared" si="14"/>
        <v/>
      </c>
    </row>
    <row r="138" spans="1:14" x14ac:dyDescent="0.2">
      <c r="A138" s="202"/>
      <c r="B138" s="204" t="e">
        <f>VLOOKUP(A138,Adr!A:B,2,FALSE)</f>
        <v>#N/A</v>
      </c>
      <c r="C138" s="185"/>
      <c r="D138" s="289"/>
      <c r="E138" s="230"/>
      <c r="F138" s="166"/>
      <c r="G138" s="169"/>
      <c r="H138" s="169"/>
      <c r="I138" s="192" t="str">
        <f t="shared" si="17"/>
        <v/>
      </c>
      <c r="J138" s="167" t="str">
        <f t="shared" si="18"/>
        <v/>
      </c>
      <c r="K138" s="5"/>
      <c r="L138" s="167" t="str">
        <f t="shared" si="12"/>
        <v/>
      </c>
      <c r="M138" s="5" t="e">
        <f t="shared" si="13"/>
        <v>#N/A</v>
      </c>
      <c r="N138" s="3" t="str">
        <f t="shared" si="14"/>
        <v/>
      </c>
    </row>
    <row r="139" spans="1:14" x14ac:dyDescent="0.2">
      <c r="A139" s="202"/>
      <c r="B139" s="204" t="e">
        <f>VLOOKUP(A139,Adr!A:B,2,FALSE)</f>
        <v>#N/A</v>
      </c>
      <c r="C139" s="185"/>
      <c r="D139" s="289"/>
      <c r="E139" s="173"/>
      <c r="F139" s="166"/>
      <c r="G139" s="169"/>
      <c r="H139" s="169"/>
      <c r="I139" s="192" t="str">
        <f t="shared" si="17"/>
        <v/>
      </c>
      <c r="J139" s="167" t="str">
        <f t="shared" si="18"/>
        <v/>
      </c>
      <c r="K139" s="5"/>
      <c r="L139" s="167" t="str">
        <f t="shared" si="12"/>
        <v/>
      </c>
      <c r="M139" s="5" t="e">
        <f t="shared" si="13"/>
        <v>#N/A</v>
      </c>
      <c r="N139" s="3" t="str">
        <f t="shared" si="14"/>
        <v/>
      </c>
    </row>
    <row r="140" spans="1:14" x14ac:dyDescent="0.2">
      <c r="A140" s="178"/>
      <c r="B140" s="204" t="e">
        <f>VLOOKUP(A140,Adr!A:B,2,FALSE)</f>
        <v>#N/A</v>
      </c>
      <c r="C140" s="196"/>
      <c r="D140" s="291"/>
      <c r="E140" s="230"/>
      <c r="F140" s="166"/>
      <c r="G140" s="169"/>
      <c r="H140" s="169"/>
      <c r="I140" s="192" t="str">
        <f t="shared" si="17"/>
        <v/>
      </c>
      <c r="J140" s="167" t="str">
        <f t="shared" si="18"/>
        <v/>
      </c>
      <c r="K140" s="5"/>
      <c r="L140" s="167" t="str">
        <f t="shared" si="12"/>
        <v/>
      </c>
      <c r="M140" s="5" t="e">
        <f t="shared" si="13"/>
        <v>#N/A</v>
      </c>
      <c r="N140" s="3" t="str">
        <f t="shared" si="14"/>
        <v/>
      </c>
    </row>
    <row r="141" spans="1:14" x14ac:dyDescent="0.2">
      <c r="A141" s="202"/>
      <c r="B141" s="204" t="e">
        <f>VLOOKUP(A141,Adr!A:B,2,FALSE)</f>
        <v>#N/A</v>
      </c>
      <c r="C141" s="185"/>
      <c r="D141" s="289"/>
      <c r="E141" s="173"/>
      <c r="F141" s="166"/>
      <c r="G141" s="169"/>
      <c r="H141" s="169"/>
      <c r="I141" s="192" t="str">
        <f t="shared" si="17"/>
        <v/>
      </c>
      <c r="J141" s="167" t="str">
        <f t="shared" si="18"/>
        <v/>
      </c>
      <c r="K141" s="5"/>
      <c r="L141" s="167" t="str">
        <f t="shared" si="12"/>
        <v/>
      </c>
      <c r="M141" s="5" t="e">
        <f t="shared" si="13"/>
        <v>#N/A</v>
      </c>
      <c r="N141" s="3" t="str">
        <f t="shared" si="14"/>
        <v/>
      </c>
    </row>
    <row r="142" spans="1:14" x14ac:dyDescent="0.2">
      <c r="A142" s="202"/>
      <c r="B142" s="204" t="e">
        <f>VLOOKUP(A142,Adr!A:B,2,FALSE)</f>
        <v>#N/A</v>
      </c>
      <c r="C142" s="185"/>
      <c r="D142" s="289"/>
      <c r="E142" s="230"/>
      <c r="F142" s="166"/>
      <c r="G142" s="169"/>
      <c r="H142" s="169"/>
      <c r="I142" s="192" t="str">
        <f t="shared" si="17"/>
        <v/>
      </c>
      <c r="J142" s="167" t="str">
        <f t="shared" si="18"/>
        <v/>
      </c>
      <c r="K142" s="5"/>
      <c r="L142" s="167" t="str">
        <f t="shared" si="12"/>
        <v/>
      </c>
      <c r="M142" s="5" t="e">
        <f t="shared" si="13"/>
        <v>#N/A</v>
      </c>
      <c r="N142" s="3" t="str">
        <f t="shared" si="14"/>
        <v/>
      </c>
    </row>
    <row r="143" spans="1:14" x14ac:dyDescent="0.2">
      <c r="A143" s="202"/>
      <c r="B143" s="204" t="e">
        <f>VLOOKUP(A143,Adr!A:B,2,FALSE)</f>
        <v>#N/A</v>
      </c>
      <c r="C143" s="185"/>
      <c r="D143" s="289"/>
      <c r="E143" s="173"/>
      <c r="F143" s="166"/>
      <c r="G143" s="169"/>
      <c r="H143" s="169"/>
      <c r="I143" s="192" t="str">
        <f t="shared" si="17"/>
        <v/>
      </c>
      <c r="J143" s="167" t="str">
        <f t="shared" si="18"/>
        <v/>
      </c>
      <c r="K143" s="5"/>
      <c r="L143" s="167" t="str">
        <f t="shared" si="12"/>
        <v/>
      </c>
      <c r="M143" s="5" t="e">
        <f t="shared" si="13"/>
        <v>#N/A</v>
      </c>
      <c r="N143" s="3" t="str">
        <f t="shared" si="14"/>
        <v/>
      </c>
    </row>
    <row r="144" spans="1:14" x14ac:dyDescent="0.2">
      <c r="A144" s="202"/>
      <c r="B144" s="204" t="e">
        <f>VLOOKUP(A144,Adr!A:B,2,FALSE)</f>
        <v>#N/A</v>
      </c>
      <c r="C144" s="185"/>
      <c r="D144" s="289"/>
      <c r="E144" s="230"/>
      <c r="F144" s="166"/>
      <c r="G144" s="169"/>
      <c r="H144" s="169"/>
      <c r="I144" s="192" t="str">
        <f t="shared" si="17"/>
        <v/>
      </c>
      <c r="J144" s="167" t="str">
        <f t="shared" si="18"/>
        <v/>
      </c>
      <c r="K144" s="5"/>
      <c r="L144" s="167" t="str">
        <f t="shared" si="12"/>
        <v/>
      </c>
      <c r="M144" s="5" t="e">
        <f t="shared" si="13"/>
        <v>#N/A</v>
      </c>
      <c r="N144" s="3" t="str">
        <f t="shared" si="14"/>
        <v/>
      </c>
    </row>
    <row r="145" spans="1:14" x14ac:dyDescent="0.2">
      <c r="A145" s="202"/>
      <c r="B145" s="204" t="e">
        <f>VLOOKUP(A145,Adr!A:B,2,FALSE)</f>
        <v>#N/A</v>
      </c>
      <c r="C145" s="169"/>
      <c r="D145" s="290"/>
      <c r="E145" s="173"/>
      <c r="F145" s="166"/>
      <c r="G145" s="169"/>
      <c r="H145" s="169"/>
      <c r="I145" s="192" t="str">
        <f t="shared" si="17"/>
        <v/>
      </c>
      <c r="J145" s="167" t="str">
        <f t="shared" si="18"/>
        <v/>
      </c>
      <c r="K145" s="5"/>
      <c r="L145" s="167" t="str">
        <f t="shared" si="12"/>
        <v/>
      </c>
      <c r="M145" s="5" t="e">
        <f t="shared" si="13"/>
        <v>#N/A</v>
      </c>
      <c r="N145" s="3" t="str">
        <f t="shared" si="14"/>
        <v/>
      </c>
    </row>
    <row r="146" spans="1:14" x14ac:dyDescent="0.2">
      <c r="A146" s="182"/>
      <c r="B146" s="204" t="e">
        <f>VLOOKUP(A146,Adr!A:B,2,FALSE)</f>
        <v>#N/A</v>
      </c>
      <c r="C146" s="185"/>
      <c r="D146" s="289"/>
      <c r="E146" s="230"/>
      <c r="F146" s="166"/>
      <c r="G146" s="169"/>
      <c r="H146" s="169"/>
      <c r="I146" s="192" t="str">
        <f t="shared" si="17"/>
        <v/>
      </c>
      <c r="J146" s="167" t="str">
        <f t="shared" si="18"/>
        <v/>
      </c>
      <c r="K146" s="5"/>
      <c r="L146" s="167" t="str">
        <f t="shared" si="12"/>
        <v/>
      </c>
      <c r="M146" s="5" t="e">
        <f t="shared" si="13"/>
        <v>#N/A</v>
      </c>
      <c r="N146" s="3" t="str">
        <f t="shared" si="14"/>
        <v/>
      </c>
    </row>
    <row r="147" spans="1:14" x14ac:dyDescent="0.2">
      <c r="A147" s="166"/>
      <c r="B147" s="204" t="e">
        <f>VLOOKUP(A147,Adr!A:B,2,FALSE)</f>
        <v>#N/A</v>
      </c>
      <c r="C147" s="196"/>
      <c r="D147" s="291"/>
      <c r="E147" s="173"/>
      <c r="F147" s="166"/>
      <c r="G147" s="169"/>
      <c r="H147" s="169"/>
      <c r="I147" s="192" t="str">
        <f t="shared" si="17"/>
        <v/>
      </c>
      <c r="J147" s="167" t="str">
        <f t="shared" si="18"/>
        <v/>
      </c>
      <c r="K147" s="5"/>
      <c r="L147" s="167" t="str">
        <f t="shared" si="12"/>
        <v/>
      </c>
      <c r="M147" s="5" t="e">
        <f t="shared" si="13"/>
        <v>#N/A</v>
      </c>
      <c r="N147" s="3" t="str">
        <f t="shared" si="14"/>
        <v/>
      </c>
    </row>
    <row r="148" spans="1:14" x14ac:dyDescent="0.2">
      <c r="A148" s="202"/>
      <c r="B148" s="204" t="e">
        <f>VLOOKUP(A148,Adr!A:B,2,FALSE)</f>
        <v>#N/A</v>
      </c>
      <c r="C148" s="185"/>
      <c r="D148" s="289"/>
      <c r="E148" s="230"/>
      <c r="F148" s="166"/>
      <c r="G148" s="169"/>
      <c r="H148" s="169"/>
      <c r="I148" s="192" t="str">
        <f t="shared" si="17"/>
        <v/>
      </c>
      <c r="J148" s="167" t="str">
        <f t="shared" si="18"/>
        <v/>
      </c>
      <c r="K148" s="5"/>
      <c r="L148" s="167" t="str">
        <f t="shared" si="12"/>
        <v/>
      </c>
      <c r="M148" s="5" t="e">
        <f t="shared" si="13"/>
        <v>#N/A</v>
      </c>
      <c r="N148" s="3" t="str">
        <f t="shared" si="14"/>
        <v/>
      </c>
    </row>
    <row r="149" spans="1:14" x14ac:dyDescent="0.2">
      <c r="A149" s="202"/>
      <c r="B149" s="204" t="e">
        <f>VLOOKUP(A149,Adr!A:B,2,FALSE)</f>
        <v>#N/A</v>
      </c>
      <c r="C149" s="169"/>
      <c r="D149" s="290"/>
      <c r="E149" s="173"/>
      <c r="F149" s="166"/>
      <c r="G149" s="169"/>
      <c r="H149" s="169"/>
      <c r="I149" s="192" t="str">
        <f t="shared" si="17"/>
        <v/>
      </c>
      <c r="J149" s="167" t="str">
        <f t="shared" si="18"/>
        <v/>
      </c>
      <c r="K149" s="5"/>
      <c r="L149" s="167" t="str">
        <f t="shared" si="12"/>
        <v/>
      </c>
      <c r="M149" s="5" t="e">
        <f t="shared" si="13"/>
        <v>#N/A</v>
      </c>
      <c r="N149" s="3" t="str">
        <f t="shared" si="14"/>
        <v/>
      </c>
    </row>
    <row r="150" spans="1:14" x14ac:dyDescent="0.2">
      <c r="A150" s="202"/>
      <c r="B150" s="204" t="e">
        <f>VLOOKUP(A150,Adr!A:B,2,FALSE)</f>
        <v>#N/A</v>
      </c>
      <c r="C150" s="185"/>
      <c r="D150" s="289"/>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x14ac:dyDescent="0.2">
      <c r="A151" s="202"/>
      <c r="B151" s="204" t="e">
        <f>VLOOKUP(A151,Adr!A:B,2,FALSE)</f>
        <v>#N/A</v>
      </c>
      <c r="C151" s="185"/>
      <c r="D151" s="289"/>
      <c r="E151" s="173"/>
      <c r="F151" s="166"/>
      <c r="G151" s="169"/>
      <c r="H151" s="169"/>
      <c r="I151" s="192" t="str">
        <f t="shared" si="17"/>
        <v/>
      </c>
      <c r="J151" s="167" t="str">
        <f t="shared" si="18"/>
        <v/>
      </c>
      <c r="K151" s="5"/>
      <c r="L151" s="167" t="str">
        <f t="shared" si="19"/>
        <v/>
      </c>
      <c r="M151" s="5" t="e">
        <f t="shared" si="20"/>
        <v>#N/A</v>
      </c>
      <c r="N151" s="3" t="str">
        <f t="shared" si="21"/>
        <v/>
      </c>
    </row>
    <row r="152" spans="1:14" x14ac:dyDescent="0.2">
      <c r="A152" s="198"/>
      <c r="B152" s="204" t="e">
        <f>VLOOKUP(A152,Adr!A:B,2,FALSE)</f>
        <v>#N/A</v>
      </c>
      <c r="C152" s="185"/>
      <c r="D152" s="289"/>
      <c r="E152" s="230"/>
      <c r="F152" s="166"/>
      <c r="G152" s="169"/>
      <c r="H152" s="169"/>
      <c r="I152" s="192" t="str">
        <f t="shared" si="17"/>
        <v/>
      </c>
      <c r="J152" s="167" t="str">
        <f t="shared" si="18"/>
        <v/>
      </c>
      <c r="K152" s="5"/>
      <c r="L152" s="167" t="str">
        <f t="shared" si="19"/>
        <v/>
      </c>
      <c r="M152" s="5" t="e">
        <f t="shared" si="20"/>
        <v>#N/A</v>
      </c>
      <c r="N152" s="3" t="str">
        <f t="shared" si="21"/>
        <v/>
      </c>
    </row>
    <row r="153" spans="1:14" x14ac:dyDescent="0.2">
      <c r="A153" s="202"/>
      <c r="B153" s="204" t="e">
        <f>VLOOKUP(A153,Adr!A:B,2,FALSE)</f>
        <v>#N/A</v>
      </c>
      <c r="C153" s="185"/>
      <c r="D153" s="289"/>
      <c r="E153" s="173"/>
      <c r="F153" s="166"/>
      <c r="G153" s="169"/>
      <c r="H153" s="169"/>
      <c r="I153" s="192" t="str">
        <f t="shared" si="17"/>
        <v/>
      </c>
      <c r="J153" s="167" t="str">
        <f t="shared" si="18"/>
        <v/>
      </c>
      <c r="K153" s="5"/>
      <c r="L153" s="167" t="str">
        <f t="shared" si="19"/>
        <v/>
      </c>
      <c r="M153" s="5" t="e">
        <f t="shared" si="20"/>
        <v>#N/A</v>
      </c>
      <c r="N153" s="3" t="str">
        <f t="shared" si="21"/>
        <v/>
      </c>
    </row>
    <row r="154" spans="1:14" x14ac:dyDescent="0.2">
      <c r="A154" s="202"/>
      <c r="B154" s="204" t="e">
        <f>VLOOKUP(A154,Adr!A:B,2,FALSE)</f>
        <v>#N/A</v>
      </c>
      <c r="C154" s="196"/>
      <c r="D154" s="291"/>
      <c r="E154" s="230"/>
      <c r="F154" s="166"/>
      <c r="G154" s="169"/>
      <c r="H154" s="169"/>
      <c r="I154" s="192" t="str">
        <f t="shared" si="17"/>
        <v/>
      </c>
      <c r="J154" s="167" t="str">
        <f t="shared" si="18"/>
        <v/>
      </c>
      <c r="K154" s="5"/>
      <c r="L154" s="167" t="str">
        <f t="shared" si="19"/>
        <v/>
      </c>
      <c r="M154" s="5" t="e">
        <f t="shared" si="20"/>
        <v>#N/A</v>
      </c>
      <c r="N154" s="3" t="str">
        <f t="shared" si="21"/>
        <v/>
      </c>
    </row>
    <row r="155" spans="1:14" x14ac:dyDescent="0.2">
      <c r="A155" s="166"/>
      <c r="B155" s="204" t="e">
        <f>VLOOKUP(A155,Adr!A:B,2,FALSE)</f>
        <v>#N/A</v>
      </c>
      <c r="C155" s="196"/>
      <c r="D155" s="291"/>
      <c r="E155" s="173"/>
      <c r="F155" s="166"/>
      <c r="G155" s="169"/>
      <c r="H155" s="169"/>
      <c r="I155" s="192" t="str">
        <f t="shared" si="17"/>
        <v/>
      </c>
      <c r="J155" s="167" t="str">
        <f t="shared" si="18"/>
        <v/>
      </c>
      <c r="K155" s="5"/>
      <c r="L155" s="167" t="str">
        <f t="shared" si="19"/>
        <v/>
      </c>
      <c r="M155" s="5" t="e">
        <f t="shared" si="20"/>
        <v>#N/A</v>
      </c>
      <c r="N155" s="3" t="str">
        <f t="shared" si="21"/>
        <v/>
      </c>
    </row>
    <row r="156" spans="1:14" x14ac:dyDescent="0.2">
      <c r="A156" s="202"/>
      <c r="B156" s="204" t="e">
        <f>VLOOKUP(A156,Adr!A:B,2,FALSE)</f>
        <v>#N/A</v>
      </c>
      <c r="C156" s="185"/>
      <c r="D156" s="289"/>
      <c r="E156" s="230"/>
      <c r="F156" s="166"/>
      <c r="G156" s="169"/>
      <c r="H156" s="169"/>
      <c r="I156" s="192" t="str">
        <f t="shared" si="17"/>
        <v/>
      </c>
      <c r="J156" s="167" t="str">
        <f t="shared" si="18"/>
        <v/>
      </c>
      <c r="K156" s="5"/>
      <c r="L156" s="167" t="str">
        <f t="shared" si="19"/>
        <v/>
      </c>
      <c r="M156" s="5" t="e">
        <f t="shared" si="20"/>
        <v>#N/A</v>
      </c>
      <c r="N156" s="3" t="str">
        <f t="shared" si="21"/>
        <v/>
      </c>
    </row>
    <row r="157" spans="1:14" x14ac:dyDescent="0.2">
      <c r="A157" s="198"/>
      <c r="B157" s="204" t="e">
        <f>VLOOKUP(A157,Adr!A:B,2,FALSE)</f>
        <v>#N/A</v>
      </c>
      <c r="C157" s="185"/>
      <c r="D157" s="289"/>
      <c r="E157" s="173"/>
      <c r="F157" s="166"/>
      <c r="G157" s="169"/>
      <c r="H157" s="169"/>
      <c r="I157" s="192" t="str">
        <f t="shared" si="17"/>
        <v/>
      </c>
      <c r="J157" s="167" t="str">
        <f t="shared" si="18"/>
        <v/>
      </c>
      <c r="K157" s="5"/>
      <c r="L157" s="167" t="str">
        <f t="shared" si="19"/>
        <v/>
      </c>
      <c r="M157" s="5" t="e">
        <f t="shared" si="20"/>
        <v>#N/A</v>
      </c>
      <c r="N157" s="3" t="str">
        <f t="shared" si="21"/>
        <v/>
      </c>
    </row>
    <row r="158" spans="1:14" x14ac:dyDescent="0.2">
      <c r="A158" s="202"/>
      <c r="B158" s="204" t="e">
        <f>VLOOKUP(A158,Adr!A:B,2,FALSE)</f>
        <v>#N/A</v>
      </c>
      <c r="C158" s="185"/>
      <c r="D158" s="289"/>
      <c r="E158" s="230"/>
      <c r="F158" s="166"/>
      <c r="G158" s="169"/>
      <c r="H158" s="169"/>
      <c r="I158" s="192" t="str">
        <f t="shared" si="17"/>
        <v/>
      </c>
      <c r="J158" s="167" t="str">
        <f t="shared" si="18"/>
        <v/>
      </c>
      <c r="K158" s="5"/>
      <c r="L158" s="167" t="str">
        <f t="shared" si="19"/>
        <v/>
      </c>
      <c r="M158" s="5" t="e">
        <f t="shared" si="20"/>
        <v>#N/A</v>
      </c>
      <c r="N158" s="3" t="str">
        <f t="shared" si="21"/>
        <v/>
      </c>
    </row>
    <row r="159" spans="1:14" x14ac:dyDescent="0.2">
      <c r="A159" s="166"/>
      <c r="B159" s="204" t="e">
        <f>VLOOKUP(A159,Adr!A:B,2,FALSE)</f>
        <v>#N/A</v>
      </c>
      <c r="C159" s="196"/>
      <c r="D159" s="291"/>
      <c r="E159" s="173"/>
      <c r="F159" s="166"/>
      <c r="G159" s="169"/>
      <c r="H159" s="169"/>
      <c r="I159" s="192" t="str">
        <f t="shared" si="17"/>
        <v/>
      </c>
      <c r="J159" s="167" t="str">
        <f t="shared" si="18"/>
        <v/>
      </c>
      <c r="K159" s="5"/>
      <c r="L159" s="167" t="str">
        <f t="shared" si="19"/>
        <v/>
      </c>
      <c r="M159" s="5" t="e">
        <f t="shared" si="20"/>
        <v>#N/A</v>
      </c>
      <c r="N159" s="3" t="str">
        <f t="shared" si="21"/>
        <v/>
      </c>
    </row>
    <row r="160" spans="1:14" x14ac:dyDescent="0.2">
      <c r="A160" s="166"/>
      <c r="B160" s="204" t="e">
        <f>VLOOKUP(A160,Adr!A:B,2,FALSE)</f>
        <v>#N/A</v>
      </c>
      <c r="C160" s="169"/>
      <c r="D160" s="290"/>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x14ac:dyDescent="0.2">
      <c r="A161" s="166"/>
      <c r="B161" s="204" t="e">
        <f>VLOOKUP(A161,Adr!A:B,2,FALSE)</f>
        <v>#N/A</v>
      </c>
      <c r="C161" s="196"/>
      <c r="D161" s="291"/>
      <c r="E161" s="173"/>
      <c r="F161" s="166"/>
      <c r="G161" s="169"/>
      <c r="H161" s="169"/>
      <c r="I161" s="192" t="str">
        <f t="shared" si="22"/>
        <v/>
      </c>
      <c r="J161" s="167" t="str">
        <f t="shared" si="23"/>
        <v/>
      </c>
      <c r="K161" s="5"/>
      <c r="L161" s="167" t="str">
        <f t="shared" si="19"/>
        <v/>
      </c>
      <c r="M161" s="5" t="e">
        <f t="shared" si="20"/>
        <v>#N/A</v>
      </c>
      <c r="N161" s="3" t="str">
        <f t="shared" si="21"/>
        <v/>
      </c>
    </row>
    <row r="162" spans="1:14" x14ac:dyDescent="0.2">
      <c r="A162" s="182"/>
      <c r="B162" s="204" t="e">
        <f>VLOOKUP(A162,Adr!A:B,2,FALSE)</f>
        <v>#N/A</v>
      </c>
      <c r="C162" s="185"/>
      <c r="D162" s="289"/>
      <c r="E162" s="230"/>
      <c r="F162" s="166"/>
      <c r="G162" s="169"/>
      <c r="H162" s="169"/>
      <c r="I162" s="192" t="str">
        <f t="shared" si="22"/>
        <v/>
      </c>
      <c r="J162" s="167" t="str">
        <f t="shared" si="23"/>
        <v/>
      </c>
      <c r="K162" s="5"/>
      <c r="L162" s="167" t="str">
        <f t="shared" si="19"/>
        <v/>
      </c>
      <c r="M162" s="5" t="e">
        <f t="shared" si="20"/>
        <v>#N/A</v>
      </c>
      <c r="N162" s="3" t="str">
        <f t="shared" si="21"/>
        <v/>
      </c>
    </row>
    <row r="163" spans="1:14" x14ac:dyDescent="0.2">
      <c r="A163" s="166"/>
      <c r="B163" s="204" t="e">
        <f>VLOOKUP(A163,Adr!A:B,2,FALSE)</f>
        <v>#N/A</v>
      </c>
      <c r="C163" s="197"/>
      <c r="D163" s="292"/>
      <c r="E163" s="173"/>
      <c r="F163" s="166"/>
      <c r="G163" s="169"/>
      <c r="H163" s="169"/>
      <c r="I163" s="192" t="str">
        <f t="shared" si="22"/>
        <v/>
      </c>
      <c r="J163" s="167" t="str">
        <f t="shared" si="23"/>
        <v/>
      </c>
      <c r="K163" s="5"/>
      <c r="L163" s="167" t="str">
        <f t="shared" si="19"/>
        <v/>
      </c>
      <c r="M163" s="5" t="e">
        <f t="shared" si="20"/>
        <v>#N/A</v>
      </c>
      <c r="N163" s="3" t="str">
        <f t="shared" si="21"/>
        <v/>
      </c>
    </row>
    <row r="164" spans="1:14" x14ac:dyDescent="0.2">
      <c r="A164" s="198"/>
      <c r="B164" s="204" t="e">
        <f>VLOOKUP(A164,Adr!A:B,2,FALSE)</f>
        <v>#N/A</v>
      </c>
      <c r="C164" s="169"/>
      <c r="D164" s="290"/>
      <c r="E164" s="230"/>
      <c r="F164" s="166"/>
      <c r="G164" s="169"/>
      <c r="H164" s="169"/>
      <c r="I164" s="192" t="str">
        <f t="shared" si="22"/>
        <v/>
      </c>
      <c r="J164" s="167" t="str">
        <f t="shared" si="23"/>
        <v/>
      </c>
      <c r="K164" s="5"/>
      <c r="L164" s="167" t="str">
        <f t="shared" si="19"/>
        <v/>
      </c>
      <c r="M164" s="5" t="e">
        <f t="shared" si="20"/>
        <v>#N/A</v>
      </c>
      <c r="N164" s="3" t="str">
        <f t="shared" si="21"/>
        <v/>
      </c>
    </row>
    <row r="165" spans="1:14" x14ac:dyDescent="0.2">
      <c r="A165" s="202"/>
      <c r="B165" s="204" t="e">
        <f>VLOOKUP(A165,Adr!A:B,2,FALSE)</f>
        <v>#N/A</v>
      </c>
      <c r="C165" s="185"/>
      <c r="D165" s="289"/>
      <c r="E165" s="173"/>
      <c r="F165" s="166"/>
      <c r="G165" s="169"/>
      <c r="H165" s="169"/>
      <c r="I165" s="192" t="str">
        <f t="shared" si="22"/>
        <v/>
      </c>
      <c r="J165" s="167" t="str">
        <f t="shared" si="23"/>
        <v/>
      </c>
      <c r="K165" s="5"/>
      <c r="L165" s="167" t="str">
        <f t="shared" si="19"/>
        <v/>
      </c>
      <c r="M165" s="5" t="e">
        <f t="shared" si="20"/>
        <v>#N/A</v>
      </c>
      <c r="N165" s="3" t="str">
        <f t="shared" si="21"/>
        <v/>
      </c>
    </row>
    <row r="166" spans="1:14" x14ac:dyDescent="0.2">
      <c r="A166" s="166"/>
      <c r="B166" s="204" t="e">
        <f>VLOOKUP(A166,Adr!A:B,2,FALSE)</f>
        <v>#N/A</v>
      </c>
      <c r="C166" s="196"/>
      <c r="D166" s="291"/>
      <c r="E166" s="230"/>
      <c r="F166" s="166"/>
      <c r="G166" s="169"/>
      <c r="H166" s="169"/>
      <c r="I166" s="192" t="str">
        <f t="shared" si="22"/>
        <v/>
      </c>
      <c r="J166" s="167" t="str">
        <f t="shared" si="23"/>
        <v/>
      </c>
      <c r="K166" s="5"/>
      <c r="L166" s="167" t="str">
        <f t="shared" si="19"/>
        <v/>
      </c>
      <c r="M166" s="5" t="e">
        <f t="shared" si="20"/>
        <v>#N/A</v>
      </c>
      <c r="N166" s="3" t="str">
        <f t="shared" si="21"/>
        <v/>
      </c>
    </row>
    <row r="167" spans="1:14" x14ac:dyDescent="0.2">
      <c r="A167" s="202"/>
      <c r="B167" s="204" t="e">
        <f>VLOOKUP(A167,Adr!A:B,2,FALSE)</f>
        <v>#N/A</v>
      </c>
      <c r="C167" s="196"/>
      <c r="D167" s="289"/>
      <c r="E167" s="173"/>
      <c r="F167" s="166"/>
      <c r="G167" s="169"/>
      <c r="H167" s="169"/>
      <c r="I167" s="192" t="str">
        <f t="shared" si="22"/>
        <v/>
      </c>
      <c r="J167" s="167" t="str">
        <f t="shared" si="23"/>
        <v/>
      </c>
      <c r="K167" s="5"/>
      <c r="L167" s="167" t="str">
        <f t="shared" si="19"/>
        <v/>
      </c>
      <c r="M167" s="5" t="e">
        <f t="shared" si="20"/>
        <v>#N/A</v>
      </c>
      <c r="N167" s="3" t="str">
        <f t="shared" si="21"/>
        <v/>
      </c>
    </row>
    <row r="168" spans="1:14" x14ac:dyDescent="0.2">
      <c r="A168" s="178"/>
      <c r="B168" s="204" t="e">
        <f>VLOOKUP(A168,Adr!A:B,2,FALSE)</f>
        <v>#N/A</v>
      </c>
      <c r="C168" s="169"/>
      <c r="D168" s="290"/>
      <c r="E168" s="230"/>
      <c r="F168" s="166"/>
      <c r="G168" s="169"/>
      <c r="H168" s="169"/>
      <c r="I168" s="192" t="str">
        <f t="shared" si="22"/>
        <v/>
      </c>
      <c r="J168" s="167" t="str">
        <f t="shared" si="23"/>
        <v/>
      </c>
      <c r="K168" s="5"/>
      <c r="L168" s="167" t="str">
        <f t="shared" si="19"/>
        <v/>
      </c>
      <c r="M168" s="5" t="e">
        <f t="shared" si="20"/>
        <v>#N/A</v>
      </c>
      <c r="N168" s="3" t="str">
        <f t="shared" si="21"/>
        <v/>
      </c>
    </row>
    <row r="169" spans="1:14" x14ac:dyDescent="0.2">
      <c r="A169" s="198"/>
      <c r="B169" s="204" t="e">
        <f>VLOOKUP(A169,Adr!A:B,2,FALSE)</f>
        <v>#N/A</v>
      </c>
      <c r="C169" s="185"/>
      <c r="D169" s="289"/>
      <c r="E169" s="173"/>
      <c r="F169" s="166"/>
      <c r="G169" s="169"/>
      <c r="H169" s="169"/>
      <c r="I169" s="192" t="str">
        <f t="shared" si="22"/>
        <v/>
      </c>
      <c r="J169" s="167" t="str">
        <f t="shared" si="23"/>
        <v/>
      </c>
      <c r="K169" s="5"/>
      <c r="L169" s="167" t="str">
        <f t="shared" si="19"/>
        <v/>
      </c>
      <c r="M169" s="5" t="e">
        <f t="shared" si="20"/>
        <v>#N/A</v>
      </c>
      <c r="N169" s="3" t="str">
        <f t="shared" si="21"/>
        <v/>
      </c>
    </row>
    <row r="170" spans="1:14" x14ac:dyDescent="0.2">
      <c r="A170" s="202"/>
      <c r="B170" s="204" t="e">
        <f>VLOOKUP(A170,Adr!A:B,2,FALSE)</f>
        <v>#N/A</v>
      </c>
      <c r="C170" s="185"/>
      <c r="D170" s="289"/>
      <c r="E170" s="230"/>
      <c r="F170" s="166"/>
      <c r="G170" s="169"/>
      <c r="H170" s="169"/>
      <c r="I170" s="192" t="str">
        <f t="shared" si="22"/>
        <v/>
      </c>
      <c r="J170" s="167" t="str">
        <f t="shared" si="23"/>
        <v/>
      </c>
      <c r="K170" s="5"/>
      <c r="L170" s="167" t="str">
        <f t="shared" si="19"/>
        <v/>
      </c>
      <c r="M170" s="5" t="e">
        <f t="shared" si="20"/>
        <v>#N/A</v>
      </c>
      <c r="N170" s="3" t="str">
        <f t="shared" si="21"/>
        <v/>
      </c>
    </row>
    <row r="171" spans="1:14" x14ac:dyDescent="0.2">
      <c r="A171" s="166"/>
      <c r="B171" s="204" t="e">
        <f>VLOOKUP(A171,Adr!A:B,2,FALSE)</f>
        <v>#N/A</v>
      </c>
      <c r="C171" s="196"/>
      <c r="D171" s="291"/>
      <c r="E171" s="173"/>
      <c r="F171" s="166"/>
      <c r="G171" s="169"/>
      <c r="H171" s="169"/>
      <c r="I171" s="192" t="str">
        <f t="shared" si="22"/>
        <v/>
      </c>
      <c r="J171" s="167" t="str">
        <f t="shared" si="23"/>
        <v/>
      </c>
      <c r="K171" s="5"/>
      <c r="L171" s="167" t="str">
        <f t="shared" si="19"/>
        <v/>
      </c>
      <c r="M171" s="5" t="e">
        <f t="shared" si="20"/>
        <v>#N/A</v>
      </c>
      <c r="N171" s="3" t="str">
        <f t="shared" si="21"/>
        <v/>
      </c>
    </row>
    <row r="172" spans="1:14" x14ac:dyDescent="0.2">
      <c r="A172" s="202"/>
      <c r="B172" s="204" t="e">
        <f>VLOOKUP(A172,Adr!A:B,2,FALSE)</f>
        <v>#N/A</v>
      </c>
      <c r="C172" s="169"/>
      <c r="D172" s="290"/>
      <c r="E172" s="230"/>
      <c r="F172" s="166"/>
      <c r="G172" s="169"/>
      <c r="H172" s="169"/>
      <c r="I172" s="192" t="str">
        <f t="shared" si="22"/>
        <v/>
      </c>
      <c r="J172" s="167" t="str">
        <f t="shared" si="23"/>
        <v/>
      </c>
      <c r="K172" s="5"/>
      <c r="L172" s="167" t="str">
        <f t="shared" si="19"/>
        <v/>
      </c>
      <c r="M172" s="5" t="e">
        <f t="shared" si="20"/>
        <v>#N/A</v>
      </c>
      <c r="N172" s="3" t="str">
        <f t="shared" si="21"/>
        <v/>
      </c>
    </row>
    <row r="173" spans="1:14" x14ac:dyDescent="0.2">
      <c r="A173" s="202"/>
      <c r="B173" s="204" t="e">
        <f>VLOOKUP(A173,Adr!A:B,2,FALSE)</f>
        <v>#N/A</v>
      </c>
      <c r="C173" s="185"/>
      <c r="D173" s="289"/>
      <c r="E173" s="173"/>
      <c r="F173" s="166"/>
      <c r="G173" s="169"/>
      <c r="H173" s="169"/>
      <c r="I173" s="192" t="str">
        <f t="shared" si="22"/>
        <v/>
      </c>
      <c r="J173" s="167" t="str">
        <f t="shared" si="23"/>
        <v/>
      </c>
      <c r="K173" s="5"/>
      <c r="L173" s="167" t="str">
        <f t="shared" si="19"/>
        <v/>
      </c>
      <c r="M173" s="5" t="e">
        <f t="shared" si="20"/>
        <v>#N/A</v>
      </c>
      <c r="N173" s="3" t="str">
        <f t="shared" si="21"/>
        <v/>
      </c>
    </row>
    <row r="174" spans="1:14" x14ac:dyDescent="0.2">
      <c r="A174" s="178"/>
      <c r="B174" s="204" t="e">
        <f>VLOOKUP(A174,Adr!A:B,2,FALSE)</f>
        <v>#N/A</v>
      </c>
      <c r="C174" s="190"/>
      <c r="D174" s="290"/>
      <c r="E174" s="230"/>
      <c r="F174" s="166"/>
      <c r="G174" s="169"/>
      <c r="H174" s="169"/>
      <c r="I174" s="192" t="str">
        <f t="shared" si="22"/>
        <v/>
      </c>
      <c r="J174" s="167" t="str">
        <f t="shared" si="23"/>
        <v/>
      </c>
      <c r="K174" s="5"/>
      <c r="L174" s="167" t="str">
        <f t="shared" si="19"/>
        <v/>
      </c>
      <c r="M174" s="5" t="e">
        <f t="shared" si="20"/>
        <v>#N/A</v>
      </c>
      <c r="N174" s="3" t="str">
        <f t="shared" si="21"/>
        <v/>
      </c>
    </row>
    <row r="175" spans="1:14" x14ac:dyDescent="0.2">
      <c r="A175" s="202"/>
      <c r="B175" s="204" t="e">
        <f>VLOOKUP(A175,Adr!A:B,2,FALSE)</f>
        <v>#N/A</v>
      </c>
      <c r="C175" s="185"/>
      <c r="D175" s="289"/>
      <c r="E175" s="173"/>
      <c r="F175" s="166"/>
      <c r="G175" s="169"/>
      <c r="H175" s="169"/>
      <c r="I175" s="192" t="str">
        <f t="shared" si="22"/>
        <v/>
      </c>
      <c r="J175" s="167" t="str">
        <f t="shared" si="23"/>
        <v/>
      </c>
      <c r="K175" s="5"/>
      <c r="L175" s="167" t="str">
        <f t="shared" si="19"/>
        <v/>
      </c>
      <c r="M175" s="5" t="e">
        <f t="shared" si="20"/>
        <v>#N/A</v>
      </c>
      <c r="N175" s="3" t="str">
        <f t="shared" si="21"/>
        <v/>
      </c>
    </row>
    <row r="176" spans="1:14" x14ac:dyDescent="0.2">
      <c r="A176" s="166"/>
      <c r="B176" s="204" t="e">
        <f>VLOOKUP(A176,Adr!A:B,2,FALSE)</f>
        <v>#N/A</v>
      </c>
      <c r="C176" s="196"/>
      <c r="D176" s="291"/>
      <c r="E176" s="230"/>
      <c r="F176" s="166"/>
      <c r="G176" s="169"/>
      <c r="H176" s="169"/>
      <c r="I176" s="192" t="str">
        <f t="shared" si="22"/>
        <v/>
      </c>
      <c r="J176" s="167" t="str">
        <f t="shared" si="23"/>
        <v/>
      </c>
      <c r="K176" s="5"/>
      <c r="L176" s="167" t="str">
        <f t="shared" si="19"/>
        <v/>
      </c>
      <c r="M176" s="5" t="e">
        <f t="shared" si="20"/>
        <v>#N/A</v>
      </c>
      <c r="N176" s="3" t="str">
        <f t="shared" si="21"/>
        <v/>
      </c>
    </row>
    <row r="177" spans="1:14" x14ac:dyDescent="0.2">
      <c r="A177" s="166"/>
      <c r="B177" s="204" t="e">
        <f>VLOOKUP(A177,Adr!A:B,2,FALSE)</f>
        <v>#N/A</v>
      </c>
      <c r="C177" s="196"/>
      <c r="D177" s="291"/>
      <c r="E177" s="173"/>
      <c r="F177" s="166"/>
      <c r="G177" s="169"/>
      <c r="H177" s="169"/>
      <c r="I177" s="192" t="str">
        <f t="shared" si="22"/>
        <v/>
      </c>
      <c r="J177" s="167" t="str">
        <f t="shared" si="23"/>
        <v/>
      </c>
      <c r="K177" s="5"/>
      <c r="L177" s="167" t="str">
        <f t="shared" si="19"/>
        <v/>
      </c>
      <c r="M177" s="5" t="e">
        <f t="shared" si="20"/>
        <v>#N/A</v>
      </c>
      <c r="N177" s="3" t="str">
        <f t="shared" si="21"/>
        <v/>
      </c>
    </row>
    <row r="178" spans="1:14" x14ac:dyDescent="0.2">
      <c r="A178" s="166"/>
      <c r="B178" s="204" t="e">
        <f>VLOOKUP(A178,Adr!A:B,2,FALSE)</f>
        <v>#N/A</v>
      </c>
      <c r="C178" s="196"/>
      <c r="D178" s="291"/>
      <c r="E178" s="230"/>
      <c r="F178" s="166"/>
      <c r="G178" s="169"/>
      <c r="H178" s="169"/>
      <c r="I178" s="192" t="str">
        <f t="shared" si="22"/>
        <v/>
      </c>
      <c r="J178" s="167" t="str">
        <f t="shared" si="23"/>
        <v/>
      </c>
      <c r="K178" s="5"/>
      <c r="L178" s="167" t="str">
        <f t="shared" si="19"/>
        <v/>
      </c>
      <c r="M178" s="5" t="e">
        <f t="shared" si="20"/>
        <v>#N/A</v>
      </c>
      <c r="N178" s="3" t="str">
        <f t="shared" si="21"/>
        <v/>
      </c>
    </row>
    <row r="179" spans="1:14" x14ac:dyDescent="0.2">
      <c r="A179" s="202"/>
      <c r="B179" s="204" t="e">
        <f>VLOOKUP(A179,Adr!A:B,2,FALSE)</f>
        <v>#N/A</v>
      </c>
      <c r="C179" s="185"/>
      <c r="D179" s="289"/>
      <c r="E179" s="173"/>
      <c r="F179" s="166"/>
      <c r="G179" s="169"/>
      <c r="H179" s="169"/>
      <c r="I179" s="192" t="str">
        <f t="shared" si="22"/>
        <v/>
      </c>
      <c r="J179" s="167" t="str">
        <f t="shared" si="23"/>
        <v/>
      </c>
      <c r="K179" s="5"/>
      <c r="L179" s="167" t="str">
        <f t="shared" si="19"/>
        <v/>
      </c>
      <c r="M179" s="5" t="e">
        <f t="shared" si="20"/>
        <v>#N/A</v>
      </c>
      <c r="N179" s="3" t="str">
        <f t="shared" si="21"/>
        <v/>
      </c>
    </row>
    <row r="180" spans="1:14" x14ac:dyDescent="0.2">
      <c r="A180" s="202"/>
      <c r="B180" s="204" t="e">
        <f>VLOOKUP(A180,Adr!A:B,2,FALSE)</f>
        <v>#N/A</v>
      </c>
      <c r="C180" s="196"/>
      <c r="D180" s="289"/>
      <c r="E180" s="230"/>
      <c r="F180" s="166"/>
      <c r="G180" s="169"/>
      <c r="H180" s="169"/>
      <c r="I180" s="192" t="str">
        <f t="shared" si="22"/>
        <v/>
      </c>
      <c r="J180" s="167" t="str">
        <f t="shared" si="23"/>
        <v/>
      </c>
      <c r="K180" s="5"/>
      <c r="L180" s="167" t="str">
        <f t="shared" si="19"/>
        <v/>
      </c>
      <c r="M180" s="5" t="e">
        <f t="shared" si="20"/>
        <v>#N/A</v>
      </c>
      <c r="N180" s="3" t="str">
        <f t="shared" si="21"/>
        <v/>
      </c>
    </row>
    <row r="181" spans="1:14" x14ac:dyDescent="0.2">
      <c r="A181" s="198"/>
      <c r="B181" s="204" t="e">
        <f>VLOOKUP(A181,Adr!A:B,2,FALSE)</f>
        <v>#N/A</v>
      </c>
      <c r="C181" s="169"/>
      <c r="D181" s="290"/>
      <c r="E181" s="173"/>
      <c r="F181" s="166"/>
      <c r="G181" s="169"/>
      <c r="H181" s="169"/>
      <c r="I181" s="192" t="str">
        <f t="shared" si="22"/>
        <v/>
      </c>
      <c r="J181" s="167" t="str">
        <f t="shared" si="23"/>
        <v/>
      </c>
      <c r="K181" s="5"/>
      <c r="L181" s="167" t="str">
        <f t="shared" si="19"/>
        <v/>
      </c>
      <c r="M181" s="5" t="e">
        <f t="shared" si="20"/>
        <v>#N/A</v>
      </c>
      <c r="N181" s="3" t="str">
        <f t="shared" si="21"/>
        <v/>
      </c>
    </row>
    <row r="182" spans="1:14" x14ac:dyDescent="0.2">
      <c r="A182" s="198"/>
      <c r="B182" s="204" t="e">
        <f>VLOOKUP(A182,Adr!A:B,2,FALSE)</f>
        <v>#N/A</v>
      </c>
      <c r="C182" s="190"/>
      <c r="D182" s="290"/>
      <c r="E182" s="230"/>
      <c r="F182" s="166"/>
      <c r="G182" s="169"/>
      <c r="H182" s="169"/>
      <c r="I182" s="192" t="str">
        <f t="shared" si="22"/>
        <v/>
      </c>
      <c r="J182" s="167" t="str">
        <f t="shared" si="23"/>
        <v/>
      </c>
      <c r="K182" s="5"/>
      <c r="L182" s="167" t="str">
        <f t="shared" si="19"/>
        <v/>
      </c>
      <c r="M182" s="5" t="e">
        <f t="shared" si="20"/>
        <v>#N/A</v>
      </c>
      <c r="N182" s="3" t="str">
        <f t="shared" si="21"/>
        <v/>
      </c>
    </row>
    <row r="183" spans="1:14" x14ac:dyDescent="0.2">
      <c r="A183" s="198"/>
      <c r="B183" s="204" t="e">
        <f>VLOOKUP(A183,Adr!A:B,2,FALSE)</f>
        <v>#N/A</v>
      </c>
      <c r="C183" s="185"/>
      <c r="D183" s="289"/>
      <c r="E183" s="173"/>
      <c r="F183" s="166"/>
      <c r="G183" s="169"/>
      <c r="H183" s="169"/>
      <c r="I183" s="192" t="str">
        <f t="shared" si="22"/>
        <v/>
      </c>
      <c r="J183" s="167" t="str">
        <f t="shared" si="23"/>
        <v/>
      </c>
      <c r="K183" s="5"/>
      <c r="L183" s="167" t="str">
        <f t="shared" si="19"/>
        <v/>
      </c>
      <c r="M183" s="5" t="e">
        <f t="shared" si="20"/>
        <v>#N/A</v>
      </c>
      <c r="N183" s="3" t="str">
        <f t="shared" si="21"/>
        <v/>
      </c>
    </row>
    <row r="184" spans="1:14" x14ac:dyDescent="0.2">
      <c r="A184" s="166"/>
      <c r="B184" s="204" t="e">
        <f>VLOOKUP(A184,Adr!A:B,2,FALSE)</f>
        <v>#N/A</v>
      </c>
      <c r="C184" s="185"/>
      <c r="D184" s="289"/>
      <c r="E184" s="230"/>
      <c r="F184" s="166"/>
      <c r="G184" s="169"/>
      <c r="H184" s="169"/>
      <c r="I184" s="192" t="str">
        <f t="shared" si="22"/>
        <v/>
      </c>
      <c r="J184" s="167" t="str">
        <f t="shared" si="23"/>
        <v/>
      </c>
      <c r="K184" s="5"/>
      <c r="L184" s="167" t="str">
        <f t="shared" si="19"/>
        <v/>
      </c>
      <c r="M184" s="5" t="e">
        <f t="shared" si="20"/>
        <v>#N/A</v>
      </c>
      <c r="N184" s="3" t="str">
        <f t="shared" si="21"/>
        <v/>
      </c>
    </row>
    <row r="185" spans="1:14" x14ac:dyDescent="0.2">
      <c r="A185" s="166"/>
      <c r="B185" s="204" t="e">
        <f>VLOOKUP(A185,Adr!A:B,2,FALSE)</f>
        <v>#N/A</v>
      </c>
      <c r="C185" s="196"/>
      <c r="D185" s="291"/>
      <c r="E185" s="173"/>
      <c r="F185" s="166"/>
      <c r="G185" s="169"/>
      <c r="H185" s="169"/>
      <c r="I185" s="192" t="str">
        <f t="shared" si="22"/>
        <v/>
      </c>
      <c r="J185" s="167" t="str">
        <f t="shared" si="23"/>
        <v/>
      </c>
      <c r="K185" s="5"/>
      <c r="L185" s="167" t="str">
        <f t="shared" si="19"/>
        <v/>
      </c>
      <c r="M185" s="5" t="e">
        <f t="shared" si="20"/>
        <v>#N/A</v>
      </c>
      <c r="N185" s="3" t="str">
        <f t="shared" si="21"/>
        <v/>
      </c>
    </row>
    <row r="186" spans="1:14" x14ac:dyDescent="0.2">
      <c r="A186" s="202"/>
      <c r="B186" s="204" t="e">
        <f>VLOOKUP(A186,Adr!A:B,2,FALSE)</f>
        <v>#N/A</v>
      </c>
      <c r="C186" s="169"/>
      <c r="D186" s="290"/>
      <c r="E186" s="230"/>
      <c r="F186" s="166"/>
      <c r="G186" s="169"/>
      <c r="H186" s="169"/>
      <c r="I186" s="192" t="str">
        <f t="shared" si="22"/>
        <v/>
      </c>
      <c r="J186" s="167" t="str">
        <f t="shared" si="23"/>
        <v/>
      </c>
      <c r="K186" s="5"/>
      <c r="L186" s="167" t="str">
        <f t="shared" si="19"/>
        <v/>
      </c>
      <c r="M186" s="5" t="e">
        <f t="shared" si="20"/>
        <v>#N/A</v>
      </c>
      <c r="N186" s="3" t="str">
        <f t="shared" si="21"/>
        <v/>
      </c>
    </row>
    <row r="187" spans="1:14" x14ac:dyDescent="0.2">
      <c r="A187" s="198"/>
      <c r="B187" s="204" t="e">
        <f>VLOOKUP(A187,Adr!A:B,2,FALSE)</f>
        <v>#N/A</v>
      </c>
      <c r="C187" s="196"/>
      <c r="D187" s="289"/>
      <c r="E187" s="173"/>
      <c r="F187" s="166"/>
      <c r="G187" s="169"/>
      <c r="H187" s="169"/>
      <c r="I187" s="192" t="str">
        <f t="shared" si="22"/>
        <v/>
      </c>
      <c r="J187" s="167" t="str">
        <f t="shared" si="23"/>
        <v/>
      </c>
      <c r="K187" s="5"/>
      <c r="L187" s="167" t="str">
        <f t="shared" si="19"/>
        <v/>
      </c>
      <c r="M187" s="5" t="e">
        <f t="shared" si="20"/>
        <v>#N/A</v>
      </c>
      <c r="N187" s="3" t="str">
        <f t="shared" si="21"/>
        <v/>
      </c>
    </row>
    <row r="188" spans="1:14" x14ac:dyDescent="0.2">
      <c r="A188" s="198"/>
      <c r="B188" s="204" t="e">
        <f>VLOOKUP(A188,Adr!A:B,2,FALSE)</f>
        <v>#N/A</v>
      </c>
      <c r="C188" s="196"/>
      <c r="D188" s="289"/>
      <c r="E188" s="230"/>
      <c r="F188" s="166"/>
      <c r="G188" s="169"/>
      <c r="H188" s="169"/>
      <c r="I188" s="192" t="str">
        <f t="shared" si="22"/>
        <v/>
      </c>
      <c r="J188" s="167" t="str">
        <f t="shared" si="23"/>
        <v/>
      </c>
      <c r="K188" s="5"/>
      <c r="L188" s="167" t="str">
        <f t="shared" si="19"/>
        <v/>
      </c>
      <c r="M188" s="5" t="e">
        <f t="shared" si="20"/>
        <v>#N/A</v>
      </c>
      <c r="N188" s="3" t="str">
        <f t="shared" si="21"/>
        <v/>
      </c>
    </row>
    <row r="189" spans="1:14" x14ac:dyDescent="0.2">
      <c r="A189" s="202"/>
      <c r="B189" s="204" t="e">
        <f>VLOOKUP(A189,Adr!A:B,2,FALSE)</f>
        <v>#N/A</v>
      </c>
      <c r="C189" s="185"/>
      <c r="D189" s="289"/>
      <c r="E189" s="173"/>
      <c r="F189" s="166"/>
      <c r="G189" s="169"/>
      <c r="H189" s="169"/>
      <c r="I189" s="192" t="str">
        <f t="shared" si="22"/>
        <v/>
      </c>
      <c r="J189" s="167" t="str">
        <f t="shared" si="23"/>
        <v/>
      </c>
      <c r="K189" s="5"/>
      <c r="L189" s="167" t="str">
        <f t="shared" si="19"/>
        <v/>
      </c>
      <c r="M189" s="5" t="e">
        <f t="shared" si="20"/>
        <v>#N/A</v>
      </c>
      <c r="N189" s="3" t="str">
        <f t="shared" si="21"/>
        <v/>
      </c>
    </row>
    <row r="190" spans="1:14" x14ac:dyDescent="0.2">
      <c r="A190" s="202"/>
      <c r="B190" s="204" t="e">
        <f>VLOOKUP(A190,Adr!A:B,2,FALSE)</f>
        <v>#N/A</v>
      </c>
      <c r="C190" s="185"/>
      <c r="D190" s="289"/>
      <c r="E190" s="230"/>
      <c r="F190" s="166"/>
      <c r="G190" s="169"/>
      <c r="H190" s="169"/>
      <c r="I190" s="192" t="str">
        <f t="shared" si="22"/>
        <v/>
      </c>
      <c r="J190" s="167" t="str">
        <f t="shared" si="23"/>
        <v/>
      </c>
      <c r="K190" s="5"/>
      <c r="L190" s="167" t="str">
        <f t="shared" si="19"/>
        <v/>
      </c>
      <c r="M190" s="5" t="e">
        <f t="shared" si="20"/>
        <v>#N/A</v>
      </c>
      <c r="N190" s="3" t="str">
        <f t="shared" si="21"/>
        <v/>
      </c>
    </row>
    <row r="191" spans="1:14" x14ac:dyDescent="0.2">
      <c r="A191" s="202"/>
      <c r="B191" s="204" t="e">
        <f>VLOOKUP(A191,Adr!A:B,2,FALSE)</f>
        <v>#N/A</v>
      </c>
      <c r="C191" s="169"/>
      <c r="D191" s="290"/>
      <c r="E191" s="173"/>
      <c r="F191" s="166"/>
      <c r="G191" s="169"/>
      <c r="H191" s="169"/>
      <c r="I191" s="192" t="str">
        <f t="shared" si="22"/>
        <v/>
      </c>
      <c r="J191" s="167" t="str">
        <f t="shared" si="23"/>
        <v/>
      </c>
      <c r="K191" s="5"/>
      <c r="L191" s="167" t="str">
        <f t="shared" si="19"/>
        <v/>
      </c>
      <c r="M191" s="5" t="e">
        <f t="shared" si="20"/>
        <v>#N/A</v>
      </c>
      <c r="N191" s="3" t="str">
        <f t="shared" si="21"/>
        <v/>
      </c>
    </row>
    <row r="192" spans="1:14" x14ac:dyDescent="0.2">
      <c r="A192" s="198"/>
      <c r="B192" s="204" t="e">
        <f>VLOOKUP(A192,Adr!A:B,2,FALSE)</f>
        <v>#N/A</v>
      </c>
      <c r="C192" s="169"/>
      <c r="D192" s="290"/>
      <c r="E192" s="230"/>
      <c r="F192" s="166"/>
      <c r="G192" s="169"/>
      <c r="H192" s="169"/>
      <c r="I192" s="192" t="str">
        <f t="shared" si="22"/>
        <v/>
      </c>
      <c r="J192" s="167" t="str">
        <f t="shared" si="23"/>
        <v/>
      </c>
      <c r="K192" s="5"/>
      <c r="L192" s="167" t="str">
        <f t="shared" si="19"/>
        <v/>
      </c>
      <c r="M192" s="5" t="e">
        <f t="shared" si="20"/>
        <v>#N/A</v>
      </c>
      <c r="N192" s="3" t="str">
        <f t="shared" si="21"/>
        <v/>
      </c>
    </row>
    <row r="193" spans="1:14" x14ac:dyDescent="0.2">
      <c r="A193" s="202"/>
      <c r="B193" s="204" t="e">
        <f>VLOOKUP(A193,Adr!A:B,2,FALSE)</f>
        <v>#N/A</v>
      </c>
      <c r="C193" s="185"/>
      <c r="D193" s="289"/>
      <c r="E193" s="173"/>
      <c r="F193" s="166"/>
      <c r="G193" s="169"/>
      <c r="H193" s="169"/>
      <c r="I193" s="192" t="str">
        <f t="shared" si="22"/>
        <v/>
      </c>
      <c r="J193" s="167" t="str">
        <f t="shared" si="23"/>
        <v/>
      </c>
      <c r="K193" s="5"/>
      <c r="L193" s="167" t="str">
        <f t="shared" si="19"/>
        <v/>
      </c>
      <c r="M193" s="5" t="e">
        <f t="shared" si="20"/>
        <v>#N/A</v>
      </c>
      <c r="N193" s="3" t="str">
        <f t="shared" si="21"/>
        <v/>
      </c>
    </row>
    <row r="194" spans="1:14" x14ac:dyDescent="0.2">
      <c r="A194" s="182"/>
      <c r="B194" s="204" t="e">
        <f>VLOOKUP(A194,Adr!A:B,2,FALSE)</f>
        <v>#N/A</v>
      </c>
      <c r="C194" s="196"/>
      <c r="D194" s="291"/>
      <c r="E194" s="230"/>
      <c r="F194" s="166"/>
      <c r="G194" s="169"/>
      <c r="H194" s="169"/>
      <c r="I194" s="192" t="str">
        <f t="shared" si="22"/>
        <v/>
      </c>
      <c r="J194" s="167" t="str">
        <f t="shared" si="23"/>
        <v/>
      </c>
      <c r="K194" s="5"/>
      <c r="L194" s="167" t="str">
        <f t="shared" si="19"/>
        <v/>
      </c>
      <c r="M194" s="5" t="e">
        <f t="shared" si="20"/>
        <v>#N/A</v>
      </c>
      <c r="N194" s="3" t="str">
        <f t="shared" si="21"/>
        <v/>
      </c>
    </row>
    <row r="195" spans="1:14" x14ac:dyDescent="0.2">
      <c r="A195" s="202"/>
      <c r="B195" s="204" t="e">
        <f>VLOOKUP(A195,Adr!A:B,2,FALSE)</f>
        <v>#N/A</v>
      </c>
      <c r="C195" s="196"/>
      <c r="D195" s="291"/>
      <c r="E195" s="173"/>
      <c r="F195" s="166"/>
      <c r="G195" s="169"/>
      <c r="H195" s="169"/>
      <c r="I195" s="192" t="str">
        <f t="shared" si="22"/>
        <v/>
      </c>
      <c r="J195" s="167" t="str">
        <f t="shared" si="23"/>
        <v/>
      </c>
      <c r="K195" s="5"/>
      <c r="L195" s="167" t="str">
        <f t="shared" si="19"/>
        <v/>
      </c>
      <c r="M195" s="5" t="e">
        <f t="shared" si="20"/>
        <v>#N/A</v>
      </c>
      <c r="N195" s="3" t="str">
        <f t="shared" si="21"/>
        <v/>
      </c>
    </row>
    <row r="196" spans="1:14" x14ac:dyDescent="0.2">
      <c r="A196" s="198"/>
      <c r="B196" s="204" t="e">
        <f>VLOOKUP(A196,Adr!A:B,2,FALSE)</f>
        <v>#N/A</v>
      </c>
      <c r="C196" s="169"/>
      <c r="D196" s="290"/>
      <c r="E196" s="230"/>
      <c r="F196" s="166"/>
      <c r="G196" s="169"/>
      <c r="H196" s="169"/>
      <c r="I196" s="192" t="str">
        <f t="shared" si="22"/>
        <v/>
      </c>
      <c r="J196" s="167" t="str">
        <f t="shared" si="23"/>
        <v/>
      </c>
      <c r="K196" s="5"/>
      <c r="L196" s="167" t="str">
        <f t="shared" si="19"/>
        <v/>
      </c>
      <c r="M196" s="5" t="e">
        <f t="shared" si="20"/>
        <v>#N/A</v>
      </c>
      <c r="N196" s="3" t="str">
        <f t="shared" si="21"/>
        <v/>
      </c>
    </row>
    <row r="197" spans="1:14" x14ac:dyDescent="0.2">
      <c r="A197" s="166"/>
      <c r="B197" s="204" t="e">
        <f>VLOOKUP(A197,Adr!A:B,2,FALSE)</f>
        <v>#N/A</v>
      </c>
      <c r="C197" s="196"/>
      <c r="D197" s="291"/>
      <c r="E197" s="173"/>
      <c r="F197" s="166"/>
      <c r="G197" s="169"/>
      <c r="H197" s="169"/>
      <c r="I197" s="192" t="str">
        <f t="shared" si="22"/>
        <v/>
      </c>
      <c r="J197" s="167" t="str">
        <f t="shared" si="23"/>
        <v/>
      </c>
      <c r="K197" s="5"/>
      <c r="L197" s="167" t="str">
        <f t="shared" si="19"/>
        <v/>
      </c>
      <c r="M197" s="5" t="e">
        <f t="shared" si="20"/>
        <v>#N/A</v>
      </c>
      <c r="N197" s="3" t="str">
        <f t="shared" si="21"/>
        <v/>
      </c>
    </row>
    <row r="198" spans="1:14" x14ac:dyDescent="0.2">
      <c r="A198" s="166"/>
      <c r="B198" s="204" t="e">
        <f>VLOOKUP(A198,Adr!A:B,2,FALSE)</f>
        <v>#N/A</v>
      </c>
      <c r="C198" s="196"/>
      <c r="D198" s="291"/>
      <c r="E198" s="230"/>
      <c r="F198" s="166"/>
      <c r="G198" s="169"/>
      <c r="H198" s="169"/>
      <c r="I198" s="192" t="str">
        <f t="shared" si="22"/>
        <v/>
      </c>
      <c r="J198" s="167" t="str">
        <f t="shared" si="23"/>
        <v/>
      </c>
      <c r="K198" s="5"/>
      <c r="L198" s="167" t="str">
        <f t="shared" si="19"/>
        <v/>
      </c>
      <c r="M198" s="5" t="e">
        <f t="shared" si="20"/>
        <v>#N/A</v>
      </c>
      <c r="N198" s="3" t="str">
        <f t="shared" si="21"/>
        <v/>
      </c>
    </row>
    <row r="199" spans="1:14" x14ac:dyDescent="0.2">
      <c r="A199" s="182"/>
      <c r="B199" s="204" t="e">
        <f>VLOOKUP(A199,Adr!A:B,2,FALSE)</f>
        <v>#N/A</v>
      </c>
      <c r="C199" s="185"/>
      <c r="D199" s="289"/>
      <c r="E199" s="173"/>
      <c r="F199" s="166"/>
      <c r="G199" s="169"/>
      <c r="H199" s="169"/>
      <c r="I199" s="192" t="str">
        <f t="shared" si="22"/>
        <v/>
      </c>
      <c r="J199" s="167" t="str">
        <f t="shared" si="23"/>
        <v/>
      </c>
      <c r="K199" s="5"/>
      <c r="L199" s="167" t="str">
        <f t="shared" si="19"/>
        <v/>
      </c>
      <c r="M199" s="5" t="e">
        <f t="shared" si="20"/>
        <v>#N/A</v>
      </c>
      <c r="N199" s="3" t="str">
        <f t="shared" si="21"/>
        <v/>
      </c>
    </row>
    <row r="200" spans="1:14" x14ac:dyDescent="0.2">
      <c r="A200" s="202"/>
      <c r="B200" s="204" t="e">
        <f>VLOOKUP(A200,Adr!A:B,2,FALSE)</f>
        <v>#N/A</v>
      </c>
      <c r="C200" s="169"/>
      <c r="D200" s="291"/>
      <c r="E200" s="230"/>
      <c r="F200" s="166"/>
      <c r="G200" s="169"/>
      <c r="H200" s="169"/>
      <c r="I200" s="192" t="str">
        <f t="shared" si="22"/>
        <v/>
      </c>
      <c r="J200" s="167" t="str">
        <f t="shared" si="23"/>
        <v/>
      </c>
      <c r="K200" s="5"/>
      <c r="L200" s="167" t="str">
        <f t="shared" si="19"/>
        <v/>
      </c>
      <c r="M200" s="5" t="e">
        <f t="shared" si="20"/>
        <v>#N/A</v>
      </c>
      <c r="N200" s="3" t="str">
        <f t="shared" si="21"/>
        <v/>
      </c>
    </row>
    <row r="201" spans="1:14" x14ac:dyDescent="0.2">
      <c r="A201" s="182"/>
      <c r="B201" s="204" t="e">
        <f>VLOOKUP(A201,Adr!A:B,2,FALSE)</f>
        <v>#N/A</v>
      </c>
      <c r="C201" s="185"/>
      <c r="D201" s="289"/>
      <c r="E201" s="173"/>
      <c r="F201" s="166"/>
      <c r="G201" s="169"/>
      <c r="H201" s="169"/>
      <c r="I201" s="192" t="str">
        <f t="shared" si="22"/>
        <v/>
      </c>
      <c r="J201" s="167" t="str">
        <f t="shared" si="23"/>
        <v/>
      </c>
      <c r="K201" s="5"/>
      <c r="L201" s="167" t="str">
        <f t="shared" si="19"/>
        <v/>
      </c>
      <c r="M201" s="5" t="e">
        <f t="shared" si="20"/>
        <v>#N/A</v>
      </c>
      <c r="N201" s="3" t="str">
        <f t="shared" si="21"/>
        <v/>
      </c>
    </row>
    <row r="202" spans="1:14" x14ac:dyDescent="0.2">
      <c r="A202" s="166"/>
      <c r="B202" s="204" t="e">
        <f>VLOOKUP(A202,Adr!A:B,2,FALSE)</f>
        <v>#N/A</v>
      </c>
      <c r="C202" s="196"/>
      <c r="D202" s="291"/>
      <c r="E202" s="230"/>
      <c r="F202" s="166"/>
      <c r="G202" s="169"/>
      <c r="H202" s="169"/>
      <c r="I202" s="192" t="str">
        <f t="shared" si="22"/>
        <v/>
      </c>
      <c r="J202" s="167" t="str">
        <f t="shared" si="23"/>
        <v/>
      </c>
      <c r="K202" s="5"/>
      <c r="L202" s="167" t="str">
        <f t="shared" si="19"/>
        <v/>
      </c>
      <c r="M202" s="5" t="e">
        <f t="shared" si="20"/>
        <v>#N/A</v>
      </c>
      <c r="N202" s="3" t="str">
        <f t="shared" si="21"/>
        <v/>
      </c>
    </row>
    <row r="203" spans="1:14" x14ac:dyDescent="0.2">
      <c r="A203" s="182"/>
      <c r="B203" s="204" t="e">
        <f>VLOOKUP(A203,Adr!A:B,2,FALSE)</f>
        <v>#N/A</v>
      </c>
      <c r="C203" s="185"/>
      <c r="D203" s="289"/>
      <c r="E203" s="173"/>
      <c r="F203" s="166"/>
      <c r="G203" s="169"/>
      <c r="H203" s="169"/>
      <c r="I203" s="192" t="str">
        <f t="shared" si="22"/>
        <v/>
      </c>
      <c r="J203" s="167" t="str">
        <f t="shared" si="23"/>
        <v/>
      </c>
      <c r="K203" s="5"/>
      <c r="L203" s="167" t="str">
        <f t="shared" si="19"/>
        <v/>
      </c>
      <c r="M203" s="5" t="e">
        <f t="shared" si="20"/>
        <v>#N/A</v>
      </c>
      <c r="N203" s="3" t="str">
        <f t="shared" si="21"/>
        <v/>
      </c>
    </row>
    <row r="204" spans="1:14" x14ac:dyDescent="0.2">
      <c r="A204" s="202"/>
      <c r="B204" s="204" t="e">
        <f>VLOOKUP(A204,Adr!A:B,2,FALSE)</f>
        <v>#N/A</v>
      </c>
      <c r="C204" s="169"/>
      <c r="D204" s="290"/>
      <c r="E204" s="230"/>
      <c r="F204" s="166"/>
      <c r="G204" s="169"/>
      <c r="H204" s="169"/>
      <c r="I204" s="192" t="str">
        <f t="shared" si="22"/>
        <v/>
      </c>
      <c r="J204" s="167" t="str">
        <f t="shared" si="23"/>
        <v/>
      </c>
      <c r="K204" s="5"/>
      <c r="L204" s="167" t="str">
        <f t="shared" si="19"/>
        <v/>
      </c>
      <c r="M204" s="5" t="e">
        <f t="shared" si="20"/>
        <v>#N/A</v>
      </c>
      <c r="N204" s="3" t="str">
        <f t="shared" si="21"/>
        <v/>
      </c>
    </row>
    <row r="205" spans="1:14" x14ac:dyDescent="0.2">
      <c r="A205" s="198"/>
      <c r="B205" s="204" t="e">
        <f>VLOOKUP(A205,Adr!A:B,2,FALSE)</f>
        <v>#N/A</v>
      </c>
      <c r="C205" s="185"/>
      <c r="D205" s="289"/>
      <c r="E205" s="173"/>
      <c r="F205" s="166"/>
      <c r="G205" s="169"/>
      <c r="H205" s="169"/>
      <c r="I205" s="192" t="str">
        <f t="shared" si="22"/>
        <v/>
      </c>
      <c r="J205" s="167" t="str">
        <f t="shared" si="23"/>
        <v/>
      </c>
      <c r="K205" s="5"/>
      <c r="L205" s="167" t="str">
        <f t="shared" si="19"/>
        <v/>
      </c>
      <c r="M205" s="5" t="e">
        <f t="shared" si="20"/>
        <v>#N/A</v>
      </c>
      <c r="N205" s="3" t="str">
        <f t="shared" si="21"/>
        <v/>
      </c>
    </row>
    <row r="206" spans="1:14" x14ac:dyDescent="0.2">
      <c r="A206" s="202"/>
      <c r="B206" s="204" t="e">
        <f>VLOOKUP(A206,Adr!A:B,2,FALSE)</f>
        <v>#N/A</v>
      </c>
      <c r="C206" s="185"/>
      <c r="D206" s="289"/>
      <c r="E206" s="230"/>
      <c r="F206" s="166"/>
      <c r="G206" s="169"/>
      <c r="H206" s="169"/>
      <c r="I206" s="192" t="str">
        <f t="shared" si="22"/>
        <v/>
      </c>
      <c r="J206" s="167" t="str">
        <f t="shared" si="23"/>
        <v/>
      </c>
      <c r="K206" s="5"/>
      <c r="L206" s="167" t="str">
        <f t="shared" si="19"/>
        <v/>
      </c>
      <c r="M206" s="5" t="e">
        <f t="shared" si="20"/>
        <v>#N/A</v>
      </c>
      <c r="N206" s="3" t="str">
        <f t="shared" si="21"/>
        <v/>
      </c>
    </row>
    <row r="207" spans="1:14" x14ac:dyDescent="0.2">
      <c r="A207" s="198"/>
      <c r="B207" s="204" t="e">
        <f>VLOOKUP(A207,Adr!A:B,2,FALSE)</f>
        <v>#N/A</v>
      </c>
      <c r="C207" s="169"/>
      <c r="D207" s="290"/>
      <c r="E207" s="173"/>
      <c r="F207" s="166"/>
      <c r="G207" s="169"/>
      <c r="H207" s="169"/>
      <c r="I207" s="192" t="str">
        <f t="shared" si="22"/>
        <v/>
      </c>
      <c r="J207" s="167" t="str">
        <f t="shared" si="23"/>
        <v/>
      </c>
      <c r="K207" s="5"/>
      <c r="L207" s="167" t="str">
        <f t="shared" si="19"/>
        <v/>
      </c>
      <c r="M207" s="5" t="e">
        <f t="shared" si="20"/>
        <v>#N/A</v>
      </c>
      <c r="N207" s="3" t="str">
        <f t="shared" si="21"/>
        <v/>
      </c>
    </row>
    <row r="208" spans="1:14" x14ac:dyDescent="0.2">
      <c r="A208" s="166"/>
      <c r="B208" s="204" t="e">
        <f>VLOOKUP(A208,Adr!A:B,2,FALSE)</f>
        <v>#N/A</v>
      </c>
      <c r="C208" s="185"/>
      <c r="D208" s="291"/>
      <c r="E208" s="230"/>
      <c r="F208" s="166"/>
      <c r="G208" s="169"/>
      <c r="H208" s="169"/>
      <c r="I208" s="192" t="str">
        <f t="shared" si="22"/>
        <v/>
      </c>
      <c r="J208" s="167" t="str">
        <f t="shared" si="23"/>
        <v/>
      </c>
      <c r="K208" s="5"/>
      <c r="L208" s="167" t="str">
        <f t="shared" si="19"/>
        <v/>
      </c>
      <c r="M208" s="5" t="e">
        <f t="shared" si="20"/>
        <v>#N/A</v>
      </c>
      <c r="N208" s="3" t="str">
        <f t="shared" si="21"/>
        <v/>
      </c>
    </row>
    <row r="209" spans="1:14" x14ac:dyDescent="0.2">
      <c r="A209" s="166"/>
      <c r="B209" s="204" t="e">
        <f>VLOOKUP(A209,Adr!A:B,2,FALSE)</f>
        <v>#N/A</v>
      </c>
      <c r="C209" s="196"/>
      <c r="D209" s="291"/>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x14ac:dyDescent="0.2">
      <c r="A210" s="198"/>
      <c r="B210" s="204" t="e">
        <f>VLOOKUP(A210,Adr!A:B,2,FALSE)</f>
        <v>#N/A</v>
      </c>
      <c r="C210" s="169"/>
      <c r="D210" s="290"/>
      <c r="E210" s="230"/>
      <c r="F210" s="166"/>
      <c r="G210" s="169"/>
      <c r="H210" s="169"/>
      <c r="I210" s="192" t="str">
        <f t="shared" si="22"/>
        <v/>
      </c>
      <c r="J210" s="167" t="str">
        <f t="shared" si="23"/>
        <v/>
      </c>
      <c r="K210" s="5"/>
      <c r="L210" s="167" t="str">
        <f t="shared" si="24"/>
        <v/>
      </c>
      <c r="M210" s="5" t="e">
        <f t="shared" si="25"/>
        <v>#N/A</v>
      </c>
      <c r="N210" s="3" t="str">
        <f t="shared" si="26"/>
        <v/>
      </c>
    </row>
    <row r="211" spans="1:14" x14ac:dyDescent="0.2">
      <c r="A211" s="198"/>
      <c r="B211" s="204" t="e">
        <f>VLOOKUP(A211,Adr!A:B,2,FALSE)</f>
        <v>#N/A</v>
      </c>
      <c r="C211" s="169"/>
      <c r="D211" s="291"/>
      <c r="E211" s="173"/>
      <c r="F211" s="166"/>
      <c r="G211" s="169"/>
      <c r="H211" s="169"/>
      <c r="I211" s="192" t="str">
        <f t="shared" si="22"/>
        <v/>
      </c>
      <c r="J211" s="167" t="str">
        <f t="shared" si="23"/>
        <v/>
      </c>
      <c r="K211" s="5"/>
      <c r="L211" s="167" t="str">
        <f t="shared" si="24"/>
        <v/>
      </c>
      <c r="M211" s="5" t="e">
        <f t="shared" si="25"/>
        <v>#N/A</v>
      </c>
      <c r="N211" s="3" t="str">
        <f t="shared" si="26"/>
        <v/>
      </c>
    </row>
    <row r="212" spans="1:14" x14ac:dyDescent="0.2">
      <c r="A212" s="182"/>
      <c r="B212" s="204" t="e">
        <f>VLOOKUP(A212,Adr!A:B,2,FALSE)</f>
        <v>#N/A</v>
      </c>
      <c r="C212" s="169"/>
      <c r="D212" s="290"/>
      <c r="E212" s="230"/>
      <c r="F212" s="166"/>
      <c r="G212" s="169"/>
      <c r="H212" s="169"/>
      <c r="I212" s="192" t="str">
        <f t="shared" si="22"/>
        <v/>
      </c>
      <c r="J212" s="167" t="str">
        <f t="shared" si="23"/>
        <v/>
      </c>
      <c r="K212" s="5"/>
      <c r="L212" s="167" t="str">
        <f t="shared" si="24"/>
        <v/>
      </c>
      <c r="M212" s="5" t="e">
        <f t="shared" si="25"/>
        <v>#N/A</v>
      </c>
      <c r="N212" s="3" t="str">
        <f t="shared" si="26"/>
        <v/>
      </c>
    </row>
    <row r="213" spans="1:14" x14ac:dyDescent="0.2">
      <c r="A213" s="182"/>
      <c r="B213" s="204" t="e">
        <f>VLOOKUP(A213,Adr!A:B,2,FALSE)</f>
        <v>#N/A</v>
      </c>
      <c r="C213" s="185"/>
      <c r="D213" s="289"/>
      <c r="E213" s="173"/>
      <c r="F213" s="166"/>
      <c r="G213" s="169"/>
      <c r="H213" s="169"/>
      <c r="I213" s="192" t="str">
        <f t="shared" si="22"/>
        <v/>
      </c>
      <c r="J213" s="167" t="str">
        <f t="shared" si="23"/>
        <v/>
      </c>
      <c r="K213" s="5"/>
      <c r="L213" s="167" t="str">
        <f t="shared" si="24"/>
        <v/>
      </c>
      <c r="M213" s="5" t="e">
        <f t="shared" si="25"/>
        <v>#N/A</v>
      </c>
      <c r="N213" s="3" t="str">
        <f t="shared" si="26"/>
        <v/>
      </c>
    </row>
    <row r="214" spans="1:14" x14ac:dyDescent="0.2">
      <c r="A214" s="202"/>
      <c r="B214" s="204" t="e">
        <f>VLOOKUP(A214,Adr!A:B,2,FALSE)</f>
        <v>#N/A</v>
      </c>
      <c r="C214" s="196"/>
      <c r="D214" s="291"/>
      <c r="E214" s="230"/>
      <c r="F214" s="166"/>
      <c r="G214" s="169"/>
      <c r="H214" s="169"/>
      <c r="I214" s="192" t="str">
        <f t="shared" si="22"/>
        <v/>
      </c>
      <c r="J214" s="167" t="str">
        <f t="shared" si="23"/>
        <v/>
      </c>
      <c r="K214" s="5"/>
      <c r="L214" s="167" t="str">
        <f t="shared" si="24"/>
        <v/>
      </c>
      <c r="M214" s="5" t="e">
        <f t="shared" si="25"/>
        <v>#N/A</v>
      </c>
      <c r="N214" s="3" t="str">
        <f t="shared" si="26"/>
        <v/>
      </c>
    </row>
    <row r="215" spans="1:14" x14ac:dyDescent="0.2">
      <c r="A215" s="166"/>
      <c r="B215" s="204" t="e">
        <f>VLOOKUP(A215,Adr!A:B,2,FALSE)</f>
        <v>#N/A</v>
      </c>
      <c r="C215" s="185"/>
      <c r="D215" s="289"/>
      <c r="E215" s="173"/>
      <c r="F215" s="166"/>
      <c r="G215" s="169"/>
      <c r="H215" s="169"/>
      <c r="I215" s="192" t="str">
        <f t="shared" si="22"/>
        <v/>
      </c>
      <c r="J215" s="167" t="str">
        <f t="shared" si="23"/>
        <v/>
      </c>
      <c r="K215" s="5"/>
      <c r="L215" s="167" t="str">
        <f t="shared" si="24"/>
        <v/>
      </c>
      <c r="M215" s="5" t="e">
        <f t="shared" si="25"/>
        <v>#N/A</v>
      </c>
      <c r="N215" s="3" t="str">
        <f t="shared" si="26"/>
        <v/>
      </c>
    </row>
    <row r="216" spans="1:14" x14ac:dyDescent="0.2">
      <c r="A216" s="198"/>
      <c r="B216" s="204" t="e">
        <f>VLOOKUP(A216,Adr!A:B,2,FALSE)</f>
        <v>#N/A</v>
      </c>
      <c r="C216" s="185"/>
      <c r="D216" s="289"/>
      <c r="E216" s="230"/>
      <c r="F216" s="166"/>
      <c r="G216" s="169"/>
      <c r="H216" s="169"/>
      <c r="I216" s="192" t="str">
        <f t="shared" si="22"/>
        <v/>
      </c>
      <c r="J216" s="167" t="str">
        <f t="shared" si="23"/>
        <v/>
      </c>
      <c r="K216" s="5"/>
      <c r="L216" s="167" t="str">
        <f t="shared" si="24"/>
        <v/>
      </c>
      <c r="M216" s="5" t="e">
        <f t="shared" si="25"/>
        <v>#N/A</v>
      </c>
      <c r="N216" s="3" t="str">
        <f t="shared" si="26"/>
        <v/>
      </c>
    </row>
    <row r="217" spans="1:14" x14ac:dyDescent="0.2">
      <c r="A217" s="202"/>
      <c r="B217" s="204" t="e">
        <f>VLOOKUP(A217,Adr!A:B,2,FALSE)</f>
        <v>#N/A</v>
      </c>
      <c r="C217" s="185"/>
      <c r="D217" s="289"/>
      <c r="E217" s="173"/>
      <c r="F217" s="166"/>
      <c r="G217" s="169"/>
      <c r="H217" s="169"/>
      <c r="I217" s="192" t="str">
        <f t="shared" si="22"/>
        <v/>
      </c>
      <c r="J217" s="167" t="str">
        <f t="shared" si="23"/>
        <v/>
      </c>
      <c r="K217" s="5"/>
      <c r="L217" s="167" t="str">
        <f t="shared" si="24"/>
        <v/>
      </c>
      <c r="M217" s="5" t="e">
        <f t="shared" si="25"/>
        <v>#N/A</v>
      </c>
      <c r="N217" s="3" t="str">
        <f t="shared" si="26"/>
        <v/>
      </c>
    </row>
    <row r="218" spans="1:14" x14ac:dyDescent="0.2">
      <c r="A218" s="202"/>
      <c r="B218" s="204" t="e">
        <f>VLOOKUP(A218,Adr!A:B,2,FALSE)</f>
        <v>#N/A</v>
      </c>
      <c r="C218" s="196"/>
      <c r="D218" s="291"/>
      <c r="E218" s="230"/>
      <c r="F218" s="166"/>
      <c r="G218" s="169"/>
      <c r="H218" s="169"/>
      <c r="I218" s="192" t="str">
        <f t="shared" si="22"/>
        <v/>
      </c>
      <c r="J218" s="167" t="str">
        <f t="shared" si="23"/>
        <v/>
      </c>
      <c r="K218" s="5"/>
      <c r="L218" s="167" t="str">
        <f t="shared" si="24"/>
        <v/>
      </c>
      <c r="M218" s="5" t="e">
        <f t="shared" si="25"/>
        <v>#N/A</v>
      </c>
      <c r="N218" s="3" t="str">
        <f t="shared" si="26"/>
        <v/>
      </c>
    </row>
    <row r="219" spans="1:14" x14ac:dyDescent="0.2">
      <c r="A219" s="202"/>
      <c r="B219" s="204" t="e">
        <f>VLOOKUP(A219,Adr!A:B,2,FALSE)</f>
        <v>#N/A</v>
      </c>
      <c r="C219" s="190"/>
      <c r="D219" s="290"/>
      <c r="E219" s="173"/>
      <c r="F219" s="166"/>
      <c r="G219" s="169"/>
      <c r="H219" s="169"/>
      <c r="I219" s="192" t="str">
        <f t="shared" si="22"/>
        <v/>
      </c>
      <c r="J219" s="167" t="str">
        <f t="shared" si="23"/>
        <v/>
      </c>
      <c r="K219" s="5"/>
      <c r="L219" s="167" t="str">
        <f t="shared" si="24"/>
        <v/>
      </c>
      <c r="M219" s="5" t="e">
        <f t="shared" si="25"/>
        <v>#N/A</v>
      </c>
      <c r="N219" s="3" t="str">
        <f t="shared" si="26"/>
        <v/>
      </c>
    </row>
    <row r="220" spans="1:14" x14ac:dyDescent="0.2">
      <c r="A220" s="202"/>
      <c r="B220" s="204" t="e">
        <f>VLOOKUP(A220,Adr!A:B,2,FALSE)</f>
        <v>#N/A</v>
      </c>
      <c r="C220" s="185"/>
      <c r="D220" s="291"/>
      <c r="E220" s="230"/>
      <c r="F220" s="166"/>
      <c r="G220" s="169"/>
      <c r="H220" s="169"/>
      <c r="I220" s="192" t="str">
        <f t="shared" si="22"/>
        <v/>
      </c>
      <c r="J220" s="167" t="str">
        <f t="shared" si="23"/>
        <v/>
      </c>
      <c r="K220" s="5"/>
      <c r="L220" s="167" t="str">
        <f t="shared" si="24"/>
        <v/>
      </c>
      <c r="M220" s="5" t="e">
        <f t="shared" si="25"/>
        <v>#N/A</v>
      </c>
      <c r="N220" s="3" t="str">
        <f t="shared" si="26"/>
        <v/>
      </c>
    </row>
    <row r="221" spans="1:14" x14ac:dyDescent="0.2">
      <c r="A221" s="198"/>
      <c r="B221" s="204" t="e">
        <f>VLOOKUP(A221,Adr!A:B,2,FALSE)</f>
        <v>#N/A</v>
      </c>
      <c r="C221" s="169"/>
      <c r="D221" s="290"/>
      <c r="E221" s="173"/>
      <c r="F221" s="166"/>
      <c r="G221" s="169"/>
      <c r="H221" s="169"/>
      <c r="I221" s="192" t="str">
        <f t="shared" si="22"/>
        <v/>
      </c>
      <c r="J221" s="167" t="str">
        <f t="shared" si="23"/>
        <v/>
      </c>
      <c r="K221" s="5"/>
      <c r="L221" s="167" t="str">
        <f t="shared" si="24"/>
        <v/>
      </c>
      <c r="M221" s="5" t="e">
        <f t="shared" si="25"/>
        <v>#N/A</v>
      </c>
      <c r="N221" s="3" t="str">
        <f t="shared" si="26"/>
        <v/>
      </c>
    </row>
    <row r="222" spans="1:14" x14ac:dyDescent="0.2">
      <c r="A222" s="198"/>
      <c r="B222" s="204" t="e">
        <f>VLOOKUP(A222,Adr!A:B,2,FALSE)</f>
        <v>#N/A</v>
      </c>
      <c r="C222" s="169"/>
      <c r="D222" s="290"/>
      <c r="E222" s="230"/>
      <c r="F222" s="166"/>
      <c r="G222" s="169"/>
      <c r="H222" s="169"/>
      <c r="I222" s="192" t="str">
        <f t="shared" si="22"/>
        <v/>
      </c>
      <c r="J222" s="167" t="str">
        <f t="shared" si="23"/>
        <v/>
      </c>
      <c r="K222" s="5"/>
      <c r="L222" s="167" t="str">
        <f t="shared" si="24"/>
        <v/>
      </c>
      <c r="M222" s="5" t="e">
        <f t="shared" si="25"/>
        <v>#N/A</v>
      </c>
      <c r="N222" s="3" t="str">
        <f t="shared" si="26"/>
        <v/>
      </c>
    </row>
    <row r="223" spans="1:14" x14ac:dyDescent="0.2">
      <c r="A223" s="198"/>
      <c r="B223" s="204" t="e">
        <f>VLOOKUP(A223,Adr!A:B,2,FALSE)</f>
        <v>#N/A</v>
      </c>
      <c r="C223" s="185"/>
      <c r="D223" s="289"/>
      <c r="E223" s="173"/>
      <c r="F223" s="166"/>
      <c r="G223" s="169"/>
      <c r="H223" s="169"/>
      <c r="I223" s="192" t="str">
        <f t="shared" si="22"/>
        <v/>
      </c>
      <c r="J223" s="167" t="str">
        <f t="shared" si="23"/>
        <v/>
      </c>
      <c r="K223" s="5"/>
      <c r="L223" s="167" t="str">
        <f t="shared" si="24"/>
        <v/>
      </c>
      <c r="M223" s="5" t="e">
        <f t="shared" si="25"/>
        <v>#N/A</v>
      </c>
      <c r="N223" s="3" t="str">
        <f t="shared" si="26"/>
        <v/>
      </c>
    </row>
    <row r="224" spans="1:14" x14ac:dyDescent="0.2">
      <c r="A224" s="166"/>
      <c r="B224" s="204" t="e">
        <f>VLOOKUP(A224,Adr!A:B,2,FALSE)</f>
        <v>#N/A</v>
      </c>
      <c r="C224" s="196"/>
      <c r="D224" s="291"/>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x14ac:dyDescent="0.2">
      <c r="A225" s="182"/>
      <c r="B225" s="204" t="e">
        <f>VLOOKUP(A225,Adr!A:B,2,FALSE)</f>
        <v>#N/A</v>
      </c>
      <c r="C225" s="185"/>
      <c r="D225" s="289"/>
      <c r="E225" s="173"/>
      <c r="F225" s="166"/>
      <c r="G225" s="169"/>
      <c r="H225" s="169"/>
      <c r="I225" s="192" t="str">
        <f t="shared" si="27"/>
        <v/>
      </c>
      <c r="J225" s="167" t="str">
        <f t="shared" si="28"/>
        <v/>
      </c>
      <c r="K225" s="5"/>
      <c r="L225" s="167" t="str">
        <f t="shared" si="29"/>
        <v/>
      </c>
      <c r="M225" s="5" t="e">
        <f t="shared" si="25"/>
        <v>#N/A</v>
      </c>
      <c r="N225" s="3" t="str">
        <f t="shared" si="26"/>
        <v/>
      </c>
    </row>
    <row r="226" spans="1:14" x14ac:dyDescent="0.2">
      <c r="A226" s="202"/>
      <c r="B226" s="204" t="e">
        <f>VLOOKUP(A226,Adr!A:B,2,FALSE)</f>
        <v>#N/A</v>
      </c>
      <c r="C226" s="185"/>
      <c r="D226" s="289"/>
      <c r="E226" s="230"/>
      <c r="F226" s="166"/>
      <c r="G226" s="169"/>
      <c r="H226" s="169"/>
      <c r="I226" s="192" t="str">
        <f t="shared" si="27"/>
        <v/>
      </c>
      <c r="J226" s="167" t="str">
        <f t="shared" si="28"/>
        <v/>
      </c>
      <c r="K226" s="5"/>
      <c r="L226" s="167" t="str">
        <f t="shared" si="29"/>
        <v/>
      </c>
      <c r="M226" s="5" t="e">
        <f t="shared" si="25"/>
        <v>#N/A</v>
      </c>
      <c r="N226" s="3" t="str">
        <f t="shared" si="26"/>
        <v/>
      </c>
    </row>
    <row r="227" spans="1:14" x14ac:dyDescent="0.2">
      <c r="A227" s="166"/>
      <c r="B227" s="204" t="e">
        <f>VLOOKUP(A227,Adr!A:B,2,FALSE)</f>
        <v>#N/A</v>
      </c>
      <c r="C227" s="196"/>
      <c r="D227" s="291"/>
      <c r="E227" s="173"/>
      <c r="F227" s="166"/>
      <c r="G227" s="169"/>
      <c r="H227" s="169"/>
      <c r="I227" s="192" t="str">
        <f t="shared" si="27"/>
        <v/>
      </c>
      <c r="J227" s="167" t="str">
        <f t="shared" si="28"/>
        <v/>
      </c>
      <c r="K227" s="5"/>
      <c r="L227" s="167" t="str">
        <f t="shared" si="29"/>
        <v/>
      </c>
      <c r="M227" s="5" t="e">
        <f t="shared" si="25"/>
        <v>#N/A</v>
      </c>
      <c r="N227" s="3" t="str">
        <f t="shared" si="26"/>
        <v/>
      </c>
    </row>
    <row r="228" spans="1:14" x14ac:dyDescent="0.2">
      <c r="A228" s="202"/>
      <c r="B228" s="204" t="e">
        <f>VLOOKUP(A228,Adr!A:B,2,FALSE)</f>
        <v>#N/A</v>
      </c>
      <c r="C228" s="196"/>
      <c r="D228" s="291"/>
      <c r="E228" s="230"/>
      <c r="F228" s="166"/>
      <c r="G228" s="169"/>
      <c r="H228" s="169"/>
      <c r="I228" s="192" t="str">
        <f t="shared" si="27"/>
        <v/>
      </c>
      <c r="J228" s="167" t="str">
        <f t="shared" si="28"/>
        <v/>
      </c>
      <c r="K228" s="5"/>
      <c r="L228" s="167" t="str">
        <f t="shared" si="29"/>
        <v/>
      </c>
      <c r="M228" s="5" t="e">
        <f t="shared" si="25"/>
        <v>#N/A</v>
      </c>
      <c r="N228" s="3" t="str">
        <f t="shared" si="26"/>
        <v/>
      </c>
    </row>
    <row r="229" spans="1:14" x14ac:dyDescent="0.2">
      <c r="A229" s="198"/>
      <c r="B229" s="204" t="e">
        <f>VLOOKUP(A229,Adr!A:B,2,FALSE)</f>
        <v>#N/A</v>
      </c>
      <c r="C229" s="196"/>
      <c r="D229" s="291"/>
      <c r="E229" s="173"/>
      <c r="F229" s="166"/>
      <c r="G229" s="169"/>
      <c r="H229" s="169"/>
      <c r="I229" s="192" t="str">
        <f t="shared" si="27"/>
        <v/>
      </c>
      <c r="J229" s="167" t="str">
        <f t="shared" si="28"/>
        <v/>
      </c>
      <c r="K229" s="5"/>
      <c r="L229" s="167" t="str">
        <f t="shared" si="29"/>
        <v/>
      </c>
      <c r="M229" s="5" t="e">
        <f t="shared" si="25"/>
        <v>#N/A</v>
      </c>
      <c r="N229" s="3" t="str">
        <f t="shared" si="26"/>
        <v/>
      </c>
    </row>
    <row r="230" spans="1:14" x14ac:dyDescent="0.2">
      <c r="A230" s="166"/>
      <c r="B230" s="204" t="e">
        <f>VLOOKUP(A230,Adr!A:B,2,FALSE)</f>
        <v>#N/A</v>
      </c>
      <c r="C230" s="185"/>
      <c r="D230" s="289"/>
      <c r="E230" s="230"/>
      <c r="F230" s="166"/>
      <c r="G230" s="169"/>
      <c r="H230" s="169"/>
      <c r="I230" s="192" t="str">
        <f t="shared" si="27"/>
        <v/>
      </c>
      <c r="J230" s="167" t="str">
        <f t="shared" si="28"/>
        <v/>
      </c>
      <c r="K230" s="5"/>
      <c r="L230" s="167" t="str">
        <f t="shared" si="29"/>
        <v/>
      </c>
      <c r="M230" s="5" t="e">
        <f t="shared" si="25"/>
        <v>#N/A</v>
      </c>
      <c r="N230" s="3" t="str">
        <f t="shared" si="26"/>
        <v/>
      </c>
    </row>
    <row r="231" spans="1:14" x14ac:dyDescent="0.2">
      <c r="A231" s="198"/>
      <c r="B231" s="204" t="e">
        <f>VLOOKUP(A231,Adr!A:B,2,FALSE)</f>
        <v>#N/A</v>
      </c>
      <c r="C231" s="169"/>
      <c r="D231" s="290"/>
      <c r="E231" s="173"/>
      <c r="F231" s="166"/>
      <c r="G231" s="169"/>
      <c r="H231" s="169"/>
      <c r="I231" s="192" t="str">
        <f t="shared" si="27"/>
        <v/>
      </c>
      <c r="J231" s="167" t="str">
        <f t="shared" si="28"/>
        <v/>
      </c>
      <c r="K231" s="5"/>
      <c r="L231" s="167" t="str">
        <f t="shared" si="29"/>
        <v/>
      </c>
      <c r="M231" s="5" t="e">
        <f t="shared" si="25"/>
        <v>#N/A</v>
      </c>
      <c r="N231" s="3" t="str">
        <f t="shared" si="26"/>
        <v/>
      </c>
    </row>
    <row r="232" spans="1:14" x14ac:dyDescent="0.2">
      <c r="A232" s="202"/>
      <c r="B232" s="204" t="e">
        <f>VLOOKUP(A232,Adr!A:B,2,FALSE)</f>
        <v>#N/A</v>
      </c>
      <c r="C232" s="185"/>
      <c r="D232" s="289"/>
      <c r="E232" s="230"/>
      <c r="F232" s="166"/>
      <c r="G232" s="169"/>
      <c r="H232" s="169"/>
      <c r="I232" s="192" t="str">
        <f t="shared" si="27"/>
        <v/>
      </c>
      <c r="J232" s="167" t="str">
        <f t="shared" si="28"/>
        <v/>
      </c>
      <c r="K232" s="5"/>
      <c r="L232" s="167" t="str">
        <f t="shared" si="29"/>
        <v/>
      </c>
      <c r="M232" s="5" t="e">
        <f t="shared" si="25"/>
        <v>#N/A</v>
      </c>
      <c r="N232" s="3" t="str">
        <f t="shared" si="26"/>
        <v/>
      </c>
    </row>
    <row r="233" spans="1:14" x14ac:dyDescent="0.2">
      <c r="A233" s="202"/>
      <c r="B233" s="204" t="e">
        <f>VLOOKUP(A233,Adr!A:B,2,FALSE)</f>
        <v>#N/A</v>
      </c>
      <c r="C233" s="185"/>
      <c r="D233" s="289"/>
      <c r="E233" s="173"/>
      <c r="F233" s="166"/>
      <c r="G233" s="169"/>
      <c r="H233" s="169"/>
      <c r="I233" s="192" t="str">
        <f t="shared" si="27"/>
        <v/>
      </c>
      <c r="J233" s="167" t="str">
        <f t="shared" si="28"/>
        <v/>
      </c>
      <c r="K233" s="5"/>
      <c r="L233" s="167" t="str">
        <f t="shared" si="29"/>
        <v/>
      </c>
      <c r="M233" s="5" t="e">
        <f t="shared" si="25"/>
        <v>#N/A</v>
      </c>
      <c r="N233" s="3" t="str">
        <f t="shared" si="26"/>
        <v/>
      </c>
    </row>
    <row r="234" spans="1:14" x14ac:dyDescent="0.2">
      <c r="A234" s="202"/>
      <c r="B234" s="204" t="e">
        <f>VLOOKUP(A234,Adr!A:B,2,FALSE)</f>
        <v>#N/A</v>
      </c>
      <c r="C234" s="185"/>
      <c r="D234" s="289"/>
      <c r="E234" s="230"/>
      <c r="F234" s="166"/>
      <c r="G234" s="169"/>
      <c r="H234" s="169"/>
      <c r="I234" s="192" t="str">
        <f t="shared" si="27"/>
        <v/>
      </c>
      <c r="J234" s="167" t="str">
        <f t="shared" si="28"/>
        <v/>
      </c>
      <c r="K234" s="5"/>
      <c r="L234" s="167" t="str">
        <f t="shared" si="29"/>
        <v/>
      </c>
      <c r="M234" s="5" t="e">
        <f t="shared" si="25"/>
        <v>#N/A</v>
      </c>
      <c r="N234" s="3" t="str">
        <f t="shared" si="26"/>
        <v/>
      </c>
    </row>
    <row r="235" spans="1:14" x14ac:dyDescent="0.2">
      <c r="A235" s="166"/>
      <c r="B235" s="204" t="e">
        <f>VLOOKUP(A235,Adr!A:B,2,FALSE)</f>
        <v>#N/A</v>
      </c>
      <c r="C235" s="196"/>
      <c r="D235" s="291"/>
      <c r="E235" s="173"/>
      <c r="F235" s="166"/>
      <c r="G235" s="169"/>
      <c r="H235" s="169"/>
      <c r="I235" s="192" t="str">
        <f t="shared" si="27"/>
        <v/>
      </c>
      <c r="J235" s="167" t="str">
        <f t="shared" si="28"/>
        <v/>
      </c>
      <c r="K235" s="5"/>
      <c r="L235" s="167" t="str">
        <f t="shared" si="29"/>
        <v/>
      </c>
      <c r="M235" s="5" t="e">
        <f t="shared" si="25"/>
        <v>#N/A</v>
      </c>
      <c r="N235" s="3" t="str">
        <f t="shared" si="26"/>
        <v/>
      </c>
    </row>
    <row r="236" spans="1:14" x14ac:dyDescent="0.2">
      <c r="A236" s="202"/>
      <c r="B236" s="204" t="e">
        <f>VLOOKUP(A236,Adr!A:B,2,FALSE)</f>
        <v>#N/A</v>
      </c>
      <c r="C236" s="185"/>
      <c r="D236" s="289"/>
      <c r="E236" s="230"/>
      <c r="F236" s="166"/>
      <c r="G236" s="169"/>
      <c r="H236" s="169"/>
      <c r="I236" s="192" t="str">
        <f t="shared" si="27"/>
        <v/>
      </c>
      <c r="J236" s="167" t="str">
        <f t="shared" si="28"/>
        <v/>
      </c>
      <c r="K236" s="5"/>
      <c r="L236" s="167" t="str">
        <f t="shared" si="29"/>
        <v/>
      </c>
      <c r="M236" s="5" t="e">
        <f t="shared" si="25"/>
        <v>#N/A</v>
      </c>
      <c r="N236" s="3" t="str">
        <f t="shared" si="26"/>
        <v/>
      </c>
    </row>
    <row r="237" spans="1:14" x14ac:dyDescent="0.2">
      <c r="A237" s="166"/>
      <c r="B237" s="204" t="e">
        <f>VLOOKUP(A237,Adr!A:B,2,FALSE)</f>
        <v>#N/A</v>
      </c>
      <c r="C237" s="196"/>
      <c r="D237" s="291"/>
      <c r="E237" s="173"/>
      <c r="F237" s="166"/>
      <c r="G237" s="169"/>
      <c r="H237" s="169"/>
      <c r="I237" s="192" t="str">
        <f t="shared" si="27"/>
        <v/>
      </c>
      <c r="J237" s="167" t="str">
        <f t="shared" si="28"/>
        <v/>
      </c>
      <c r="K237" s="5"/>
      <c r="L237" s="167" t="str">
        <f t="shared" si="29"/>
        <v/>
      </c>
      <c r="M237" s="5" t="e">
        <f t="shared" si="25"/>
        <v>#N/A</v>
      </c>
      <c r="N237" s="3" t="str">
        <f t="shared" si="26"/>
        <v/>
      </c>
    </row>
    <row r="238" spans="1:14" x14ac:dyDescent="0.2">
      <c r="A238" s="202"/>
      <c r="B238" s="204" t="e">
        <f>VLOOKUP(A238,Adr!A:B,2,FALSE)</f>
        <v>#N/A</v>
      </c>
      <c r="C238" s="185"/>
      <c r="D238" s="289"/>
      <c r="E238" s="230"/>
      <c r="F238" s="166"/>
      <c r="G238" s="169"/>
      <c r="H238" s="169"/>
      <c r="I238" s="192" t="str">
        <f t="shared" si="27"/>
        <v/>
      </c>
      <c r="J238" s="167" t="str">
        <f t="shared" si="28"/>
        <v/>
      </c>
      <c r="K238" s="5"/>
      <c r="L238" s="167" t="str">
        <f t="shared" si="29"/>
        <v/>
      </c>
      <c r="M238" s="5" t="e">
        <f t="shared" si="25"/>
        <v>#N/A</v>
      </c>
      <c r="N238" s="3" t="str">
        <f t="shared" si="26"/>
        <v/>
      </c>
    </row>
    <row r="239" spans="1:14" x14ac:dyDescent="0.2">
      <c r="A239" s="202"/>
      <c r="B239" s="204" t="e">
        <f>VLOOKUP(A239,Adr!A:B,2,FALSE)</f>
        <v>#N/A</v>
      </c>
      <c r="C239" s="185"/>
      <c r="D239" s="289"/>
      <c r="E239" s="173"/>
      <c r="F239" s="166"/>
      <c r="G239" s="169"/>
      <c r="H239" s="169"/>
      <c r="I239" s="192" t="str">
        <f t="shared" si="27"/>
        <v/>
      </c>
      <c r="J239" s="167" t="str">
        <f t="shared" si="28"/>
        <v/>
      </c>
      <c r="K239" s="5"/>
      <c r="L239" s="167" t="str">
        <f t="shared" si="29"/>
        <v/>
      </c>
      <c r="M239" s="5" t="e">
        <f t="shared" si="25"/>
        <v>#N/A</v>
      </c>
      <c r="N239" s="3" t="str">
        <f t="shared" si="26"/>
        <v/>
      </c>
    </row>
    <row r="240" spans="1:14" x14ac:dyDescent="0.2">
      <c r="A240" s="198"/>
      <c r="B240" s="204" t="e">
        <f>VLOOKUP(A240,Adr!A:B,2,FALSE)</f>
        <v>#N/A</v>
      </c>
      <c r="C240" s="196"/>
      <c r="D240" s="291"/>
      <c r="E240" s="230"/>
      <c r="F240" s="166"/>
      <c r="G240" s="169"/>
      <c r="H240" s="169"/>
      <c r="I240" s="192" t="str">
        <f t="shared" si="27"/>
        <v/>
      </c>
      <c r="J240" s="167" t="str">
        <f t="shared" si="28"/>
        <v/>
      </c>
      <c r="K240" s="5"/>
      <c r="L240" s="167" t="str">
        <f t="shared" si="29"/>
        <v/>
      </c>
      <c r="M240" s="5" t="e">
        <f t="shared" si="25"/>
        <v>#N/A</v>
      </c>
      <c r="N240" s="3" t="str">
        <f t="shared" si="26"/>
        <v/>
      </c>
    </row>
    <row r="241" spans="1:14" x14ac:dyDescent="0.2">
      <c r="A241" s="166"/>
      <c r="B241" s="204" t="e">
        <f>VLOOKUP(A241,Adr!A:B,2,FALSE)</f>
        <v>#N/A</v>
      </c>
      <c r="C241" s="196"/>
      <c r="D241" s="291"/>
      <c r="E241" s="173"/>
      <c r="F241" s="166"/>
      <c r="G241" s="169"/>
      <c r="H241" s="169"/>
      <c r="I241" s="192" t="str">
        <f t="shared" si="27"/>
        <v/>
      </c>
      <c r="J241" s="167" t="str">
        <f t="shared" si="28"/>
        <v/>
      </c>
      <c r="K241" s="5"/>
      <c r="L241" s="167" t="str">
        <f t="shared" si="29"/>
        <v/>
      </c>
      <c r="M241" s="5" t="e">
        <f t="shared" si="25"/>
        <v>#N/A</v>
      </c>
      <c r="N241" s="3" t="str">
        <f t="shared" si="26"/>
        <v/>
      </c>
    </row>
    <row r="242" spans="1:14" x14ac:dyDescent="0.2">
      <c r="A242" s="198"/>
      <c r="B242" s="204" t="e">
        <f>VLOOKUP(A242,Adr!A:B,2,FALSE)</f>
        <v>#N/A</v>
      </c>
      <c r="C242" s="185"/>
      <c r="D242" s="289"/>
      <c r="E242" s="230"/>
      <c r="F242" s="166"/>
      <c r="G242" s="169"/>
      <c r="H242" s="169"/>
      <c r="I242" s="192" t="str">
        <f t="shared" si="27"/>
        <v/>
      </c>
      <c r="J242" s="167" t="str">
        <f t="shared" si="28"/>
        <v/>
      </c>
      <c r="K242" s="5"/>
      <c r="L242" s="167" t="str">
        <f t="shared" si="29"/>
        <v/>
      </c>
      <c r="M242" s="5" t="e">
        <f t="shared" si="25"/>
        <v>#N/A</v>
      </c>
      <c r="N242" s="3" t="str">
        <f t="shared" si="26"/>
        <v/>
      </c>
    </row>
    <row r="243" spans="1:14" x14ac:dyDescent="0.2">
      <c r="A243" s="166"/>
      <c r="B243" s="204" t="e">
        <f>VLOOKUP(A243,Adr!A:B,2,FALSE)</f>
        <v>#N/A</v>
      </c>
      <c r="C243" s="196"/>
      <c r="D243" s="291"/>
      <c r="E243" s="173"/>
      <c r="F243" s="166"/>
      <c r="G243" s="169"/>
      <c r="H243" s="169"/>
      <c r="I243" s="192" t="str">
        <f t="shared" si="27"/>
        <v/>
      </c>
      <c r="J243" s="167" t="str">
        <f t="shared" si="28"/>
        <v/>
      </c>
      <c r="K243" s="5"/>
      <c r="L243" s="167" t="str">
        <f t="shared" si="29"/>
        <v/>
      </c>
      <c r="M243" s="5" t="e">
        <f t="shared" si="25"/>
        <v>#N/A</v>
      </c>
      <c r="N243" s="3" t="str">
        <f t="shared" si="26"/>
        <v/>
      </c>
    </row>
    <row r="244" spans="1:14" x14ac:dyDescent="0.2">
      <c r="A244" s="182"/>
      <c r="B244" s="204" t="e">
        <f>VLOOKUP(A244,Adr!A:B,2,FALSE)</f>
        <v>#N/A</v>
      </c>
      <c r="C244" s="185"/>
      <c r="D244" s="289"/>
      <c r="E244" s="230"/>
      <c r="F244" s="166"/>
      <c r="G244" s="169"/>
      <c r="H244" s="169"/>
      <c r="I244" s="192" t="str">
        <f t="shared" si="27"/>
        <v/>
      </c>
      <c r="J244" s="167" t="str">
        <f t="shared" si="28"/>
        <v/>
      </c>
      <c r="K244" s="5"/>
      <c r="L244" s="167" t="str">
        <f t="shared" si="29"/>
        <v/>
      </c>
      <c r="M244" s="5" t="e">
        <f t="shared" si="25"/>
        <v>#N/A</v>
      </c>
      <c r="N244" s="3" t="str">
        <f t="shared" si="26"/>
        <v/>
      </c>
    </row>
    <row r="245" spans="1:14" x14ac:dyDescent="0.2">
      <c r="A245" s="198"/>
      <c r="B245" s="204" t="e">
        <f>VLOOKUP(A245,Adr!A:B,2,FALSE)</f>
        <v>#N/A</v>
      </c>
      <c r="C245" s="169"/>
      <c r="D245" s="290"/>
      <c r="E245" s="173"/>
      <c r="F245" s="166"/>
      <c r="G245" s="169"/>
      <c r="H245" s="169"/>
      <c r="I245" s="192" t="str">
        <f t="shared" si="27"/>
        <v/>
      </c>
      <c r="J245" s="167" t="str">
        <f t="shared" si="28"/>
        <v/>
      </c>
      <c r="K245" s="5"/>
      <c r="L245" s="167" t="str">
        <f t="shared" si="29"/>
        <v/>
      </c>
      <c r="M245" s="5" t="e">
        <f t="shared" si="25"/>
        <v>#N/A</v>
      </c>
      <c r="N245" s="3" t="str">
        <f t="shared" si="26"/>
        <v/>
      </c>
    </row>
    <row r="246" spans="1:14" x14ac:dyDescent="0.2">
      <c r="A246" s="202"/>
      <c r="B246" s="204" t="e">
        <f>VLOOKUP(A246,Adr!A:B,2,FALSE)</f>
        <v>#N/A</v>
      </c>
      <c r="C246" s="185"/>
      <c r="D246" s="289"/>
      <c r="E246" s="230"/>
      <c r="F246" s="166"/>
      <c r="G246" s="169"/>
      <c r="H246" s="169"/>
      <c r="I246" s="192" t="str">
        <f t="shared" si="27"/>
        <v/>
      </c>
      <c r="J246" s="167" t="str">
        <f t="shared" si="28"/>
        <v/>
      </c>
      <c r="K246" s="5"/>
      <c r="L246" s="167" t="str">
        <f t="shared" si="29"/>
        <v/>
      </c>
      <c r="M246" s="5" t="e">
        <f t="shared" si="25"/>
        <v>#N/A</v>
      </c>
      <c r="N246" s="3" t="str">
        <f t="shared" si="26"/>
        <v/>
      </c>
    </row>
    <row r="247" spans="1:14" x14ac:dyDescent="0.2">
      <c r="A247" s="198"/>
      <c r="B247" s="204" t="e">
        <f>VLOOKUP(A247,Adr!A:B,2,FALSE)</f>
        <v>#N/A</v>
      </c>
      <c r="C247" s="185"/>
      <c r="D247" s="289"/>
      <c r="E247" s="173"/>
      <c r="F247" s="166"/>
      <c r="G247" s="169"/>
      <c r="H247" s="169"/>
      <c r="I247" s="192" t="str">
        <f t="shared" si="27"/>
        <v/>
      </c>
      <c r="J247" s="167" t="str">
        <f t="shared" si="28"/>
        <v/>
      </c>
      <c r="K247" s="5"/>
      <c r="L247" s="167" t="str">
        <f t="shared" si="29"/>
        <v/>
      </c>
      <c r="M247" s="5" t="e">
        <f t="shared" si="25"/>
        <v>#N/A</v>
      </c>
      <c r="N247" s="3" t="str">
        <f t="shared" si="26"/>
        <v/>
      </c>
    </row>
    <row r="248" spans="1:14" x14ac:dyDescent="0.2">
      <c r="A248" s="182"/>
      <c r="B248" s="204" t="e">
        <f>VLOOKUP(A248,Adr!A:B,2,FALSE)</f>
        <v>#N/A</v>
      </c>
      <c r="C248" s="185"/>
      <c r="D248" s="289"/>
      <c r="E248" s="230"/>
      <c r="F248" s="166"/>
      <c r="G248" s="169"/>
      <c r="H248" s="169"/>
      <c r="I248" s="192" t="str">
        <f t="shared" si="27"/>
        <v/>
      </c>
      <c r="J248" s="167" t="str">
        <f t="shared" si="28"/>
        <v/>
      </c>
      <c r="K248" s="5"/>
      <c r="L248" s="167" t="str">
        <f t="shared" si="29"/>
        <v/>
      </c>
      <c r="M248" s="5" t="e">
        <f t="shared" si="25"/>
        <v>#N/A</v>
      </c>
      <c r="N248" s="3" t="str">
        <f t="shared" si="26"/>
        <v/>
      </c>
    </row>
    <row r="249" spans="1:14" x14ac:dyDescent="0.2">
      <c r="A249" s="198"/>
      <c r="B249" s="204" t="e">
        <f>VLOOKUP(A249,Adr!A:B,2,FALSE)</f>
        <v>#N/A</v>
      </c>
      <c r="C249" s="169"/>
      <c r="D249" s="290"/>
      <c r="E249" s="173"/>
      <c r="F249" s="166"/>
      <c r="G249" s="169"/>
      <c r="H249" s="169"/>
      <c r="I249" s="192" t="str">
        <f t="shared" si="27"/>
        <v/>
      </c>
      <c r="J249" s="167" t="str">
        <f t="shared" si="28"/>
        <v/>
      </c>
      <c r="K249" s="5"/>
      <c r="L249" s="167" t="str">
        <f t="shared" si="29"/>
        <v/>
      </c>
      <c r="M249" s="5" t="e">
        <f t="shared" si="25"/>
        <v>#N/A</v>
      </c>
      <c r="N249" s="3" t="str">
        <f t="shared" si="26"/>
        <v/>
      </c>
    </row>
    <row r="250" spans="1:14" x14ac:dyDescent="0.2">
      <c r="A250" s="166"/>
      <c r="B250" s="204" t="e">
        <f>VLOOKUP(A250,Adr!A:B,2,FALSE)</f>
        <v>#N/A</v>
      </c>
      <c r="C250" s="196"/>
      <c r="D250" s="291"/>
      <c r="E250" s="230"/>
      <c r="F250" s="166"/>
      <c r="G250" s="169"/>
      <c r="H250" s="169"/>
      <c r="I250" s="192" t="str">
        <f t="shared" si="27"/>
        <v/>
      </c>
      <c r="J250" s="167" t="str">
        <f t="shared" si="28"/>
        <v/>
      </c>
      <c r="K250" s="5"/>
      <c r="L250" s="167" t="str">
        <f t="shared" si="29"/>
        <v/>
      </c>
      <c r="M250" s="5" t="e">
        <f t="shared" si="25"/>
        <v>#N/A</v>
      </c>
      <c r="N250" s="3" t="str">
        <f t="shared" si="26"/>
        <v/>
      </c>
    </row>
    <row r="251" spans="1:14" x14ac:dyDescent="0.2">
      <c r="A251" s="202"/>
      <c r="B251" s="204" t="e">
        <f>VLOOKUP(A251,Adr!A:B,2,FALSE)</f>
        <v>#N/A</v>
      </c>
      <c r="C251" s="185"/>
      <c r="D251" s="289"/>
      <c r="E251" s="173"/>
      <c r="F251" s="166"/>
      <c r="G251" s="169"/>
      <c r="H251" s="169"/>
      <c r="I251" s="192" t="str">
        <f t="shared" si="27"/>
        <v/>
      </c>
      <c r="J251" s="167" t="str">
        <f t="shared" si="28"/>
        <v/>
      </c>
      <c r="K251" s="5"/>
      <c r="L251" s="167" t="str">
        <f t="shared" si="29"/>
        <v/>
      </c>
      <c r="M251" s="5" t="e">
        <f t="shared" si="25"/>
        <v>#N/A</v>
      </c>
      <c r="N251" s="3" t="str">
        <f t="shared" si="26"/>
        <v/>
      </c>
    </row>
    <row r="252" spans="1:14" x14ac:dyDescent="0.2">
      <c r="A252" s="198"/>
      <c r="B252" s="204" t="e">
        <f>VLOOKUP(A252,Adr!A:B,2,FALSE)</f>
        <v>#N/A</v>
      </c>
      <c r="C252" s="185"/>
      <c r="D252" s="289"/>
      <c r="E252" s="230"/>
      <c r="F252" s="166"/>
      <c r="G252" s="169"/>
      <c r="H252" s="169"/>
      <c r="I252" s="192" t="str">
        <f t="shared" si="27"/>
        <v/>
      </c>
      <c r="J252" s="167" t="str">
        <f t="shared" si="28"/>
        <v/>
      </c>
      <c r="K252" s="5"/>
      <c r="L252" s="167" t="str">
        <f t="shared" si="29"/>
        <v/>
      </c>
      <c r="M252" s="5" t="e">
        <f t="shared" si="25"/>
        <v>#N/A</v>
      </c>
      <c r="N252" s="3" t="str">
        <f t="shared" si="26"/>
        <v/>
      </c>
    </row>
    <row r="253" spans="1:14" x14ac:dyDescent="0.2">
      <c r="A253" s="202"/>
      <c r="B253" s="204" t="e">
        <f>VLOOKUP(A253,Adr!A:B,2,FALSE)</f>
        <v>#N/A</v>
      </c>
      <c r="C253" s="185"/>
      <c r="D253" s="289"/>
      <c r="E253" s="173"/>
      <c r="F253" s="166"/>
      <c r="G253" s="169"/>
      <c r="H253" s="169"/>
      <c r="I253" s="192" t="str">
        <f t="shared" si="27"/>
        <v/>
      </c>
      <c r="J253" s="167" t="str">
        <f t="shared" si="28"/>
        <v/>
      </c>
      <c r="K253" s="5"/>
      <c r="L253" s="167" t="str">
        <f t="shared" si="29"/>
        <v/>
      </c>
      <c r="M253" s="5" t="e">
        <f t="shared" si="25"/>
        <v>#N/A</v>
      </c>
      <c r="N253" s="3" t="str">
        <f t="shared" si="26"/>
        <v/>
      </c>
    </row>
    <row r="254" spans="1:14" x14ac:dyDescent="0.2">
      <c r="A254" s="202"/>
      <c r="B254" s="204" t="e">
        <f>VLOOKUP(A254,Adr!A:B,2,FALSE)</f>
        <v>#N/A</v>
      </c>
      <c r="C254" s="185"/>
      <c r="D254" s="289"/>
      <c r="E254" s="230"/>
      <c r="F254" s="166"/>
      <c r="G254" s="169"/>
      <c r="H254" s="169"/>
      <c r="I254" s="192" t="str">
        <f t="shared" si="27"/>
        <v/>
      </c>
      <c r="J254" s="167" t="str">
        <f t="shared" si="28"/>
        <v/>
      </c>
      <c r="K254" s="5"/>
      <c r="L254" s="167" t="str">
        <f t="shared" si="29"/>
        <v/>
      </c>
      <c r="M254" s="5" t="e">
        <f t="shared" si="25"/>
        <v>#N/A</v>
      </c>
      <c r="N254" s="3" t="str">
        <f t="shared" si="26"/>
        <v/>
      </c>
    </row>
    <row r="255" spans="1:14" x14ac:dyDescent="0.2">
      <c r="A255" s="178"/>
      <c r="B255" s="204" t="e">
        <f>VLOOKUP(A255,Adr!A:B,2,FALSE)</f>
        <v>#N/A</v>
      </c>
      <c r="C255" s="169"/>
      <c r="D255" s="290"/>
      <c r="E255" s="173"/>
      <c r="F255" s="166"/>
      <c r="G255" s="169"/>
      <c r="H255" s="169"/>
      <c r="I255" s="192" t="str">
        <f t="shared" si="27"/>
        <v/>
      </c>
      <c r="J255" s="167" t="str">
        <f t="shared" si="28"/>
        <v/>
      </c>
      <c r="K255" s="5"/>
      <c r="L255" s="167" t="str">
        <f t="shared" si="29"/>
        <v/>
      </c>
      <c r="M255" s="5" t="e">
        <f t="shared" si="25"/>
        <v>#N/A</v>
      </c>
      <c r="N255" s="3" t="str">
        <f t="shared" si="26"/>
        <v/>
      </c>
    </row>
    <row r="256" spans="1:14" x14ac:dyDescent="0.2">
      <c r="A256" s="198"/>
      <c r="B256" s="204" t="e">
        <f>VLOOKUP(A256,Adr!A:B,2,FALSE)</f>
        <v>#N/A</v>
      </c>
      <c r="C256" s="185"/>
      <c r="D256" s="290"/>
      <c r="E256" s="230"/>
      <c r="F256" s="166"/>
      <c r="G256" s="169"/>
      <c r="H256" s="169"/>
      <c r="I256" s="192" t="str">
        <f t="shared" si="27"/>
        <v/>
      </c>
      <c r="J256" s="167" t="str">
        <f t="shared" si="28"/>
        <v/>
      </c>
      <c r="K256" s="5"/>
      <c r="L256" s="167" t="str">
        <f t="shared" si="29"/>
        <v/>
      </c>
      <c r="M256" s="5" t="e">
        <f t="shared" si="25"/>
        <v>#N/A</v>
      </c>
      <c r="N256" s="3" t="str">
        <f t="shared" si="26"/>
        <v/>
      </c>
    </row>
    <row r="257" spans="1:14" x14ac:dyDescent="0.2">
      <c r="A257" s="166"/>
      <c r="B257" s="204" t="e">
        <f>VLOOKUP(A257,Adr!A:B,2,FALSE)</f>
        <v>#N/A</v>
      </c>
      <c r="C257" s="169"/>
      <c r="D257" s="290"/>
      <c r="E257" s="173"/>
      <c r="F257" s="166"/>
      <c r="G257" s="169"/>
      <c r="H257" s="169"/>
      <c r="I257" s="192" t="str">
        <f t="shared" si="27"/>
        <v/>
      </c>
      <c r="J257" s="167" t="str">
        <f t="shared" si="28"/>
        <v/>
      </c>
      <c r="K257" s="5"/>
      <c r="L257" s="167" t="str">
        <f t="shared" si="29"/>
        <v/>
      </c>
      <c r="M257" s="5" t="e">
        <f t="shared" si="25"/>
        <v>#N/A</v>
      </c>
      <c r="N257" s="3" t="str">
        <f t="shared" si="26"/>
        <v/>
      </c>
    </row>
    <row r="258" spans="1:14" x14ac:dyDescent="0.2">
      <c r="A258" s="202"/>
      <c r="B258" s="204" t="e">
        <f>VLOOKUP(A258,Adr!A:B,2,FALSE)</f>
        <v>#N/A</v>
      </c>
      <c r="C258" s="185"/>
      <c r="D258" s="289"/>
      <c r="E258" s="230"/>
      <c r="F258" s="166"/>
      <c r="G258" s="169"/>
      <c r="H258" s="169"/>
      <c r="I258" s="192" t="str">
        <f t="shared" si="27"/>
        <v/>
      </c>
      <c r="J258" s="167" t="str">
        <f t="shared" si="28"/>
        <v/>
      </c>
      <c r="K258" s="5"/>
      <c r="L258" s="167" t="str">
        <f t="shared" si="29"/>
        <v/>
      </c>
      <c r="M258" s="5" t="e">
        <f t="shared" si="25"/>
        <v>#N/A</v>
      </c>
      <c r="N258" s="3" t="str">
        <f t="shared" si="26"/>
        <v/>
      </c>
    </row>
    <row r="259" spans="1:14" x14ac:dyDescent="0.2">
      <c r="A259" s="166"/>
      <c r="B259" s="204" t="e">
        <f>VLOOKUP(A259,Adr!A:B,2,FALSE)</f>
        <v>#N/A</v>
      </c>
      <c r="C259" s="196"/>
      <c r="D259" s="291"/>
      <c r="E259" s="173"/>
      <c r="F259" s="166"/>
      <c r="G259" s="169"/>
      <c r="H259" s="169"/>
      <c r="I259" s="192" t="str">
        <f t="shared" si="27"/>
        <v/>
      </c>
      <c r="J259" s="167" t="str">
        <f t="shared" si="28"/>
        <v/>
      </c>
      <c r="K259" s="5"/>
      <c r="L259" s="167" t="str">
        <f t="shared" si="29"/>
        <v/>
      </c>
      <c r="M259" s="5" t="e">
        <f t="shared" si="25"/>
        <v>#N/A</v>
      </c>
      <c r="N259" s="3" t="str">
        <f t="shared" si="26"/>
        <v/>
      </c>
    </row>
    <row r="260" spans="1:14" x14ac:dyDescent="0.2">
      <c r="A260" s="202"/>
      <c r="B260" s="204" t="e">
        <f>VLOOKUP(A260,Adr!A:B,2,FALSE)</f>
        <v>#N/A</v>
      </c>
      <c r="C260" s="185"/>
      <c r="D260" s="289"/>
      <c r="E260" s="230"/>
      <c r="F260" s="166"/>
      <c r="G260" s="169"/>
      <c r="H260" s="169"/>
      <c r="I260" s="192" t="str">
        <f t="shared" si="27"/>
        <v/>
      </c>
      <c r="J260" s="167" t="str">
        <f t="shared" si="28"/>
        <v/>
      </c>
      <c r="K260" s="5"/>
      <c r="L260" s="167" t="str">
        <f t="shared" si="29"/>
        <v/>
      </c>
      <c r="M260" s="5" t="e">
        <f t="shared" si="25"/>
        <v>#N/A</v>
      </c>
      <c r="N260" s="3" t="str">
        <f t="shared" si="26"/>
        <v/>
      </c>
    </row>
    <row r="261" spans="1:14" x14ac:dyDescent="0.2">
      <c r="A261" s="202"/>
      <c r="B261" s="204" t="e">
        <f>VLOOKUP(A261,Adr!A:B,2,FALSE)</f>
        <v>#N/A</v>
      </c>
      <c r="C261" s="185"/>
      <c r="D261" s="289"/>
      <c r="E261" s="173"/>
      <c r="F261" s="166"/>
      <c r="G261" s="169"/>
      <c r="H261" s="169"/>
      <c r="I261" s="192" t="str">
        <f t="shared" si="27"/>
        <v/>
      </c>
      <c r="J261" s="167" t="str">
        <f t="shared" si="28"/>
        <v/>
      </c>
      <c r="K261" s="5"/>
      <c r="L261" s="167" t="str">
        <f t="shared" si="29"/>
        <v/>
      </c>
      <c r="M261" s="5" t="e">
        <f t="shared" si="25"/>
        <v>#N/A</v>
      </c>
      <c r="N261" s="3" t="str">
        <f t="shared" si="26"/>
        <v/>
      </c>
    </row>
    <row r="262" spans="1:14" x14ac:dyDescent="0.2">
      <c r="A262" s="166"/>
      <c r="B262" s="204" t="e">
        <f>VLOOKUP(A262,Adr!A:B,2,FALSE)</f>
        <v>#N/A</v>
      </c>
      <c r="C262" s="196"/>
      <c r="D262" s="291"/>
      <c r="E262" s="230"/>
      <c r="F262" s="166"/>
      <c r="G262" s="169"/>
      <c r="H262" s="169"/>
      <c r="I262" s="192" t="str">
        <f t="shared" si="27"/>
        <v/>
      </c>
      <c r="J262" s="167" t="str">
        <f t="shared" si="28"/>
        <v/>
      </c>
      <c r="K262" s="5"/>
      <c r="L262" s="167" t="str">
        <f t="shared" si="29"/>
        <v/>
      </c>
      <c r="M262" s="5" t="e">
        <f t="shared" si="25"/>
        <v>#N/A</v>
      </c>
      <c r="N262" s="3" t="str">
        <f t="shared" si="26"/>
        <v/>
      </c>
    </row>
    <row r="263" spans="1:14" x14ac:dyDescent="0.2">
      <c r="A263" s="166"/>
      <c r="B263" s="204" t="e">
        <f>VLOOKUP(A263,Adr!A:B,2,FALSE)</f>
        <v>#N/A</v>
      </c>
      <c r="C263" s="185"/>
      <c r="D263" s="289"/>
      <c r="E263" s="173"/>
      <c r="F263" s="166"/>
      <c r="G263" s="169"/>
      <c r="H263" s="169"/>
      <c r="I263" s="192" t="str">
        <f t="shared" si="27"/>
        <v/>
      </c>
      <c r="J263" s="167" t="str">
        <f t="shared" si="28"/>
        <v/>
      </c>
      <c r="K263" s="5"/>
      <c r="L263" s="167" t="str">
        <f t="shared" si="29"/>
        <v/>
      </c>
      <c r="M263" s="5" t="e">
        <f t="shared" si="25"/>
        <v>#N/A</v>
      </c>
      <c r="N263" s="3" t="str">
        <f t="shared" si="26"/>
        <v/>
      </c>
    </row>
    <row r="264" spans="1:14" x14ac:dyDescent="0.2">
      <c r="A264" s="198"/>
      <c r="B264" s="204" t="e">
        <f>VLOOKUP(A264,Adr!A:B,2,FALSE)</f>
        <v>#N/A</v>
      </c>
      <c r="C264" s="185"/>
      <c r="D264" s="289"/>
      <c r="E264" s="230"/>
      <c r="F264" s="166"/>
      <c r="G264" s="169"/>
      <c r="H264" s="169"/>
      <c r="I264" s="192" t="str">
        <f t="shared" si="27"/>
        <v/>
      </c>
      <c r="J264" s="167" t="str">
        <f t="shared" si="28"/>
        <v/>
      </c>
      <c r="K264" s="5"/>
      <c r="L264" s="167" t="str">
        <f t="shared" si="29"/>
        <v/>
      </c>
      <c r="M264" s="5" t="e">
        <f t="shared" si="25"/>
        <v>#N/A</v>
      </c>
      <c r="N264" s="3" t="str">
        <f t="shared" si="26"/>
        <v/>
      </c>
    </row>
    <row r="265" spans="1:14" x14ac:dyDescent="0.2">
      <c r="A265" s="198"/>
      <c r="B265" s="204" t="e">
        <f>VLOOKUP(A265,Adr!A:B,2,FALSE)</f>
        <v>#N/A</v>
      </c>
      <c r="C265" s="185"/>
      <c r="D265" s="289"/>
      <c r="E265" s="173"/>
      <c r="F265" s="166"/>
      <c r="G265" s="169"/>
      <c r="H265" s="169"/>
      <c r="I265" s="192" t="str">
        <f t="shared" si="27"/>
        <v/>
      </c>
      <c r="J265" s="167" t="str">
        <f t="shared" si="28"/>
        <v/>
      </c>
      <c r="K265" s="5"/>
      <c r="L265" s="167" t="str">
        <f t="shared" si="29"/>
        <v/>
      </c>
      <c r="M265" s="5" t="e">
        <f t="shared" si="25"/>
        <v>#N/A</v>
      </c>
      <c r="N265" s="3" t="str">
        <f t="shared" si="26"/>
        <v/>
      </c>
    </row>
    <row r="266" spans="1:14" x14ac:dyDescent="0.2">
      <c r="A266" s="182"/>
      <c r="B266" s="204" t="e">
        <f>VLOOKUP(A266,Adr!A:B,2,FALSE)</f>
        <v>#N/A</v>
      </c>
      <c r="C266" s="185"/>
      <c r="D266" s="289"/>
      <c r="E266" s="230"/>
      <c r="F266" s="166"/>
      <c r="G266" s="169"/>
      <c r="H266" s="169"/>
      <c r="I266" s="192" t="str">
        <f t="shared" si="27"/>
        <v/>
      </c>
      <c r="J266" s="167" t="str">
        <f t="shared" si="28"/>
        <v/>
      </c>
      <c r="K266" s="5"/>
      <c r="L266" s="167" t="str">
        <f t="shared" si="29"/>
        <v/>
      </c>
      <c r="M266" s="5" t="e">
        <f t="shared" si="25"/>
        <v>#N/A</v>
      </c>
      <c r="N266" s="3" t="str">
        <f t="shared" si="26"/>
        <v/>
      </c>
    </row>
    <row r="267" spans="1:14" x14ac:dyDescent="0.2">
      <c r="A267" s="182"/>
      <c r="B267" s="204" t="e">
        <f>VLOOKUP(A267,Adr!A:B,2,FALSE)</f>
        <v>#N/A</v>
      </c>
      <c r="C267" s="185"/>
      <c r="D267" s="289"/>
      <c r="E267" s="173"/>
      <c r="F267" s="166"/>
      <c r="G267" s="169"/>
      <c r="H267" s="169"/>
      <c r="I267" s="192" t="str">
        <f t="shared" si="27"/>
        <v/>
      </c>
      <c r="J267" s="167" t="str">
        <f t="shared" si="28"/>
        <v/>
      </c>
      <c r="K267" s="5"/>
      <c r="L267" s="167" t="str">
        <f t="shared" si="29"/>
        <v/>
      </c>
      <c r="M267" s="5" t="e">
        <f t="shared" si="25"/>
        <v>#N/A</v>
      </c>
      <c r="N267" s="3" t="str">
        <f t="shared" si="26"/>
        <v/>
      </c>
    </row>
    <row r="268" spans="1:14" x14ac:dyDescent="0.2">
      <c r="A268" s="182"/>
      <c r="B268" s="204" t="e">
        <f>VLOOKUP(A268,Adr!A:B,2,FALSE)</f>
        <v>#N/A</v>
      </c>
      <c r="C268" s="185"/>
      <c r="D268" s="289"/>
      <c r="E268" s="230"/>
      <c r="F268" s="166"/>
      <c r="G268" s="169"/>
      <c r="H268" s="169"/>
      <c r="I268" s="192" t="str">
        <f t="shared" si="27"/>
        <v/>
      </c>
      <c r="J268" s="167" t="str">
        <f t="shared" si="28"/>
        <v/>
      </c>
      <c r="K268" s="5"/>
      <c r="L268" s="167" t="str">
        <f t="shared" si="29"/>
        <v/>
      </c>
      <c r="M268" s="5" t="e">
        <f t="shared" si="25"/>
        <v>#N/A</v>
      </c>
      <c r="N268" s="3" t="str">
        <f t="shared" si="26"/>
        <v/>
      </c>
    </row>
    <row r="269" spans="1:14" x14ac:dyDescent="0.2">
      <c r="A269" s="182"/>
      <c r="B269" s="204" t="e">
        <f>VLOOKUP(A269,Adr!A:B,2,FALSE)</f>
        <v>#N/A</v>
      </c>
      <c r="C269" s="185"/>
      <c r="D269" s="289"/>
      <c r="E269" s="173"/>
      <c r="F269" s="166"/>
      <c r="G269" s="169"/>
      <c r="H269" s="169"/>
      <c r="I269" s="192" t="str">
        <f t="shared" si="27"/>
        <v/>
      </c>
      <c r="J269" s="167" t="str">
        <f t="shared" si="28"/>
        <v/>
      </c>
      <c r="K269" s="5"/>
      <c r="L269" s="167" t="str">
        <f t="shared" si="29"/>
        <v/>
      </c>
      <c r="M269" s="5" t="e">
        <f t="shared" si="25"/>
        <v>#N/A</v>
      </c>
      <c r="N269" s="3" t="str">
        <f t="shared" si="26"/>
        <v/>
      </c>
    </row>
    <row r="270" spans="1:14" x14ac:dyDescent="0.2">
      <c r="A270" s="182"/>
      <c r="B270" s="204" t="e">
        <f>VLOOKUP(A270,Adr!A:B,2,FALSE)</f>
        <v>#N/A</v>
      </c>
      <c r="C270" s="185"/>
      <c r="D270" s="289"/>
      <c r="E270" s="230"/>
      <c r="F270" s="166"/>
      <c r="G270" s="169"/>
      <c r="H270" s="169"/>
      <c r="I270" s="192" t="str">
        <f t="shared" si="27"/>
        <v/>
      </c>
      <c r="J270" s="167" t="str">
        <f t="shared" si="28"/>
        <v/>
      </c>
      <c r="K270" s="5"/>
      <c r="L270" s="167" t="str">
        <f t="shared" si="29"/>
        <v/>
      </c>
      <c r="M270" s="5" t="e">
        <f t="shared" si="25"/>
        <v>#N/A</v>
      </c>
      <c r="N270" s="3" t="str">
        <f t="shared" si="26"/>
        <v/>
      </c>
    </row>
    <row r="271" spans="1:14" x14ac:dyDescent="0.2">
      <c r="A271" s="182"/>
      <c r="B271" s="204" t="e">
        <f>VLOOKUP(A271,Adr!A:B,2,FALSE)</f>
        <v>#N/A</v>
      </c>
      <c r="C271" s="185"/>
      <c r="D271" s="289"/>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x14ac:dyDescent="0.2">
      <c r="A272" s="198"/>
      <c r="B272" s="204" t="e">
        <f>VLOOKUP(A272,Adr!A:B,2,FALSE)</f>
        <v>#N/A</v>
      </c>
      <c r="C272" s="169"/>
      <c r="D272" s="290"/>
      <c r="E272" s="230"/>
      <c r="F272" s="166"/>
      <c r="G272" s="169"/>
      <c r="H272" s="169"/>
      <c r="I272" s="192" t="str">
        <f t="shared" si="27"/>
        <v/>
      </c>
      <c r="J272" s="167" t="str">
        <f t="shared" si="28"/>
        <v/>
      </c>
      <c r="K272" s="5"/>
      <c r="L272" s="167" t="str">
        <f t="shared" si="29"/>
        <v/>
      </c>
      <c r="M272" s="5" t="e">
        <f t="shared" si="30"/>
        <v>#N/A</v>
      </c>
      <c r="N272" s="3" t="str">
        <f t="shared" si="31"/>
        <v/>
      </c>
    </row>
    <row r="273" spans="1:14" x14ac:dyDescent="0.2">
      <c r="A273" s="182"/>
      <c r="B273" s="204" t="e">
        <f>VLOOKUP(A273,Adr!A:B,2,FALSE)</f>
        <v>#N/A</v>
      </c>
      <c r="C273" s="185"/>
      <c r="D273" s="289"/>
      <c r="E273" s="173"/>
      <c r="F273" s="166"/>
      <c r="G273" s="169"/>
      <c r="H273" s="169"/>
      <c r="I273" s="192" t="str">
        <f t="shared" si="27"/>
        <v/>
      </c>
      <c r="J273" s="167" t="str">
        <f t="shared" si="28"/>
        <v/>
      </c>
      <c r="K273" s="5"/>
      <c r="L273" s="167" t="str">
        <f t="shared" si="29"/>
        <v/>
      </c>
      <c r="M273" s="5" t="e">
        <f t="shared" si="30"/>
        <v>#N/A</v>
      </c>
      <c r="N273" s="3" t="str">
        <f t="shared" si="31"/>
        <v/>
      </c>
    </row>
    <row r="274" spans="1:14" x14ac:dyDescent="0.2">
      <c r="A274" s="182"/>
      <c r="B274" s="204" t="e">
        <f>VLOOKUP(A274,Adr!A:B,2,FALSE)</f>
        <v>#N/A</v>
      </c>
      <c r="C274" s="185"/>
      <c r="D274" s="289"/>
      <c r="E274" s="230"/>
      <c r="F274" s="166"/>
      <c r="G274" s="169"/>
      <c r="H274" s="169"/>
      <c r="I274" s="192" t="str">
        <f t="shared" si="27"/>
        <v/>
      </c>
      <c r="J274" s="167" t="str">
        <f t="shared" si="28"/>
        <v/>
      </c>
      <c r="K274" s="5"/>
      <c r="L274" s="167" t="str">
        <f t="shared" si="29"/>
        <v/>
      </c>
      <c r="M274" s="5" t="e">
        <f t="shared" si="30"/>
        <v>#N/A</v>
      </c>
      <c r="N274" s="3" t="str">
        <f t="shared" si="31"/>
        <v/>
      </c>
    </row>
    <row r="275" spans="1:14" x14ac:dyDescent="0.2">
      <c r="A275" s="202"/>
      <c r="B275" s="204" t="e">
        <f>VLOOKUP(A275,Adr!A:B,2,FALSE)</f>
        <v>#N/A</v>
      </c>
      <c r="C275" s="185"/>
      <c r="D275" s="289"/>
      <c r="E275" s="173"/>
      <c r="F275" s="166"/>
      <c r="G275" s="169"/>
      <c r="H275" s="169"/>
      <c r="I275" s="192" t="str">
        <f t="shared" si="27"/>
        <v/>
      </c>
      <c r="J275" s="167" t="str">
        <f t="shared" si="28"/>
        <v/>
      </c>
      <c r="K275" s="5"/>
      <c r="L275" s="167" t="str">
        <f t="shared" si="29"/>
        <v/>
      </c>
      <c r="M275" s="5" t="e">
        <f t="shared" si="30"/>
        <v>#N/A</v>
      </c>
      <c r="N275" s="3" t="str">
        <f t="shared" si="31"/>
        <v/>
      </c>
    </row>
    <row r="276" spans="1:14" x14ac:dyDescent="0.2">
      <c r="A276" s="198"/>
      <c r="B276" s="204" t="e">
        <f>VLOOKUP(A276,Adr!A:B,2,FALSE)</f>
        <v>#N/A</v>
      </c>
      <c r="C276" s="185"/>
      <c r="D276" s="289"/>
      <c r="E276" s="230"/>
      <c r="F276" s="166"/>
      <c r="G276" s="169"/>
      <c r="H276" s="169"/>
      <c r="I276" s="192" t="str">
        <f t="shared" si="27"/>
        <v/>
      </c>
      <c r="J276" s="167" t="str">
        <f t="shared" si="28"/>
        <v/>
      </c>
      <c r="K276" s="5"/>
      <c r="L276" s="167" t="str">
        <f t="shared" si="29"/>
        <v/>
      </c>
      <c r="M276" s="5" t="e">
        <f t="shared" si="30"/>
        <v>#N/A</v>
      </c>
      <c r="N276" s="3" t="str">
        <f t="shared" si="31"/>
        <v/>
      </c>
    </row>
    <row r="277" spans="1:14" x14ac:dyDescent="0.2">
      <c r="A277" s="202"/>
      <c r="B277" s="204" t="e">
        <f>VLOOKUP(A277,Adr!A:B,2,FALSE)</f>
        <v>#N/A</v>
      </c>
      <c r="C277" s="185"/>
      <c r="D277" s="289"/>
      <c r="E277" s="173"/>
      <c r="F277" s="166"/>
      <c r="G277" s="169"/>
      <c r="H277" s="169"/>
      <c r="I277" s="192" t="str">
        <f t="shared" si="27"/>
        <v/>
      </c>
      <c r="J277" s="167" t="str">
        <f t="shared" si="28"/>
        <v/>
      </c>
      <c r="K277" s="5"/>
      <c r="L277" s="167" t="str">
        <f t="shared" si="29"/>
        <v/>
      </c>
      <c r="M277" s="5" t="e">
        <f t="shared" si="30"/>
        <v>#N/A</v>
      </c>
      <c r="N277" s="3" t="str">
        <f t="shared" si="31"/>
        <v/>
      </c>
    </row>
    <row r="278" spans="1:14" x14ac:dyDescent="0.2">
      <c r="A278" s="202"/>
      <c r="B278" s="204" t="e">
        <f>VLOOKUP(A278,Adr!A:B,2,FALSE)</f>
        <v>#N/A</v>
      </c>
      <c r="C278" s="185"/>
      <c r="D278" s="289"/>
      <c r="E278" s="230"/>
      <c r="F278" s="166"/>
      <c r="G278" s="169"/>
      <c r="H278" s="169"/>
      <c r="I278" s="192" t="str">
        <f t="shared" si="27"/>
        <v/>
      </c>
      <c r="J278" s="167" t="str">
        <f t="shared" si="28"/>
        <v/>
      </c>
      <c r="K278" s="5"/>
      <c r="L278" s="167" t="str">
        <f t="shared" si="29"/>
        <v/>
      </c>
      <c r="M278" s="5" t="e">
        <f t="shared" si="30"/>
        <v>#N/A</v>
      </c>
      <c r="N278" s="3" t="str">
        <f t="shared" si="31"/>
        <v/>
      </c>
    </row>
    <row r="279" spans="1:14" x14ac:dyDescent="0.2">
      <c r="A279" s="202"/>
      <c r="B279" s="204" t="e">
        <f>VLOOKUP(A279,Adr!A:B,2,FALSE)</f>
        <v>#N/A</v>
      </c>
      <c r="C279" s="196"/>
      <c r="D279" s="289"/>
      <c r="E279" s="173"/>
      <c r="F279" s="166"/>
      <c r="G279" s="169"/>
      <c r="H279" s="169"/>
      <c r="I279" s="192" t="str">
        <f t="shared" si="27"/>
        <v/>
      </c>
      <c r="J279" s="167" t="str">
        <f t="shared" si="28"/>
        <v/>
      </c>
      <c r="K279" s="5"/>
      <c r="L279" s="167" t="str">
        <f t="shared" si="29"/>
        <v/>
      </c>
      <c r="M279" s="5" t="e">
        <f t="shared" si="30"/>
        <v>#N/A</v>
      </c>
      <c r="N279" s="3" t="str">
        <f t="shared" si="31"/>
        <v/>
      </c>
    </row>
    <row r="280" spans="1:14" x14ac:dyDescent="0.2">
      <c r="A280" s="198"/>
      <c r="B280" s="204" t="e">
        <f>VLOOKUP(A280,Adr!A:B,2,FALSE)</f>
        <v>#N/A</v>
      </c>
      <c r="C280" s="169"/>
      <c r="D280" s="290"/>
      <c r="E280" s="230"/>
      <c r="F280" s="166"/>
      <c r="G280" s="169"/>
      <c r="H280" s="169"/>
      <c r="I280" s="192" t="str">
        <f t="shared" si="27"/>
        <v/>
      </c>
      <c r="J280" s="167" t="str">
        <f t="shared" si="28"/>
        <v/>
      </c>
      <c r="K280" s="5"/>
      <c r="L280" s="167" t="str">
        <f t="shared" si="29"/>
        <v/>
      </c>
      <c r="M280" s="5" t="e">
        <f t="shared" si="30"/>
        <v>#N/A</v>
      </c>
      <c r="N280" s="3" t="str">
        <f t="shared" si="31"/>
        <v/>
      </c>
    </row>
    <row r="281" spans="1:14" x14ac:dyDescent="0.2">
      <c r="A281" s="202"/>
      <c r="B281" s="204" t="e">
        <f>VLOOKUP(A281,Adr!A:B,2,FALSE)</f>
        <v>#N/A</v>
      </c>
      <c r="C281" s="185"/>
      <c r="D281" s="289"/>
      <c r="E281" s="173"/>
      <c r="F281" s="166"/>
      <c r="G281" s="169"/>
      <c r="H281" s="169"/>
      <c r="I281" s="192" t="str">
        <f t="shared" si="27"/>
        <v/>
      </c>
      <c r="J281" s="167" t="str">
        <f t="shared" si="28"/>
        <v/>
      </c>
      <c r="K281" s="5"/>
      <c r="L281" s="167" t="str">
        <f t="shared" si="29"/>
        <v/>
      </c>
      <c r="M281" s="5" t="e">
        <f t="shared" si="30"/>
        <v>#N/A</v>
      </c>
      <c r="N281" s="3" t="str">
        <f t="shared" si="31"/>
        <v/>
      </c>
    </row>
    <row r="282" spans="1:14" x14ac:dyDescent="0.2">
      <c r="A282" s="202"/>
      <c r="B282" s="204" t="e">
        <f>VLOOKUP(A282,Adr!A:B,2,FALSE)</f>
        <v>#N/A</v>
      </c>
      <c r="C282" s="185"/>
      <c r="D282" s="289"/>
      <c r="E282" s="230"/>
      <c r="F282" s="166"/>
      <c r="G282" s="169"/>
      <c r="H282" s="169"/>
      <c r="I282" s="192" t="str">
        <f t="shared" si="27"/>
        <v/>
      </c>
      <c r="J282" s="167" t="str">
        <f t="shared" si="28"/>
        <v/>
      </c>
      <c r="K282" s="5"/>
      <c r="L282" s="167" t="str">
        <f t="shared" si="29"/>
        <v/>
      </c>
      <c r="M282" s="5" t="e">
        <f t="shared" si="30"/>
        <v>#N/A</v>
      </c>
      <c r="N282" s="3" t="str">
        <f t="shared" si="31"/>
        <v/>
      </c>
    </row>
    <row r="283" spans="1:14" x14ac:dyDescent="0.2">
      <c r="A283" s="198"/>
      <c r="B283" s="204" t="e">
        <f>VLOOKUP(A283,Adr!A:B,2,FALSE)</f>
        <v>#N/A</v>
      </c>
      <c r="C283" s="185"/>
      <c r="D283" s="289"/>
      <c r="E283" s="173"/>
      <c r="F283" s="166"/>
      <c r="G283" s="169"/>
      <c r="H283" s="169"/>
      <c r="I283" s="192" t="str">
        <f t="shared" si="27"/>
        <v/>
      </c>
      <c r="J283" s="167" t="str">
        <f t="shared" si="28"/>
        <v/>
      </c>
      <c r="K283" s="5"/>
      <c r="L283" s="167" t="str">
        <f t="shared" si="29"/>
        <v/>
      </c>
      <c r="M283" s="5" t="e">
        <f t="shared" si="30"/>
        <v>#N/A</v>
      </c>
      <c r="N283" s="3" t="str">
        <f t="shared" si="31"/>
        <v/>
      </c>
    </row>
    <row r="284" spans="1:14" x14ac:dyDescent="0.2">
      <c r="A284" s="202"/>
      <c r="B284" s="204" t="e">
        <f>VLOOKUP(A284,Adr!A:B,2,FALSE)</f>
        <v>#N/A</v>
      </c>
      <c r="C284" s="185"/>
      <c r="D284" s="289"/>
      <c r="E284" s="230"/>
      <c r="F284" s="166"/>
      <c r="G284" s="169"/>
      <c r="H284" s="169"/>
      <c r="I284" s="192" t="str">
        <f t="shared" si="27"/>
        <v/>
      </c>
      <c r="J284" s="167" t="str">
        <f t="shared" si="28"/>
        <v/>
      </c>
      <c r="K284" s="5"/>
      <c r="L284" s="167" t="str">
        <f t="shared" si="29"/>
        <v/>
      </c>
      <c r="M284" s="5" t="e">
        <f t="shared" si="30"/>
        <v>#N/A</v>
      </c>
      <c r="N284" s="3" t="str">
        <f t="shared" si="31"/>
        <v/>
      </c>
    </row>
    <row r="285" spans="1:14" x14ac:dyDescent="0.2">
      <c r="A285" s="202"/>
      <c r="B285" s="204" t="e">
        <f>VLOOKUP(A285,Adr!A:B,2,FALSE)</f>
        <v>#N/A</v>
      </c>
      <c r="C285" s="185"/>
      <c r="D285" s="289"/>
      <c r="E285" s="173"/>
      <c r="F285" s="166"/>
      <c r="G285" s="169"/>
      <c r="H285" s="169"/>
      <c r="I285" s="192" t="str">
        <f t="shared" si="27"/>
        <v/>
      </c>
      <c r="J285" s="167" t="str">
        <f t="shared" si="28"/>
        <v/>
      </c>
      <c r="K285" s="5"/>
      <c r="L285" s="167" t="str">
        <f t="shared" si="29"/>
        <v/>
      </c>
      <c r="M285" s="5" t="e">
        <f t="shared" si="30"/>
        <v>#N/A</v>
      </c>
      <c r="N285" s="3" t="str">
        <f t="shared" si="31"/>
        <v/>
      </c>
    </row>
    <row r="286" spans="1:14" x14ac:dyDescent="0.2">
      <c r="A286" s="182"/>
      <c r="B286" s="204" t="e">
        <f>VLOOKUP(A286,Adr!A:B,2,FALSE)</f>
        <v>#N/A</v>
      </c>
      <c r="C286" s="196"/>
      <c r="D286" s="291"/>
      <c r="E286" s="230"/>
      <c r="F286" s="166"/>
      <c r="G286" s="169"/>
      <c r="H286" s="169"/>
      <c r="I286" s="192" t="str">
        <f t="shared" si="27"/>
        <v/>
      </c>
      <c r="J286" s="167" t="str">
        <f t="shared" si="28"/>
        <v/>
      </c>
      <c r="K286" s="5"/>
      <c r="L286" s="167" t="str">
        <f t="shared" si="29"/>
        <v/>
      </c>
      <c r="M286" s="5" t="e">
        <f t="shared" si="30"/>
        <v>#N/A</v>
      </c>
      <c r="N286" s="3" t="str">
        <f t="shared" si="31"/>
        <v/>
      </c>
    </row>
    <row r="287" spans="1:14" x14ac:dyDescent="0.2">
      <c r="A287" s="166"/>
      <c r="B287" s="204" t="e">
        <f>VLOOKUP(A287,Adr!A:B,2,FALSE)</f>
        <v>#N/A</v>
      </c>
      <c r="C287" s="185"/>
      <c r="D287" s="289"/>
      <c r="E287" s="173"/>
      <c r="F287" s="166"/>
      <c r="G287" s="169"/>
      <c r="H287" s="169"/>
      <c r="I287" s="192" t="str">
        <f t="shared" si="27"/>
        <v/>
      </c>
      <c r="J287" s="167" t="str">
        <f t="shared" si="28"/>
        <v/>
      </c>
      <c r="K287" s="5"/>
      <c r="L287" s="167" t="str">
        <f t="shared" si="29"/>
        <v/>
      </c>
      <c r="M287" s="5" t="e">
        <f t="shared" si="30"/>
        <v>#N/A</v>
      </c>
      <c r="N287" s="3" t="str">
        <f t="shared" si="31"/>
        <v/>
      </c>
    </row>
    <row r="288" spans="1:14" x14ac:dyDescent="0.2">
      <c r="A288" s="202"/>
      <c r="B288" s="204" t="e">
        <f>VLOOKUP(A288,Adr!A:B,2,FALSE)</f>
        <v>#N/A</v>
      </c>
      <c r="C288" s="196"/>
      <c r="D288" s="291"/>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x14ac:dyDescent="0.2">
      <c r="A289" s="182"/>
      <c r="B289" s="204" t="e">
        <f>VLOOKUP(A289,Adr!A:B,2,FALSE)</f>
        <v>#N/A</v>
      </c>
      <c r="C289" s="185"/>
      <c r="D289" s="289"/>
      <c r="E289" s="173"/>
      <c r="F289" s="166"/>
      <c r="G289" s="169"/>
      <c r="H289" s="169"/>
      <c r="I289" s="192" t="str">
        <f t="shared" si="32"/>
        <v/>
      </c>
      <c r="J289" s="167" t="str">
        <f t="shared" si="33"/>
        <v/>
      </c>
      <c r="K289" s="5"/>
      <c r="L289" s="167" t="str">
        <f t="shared" si="34"/>
        <v/>
      </c>
      <c r="M289" s="5" t="e">
        <f t="shared" si="30"/>
        <v>#N/A</v>
      </c>
      <c r="N289" s="3" t="str">
        <f t="shared" si="31"/>
        <v/>
      </c>
    </row>
    <row r="290" spans="1:14" x14ac:dyDescent="0.2">
      <c r="A290" s="182"/>
      <c r="B290" s="204" t="e">
        <f>VLOOKUP(A290,Adr!A:B,2,FALSE)</f>
        <v>#N/A</v>
      </c>
      <c r="C290" s="185"/>
      <c r="D290" s="289"/>
      <c r="E290" s="230"/>
      <c r="F290" s="166"/>
      <c r="G290" s="169"/>
      <c r="H290" s="169"/>
      <c r="I290" s="192" t="str">
        <f t="shared" si="32"/>
        <v/>
      </c>
      <c r="J290" s="167" t="str">
        <f t="shared" si="33"/>
        <v/>
      </c>
      <c r="K290" s="5"/>
      <c r="L290" s="167" t="str">
        <f t="shared" si="34"/>
        <v/>
      </c>
      <c r="M290" s="5" t="e">
        <f t="shared" si="30"/>
        <v>#N/A</v>
      </c>
      <c r="N290" s="3" t="str">
        <f t="shared" si="31"/>
        <v/>
      </c>
    </row>
    <row r="291" spans="1:14" x14ac:dyDescent="0.2">
      <c r="A291" s="166"/>
      <c r="B291" s="204" t="e">
        <f>VLOOKUP(A291,Adr!A:B,2,FALSE)</f>
        <v>#N/A</v>
      </c>
      <c r="C291" s="185"/>
      <c r="D291" s="289"/>
      <c r="E291" s="173"/>
      <c r="F291" s="166"/>
      <c r="G291" s="169"/>
      <c r="H291" s="169"/>
      <c r="I291" s="192" t="str">
        <f t="shared" si="32"/>
        <v/>
      </c>
      <c r="J291" s="167" t="str">
        <f t="shared" si="33"/>
        <v/>
      </c>
      <c r="K291" s="5"/>
      <c r="L291" s="167" t="str">
        <f t="shared" si="34"/>
        <v/>
      </c>
      <c r="M291" s="5" t="e">
        <f t="shared" si="30"/>
        <v>#N/A</v>
      </c>
      <c r="N291" s="3" t="str">
        <f t="shared" si="31"/>
        <v/>
      </c>
    </row>
    <row r="292" spans="1:14" x14ac:dyDescent="0.2">
      <c r="A292" s="182"/>
      <c r="B292" s="204" t="e">
        <f>VLOOKUP(A292,Adr!A:B,2,FALSE)</f>
        <v>#N/A</v>
      </c>
      <c r="C292" s="185"/>
      <c r="D292" s="289"/>
      <c r="E292" s="230"/>
      <c r="F292" s="166"/>
      <c r="G292" s="169"/>
      <c r="H292" s="169"/>
      <c r="I292" s="192" t="str">
        <f t="shared" si="32"/>
        <v/>
      </c>
      <c r="J292" s="167" t="str">
        <f t="shared" si="33"/>
        <v/>
      </c>
      <c r="K292" s="5"/>
      <c r="L292" s="167" t="str">
        <f t="shared" si="34"/>
        <v/>
      </c>
      <c r="M292" s="5" t="e">
        <f t="shared" si="30"/>
        <v>#N/A</v>
      </c>
      <c r="N292" s="3" t="str">
        <f t="shared" si="31"/>
        <v/>
      </c>
    </row>
    <row r="293" spans="1:14" x14ac:dyDescent="0.2">
      <c r="A293" s="166"/>
      <c r="B293" s="204" t="e">
        <f>VLOOKUP(A293,Adr!A:B,2,FALSE)</f>
        <v>#N/A</v>
      </c>
      <c r="C293" s="196"/>
      <c r="D293" s="291"/>
      <c r="E293" s="173"/>
      <c r="F293" s="166"/>
      <c r="G293" s="169"/>
      <c r="H293" s="169"/>
      <c r="I293" s="192" t="str">
        <f t="shared" si="32"/>
        <v/>
      </c>
      <c r="J293" s="167" t="str">
        <f t="shared" si="33"/>
        <v/>
      </c>
      <c r="K293" s="5"/>
      <c r="L293" s="167" t="str">
        <f t="shared" si="34"/>
        <v/>
      </c>
      <c r="M293" s="5" t="e">
        <f t="shared" si="30"/>
        <v>#N/A</v>
      </c>
      <c r="N293" s="3" t="str">
        <f t="shared" si="31"/>
        <v/>
      </c>
    </row>
    <row r="294" spans="1:14" x14ac:dyDescent="0.2">
      <c r="A294" s="166"/>
      <c r="B294" s="204" t="e">
        <f>VLOOKUP(A294,Adr!A:B,2,FALSE)</f>
        <v>#N/A</v>
      </c>
      <c r="C294" s="196"/>
      <c r="D294" s="291"/>
      <c r="E294" s="230"/>
      <c r="F294" s="166"/>
      <c r="G294" s="169"/>
      <c r="H294" s="169"/>
      <c r="I294" s="192" t="str">
        <f t="shared" si="32"/>
        <v/>
      </c>
      <c r="J294" s="167" t="str">
        <f t="shared" si="33"/>
        <v/>
      </c>
      <c r="K294" s="5"/>
      <c r="L294" s="167" t="str">
        <f t="shared" si="34"/>
        <v/>
      </c>
      <c r="M294" s="5" t="e">
        <f t="shared" si="30"/>
        <v>#N/A</v>
      </c>
      <c r="N294" s="3" t="str">
        <f t="shared" si="31"/>
        <v/>
      </c>
    </row>
    <row r="295" spans="1:14" x14ac:dyDescent="0.2">
      <c r="A295" s="202"/>
      <c r="B295" s="204" t="e">
        <f>VLOOKUP(A295,Adr!A:B,2,FALSE)</f>
        <v>#N/A</v>
      </c>
      <c r="C295" s="185"/>
      <c r="D295" s="291"/>
      <c r="E295" s="173"/>
      <c r="F295" s="166"/>
      <c r="G295" s="169"/>
      <c r="H295" s="169"/>
      <c r="I295" s="192" t="str">
        <f t="shared" si="32"/>
        <v/>
      </c>
      <c r="J295" s="167" t="str">
        <f t="shared" si="33"/>
        <v/>
      </c>
      <c r="K295" s="5"/>
      <c r="L295" s="167" t="str">
        <f t="shared" si="34"/>
        <v/>
      </c>
      <c r="M295" s="5" t="e">
        <f t="shared" si="30"/>
        <v>#N/A</v>
      </c>
      <c r="N295" s="3" t="str">
        <f t="shared" si="31"/>
        <v/>
      </c>
    </row>
    <row r="296" spans="1:14" x14ac:dyDescent="0.2">
      <c r="A296" s="182"/>
      <c r="B296" s="204" t="e">
        <f>VLOOKUP(A296,Adr!A:B,2,FALSE)</f>
        <v>#N/A</v>
      </c>
      <c r="C296" s="185"/>
      <c r="D296" s="289"/>
      <c r="E296" s="230"/>
      <c r="F296" s="166"/>
      <c r="G296" s="169"/>
      <c r="H296" s="169"/>
      <c r="I296" s="192" t="str">
        <f t="shared" si="32"/>
        <v/>
      </c>
      <c r="J296" s="167" t="str">
        <f t="shared" si="33"/>
        <v/>
      </c>
      <c r="K296" s="5"/>
      <c r="L296" s="167" t="str">
        <f t="shared" si="34"/>
        <v/>
      </c>
      <c r="M296" s="5" t="e">
        <f t="shared" si="30"/>
        <v>#N/A</v>
      </c>
      <c r="N296" s="3" t="str">
        <f t="shared" si="31"/>
        <v/>
      </c>
    </row>
    <row r="297" spans="1:14" x14ac:dyDescent="0.2">
      <c r="A297" s="202"/>
      <c r="B297" s="204" t="e">
        <f>VLOOKUP(A297,Adr!A:B,2,FALSE)</f>
        <v>#N/A</v>
      </c>
      <c r="C297" s="190"/>
      <c r="D297" s="290"/>
      <c r="E297" s="173"/>
      <c r="F297" s="166"/>
      <c r="G297" s="169"/>
      <c r="H297" s="169"/>
      <c r="I297" s="192" t="str">
        <f t="shared" si="32"/>
        <v/>
      </c>
      <c r="J297" s="167" t="str">
        <f t="shared" si="33"/>
        <v/>
      </c>
      <c r="K297" s="5"/>
      <c r="L297" s="167" t="str">
        <f t="shared" si="34"/>
        <v/>
      </c>
      <c r="M297" s="5" t="e">
        <f t="shared" si="30"/>
        <v>#N/A</v>
      </c>
      <c r="N297" s="3" t="str">
        <f t="shared" si="31"/>
        <v/>
      </c>
    </row>
    <row r="298" spans="1:14" x14ac:dyDescent="0.2">
      <c r="A298" s="202"/>
      <c r="B298" s="204" t="e">
        <f>VLOOKUP(A298,Adr!A:B,2,FALSE)</f>
        <v>#N/A</v>
      </c>
      <c r="C298" s="185"/>
      <c r="D298" s="289"/>
      <c r="E298" s="230"/>
      <c r="F298" s="166"/>
      <c r="G298" s="169"/>
      <c r="H298" s="169"/>
      <c r="I298" s="192" t="str">
        <f t="shared" si="32"/>
        <v/>
      </c>
      <c r="J298" s="167" t="str">
        <f t="shared" si="33"/>
        <v/>
      </c>
      <c r="K298" s="5"/>
      <c r="L298" s="167" t="str">
        <f t="shared" si="34"/>
        <v/>
      </c>
      <c r="M298" s="5" t="e">
        <f t="shared" si="30"/>
        <v>#N/A</v>
      </c>
      <c r="N298" s="3" t="str">
        <f t="shared" si="31"/>
        <v/>
      </c>
    </row>
    <row r="299" spans="1:14" x14ac:dyDescent="0.2">
      <c r="A299" s="166"/>
      <c r="B299" s="204" t="e">
        <f>VLOOKUP(A299,Adr!A:B,2,FALSE)</f>
        <v>#N/A</v>
      </c>
      <c r="C299" s="185"/>
      <c r="D299" s="289"/>
      <c r="E299" s="173"/>
      <c r="F299" s="166"/>
      <c r="G299" s="169"/>
      <c r="H299" s="169"/>
      <c r="I299" s="192" t="str">
        <f t="shared" si="32"/>
        <v/>
      </c>
      <c r="J299" s="167" t="str">
        <f t="shared" si="33"/>
        <v/>
      </c>
      <c r="K299" s="5"/>
      <c r="L299" s="167" t="str">
        <f t="shared" si="34"/>
        <v/>
      </c>
      <c r="M299" s="5" t="e">
        <f t="shared" si="30"/>
        <v>#N/A</v>
      </c>
      <c r="N299" s="3" t="str">
        <f t="shared" si="31"/>
        <v/>
      </c>
    </row>
    <row r="300" spans="1:14" x14ac:dyDescent="0.2">
      <c r="A300" s="166"/>
      <c r="B300" s="204" t="e">
        <f>VLOOKUP(A300,Adr!A:B,2,FALSE)</f>
        <v>#N/A</v>
      </c>
      <c r="C300" s="185"/>
      <c r="D300" s="289"/>
      <c r="E300" s="230"/>
      <c r="F300" s="166"/>
      <c r="G300" s="169"/>
      <c r="H300" s="169"/>
      <c r="I300" s="192" t="str">
        <f t="shared" si="32"/>
        <v/>
      </c>
      <c r="J300" s="167" t="str">
        <f t="shared" si="33"/>
        <v/>
      </c>
      <c r="K300" s="5"/>
      <c r="L300" s="167" t="str">
        <f t="shared" si="34"/>
        <v/>
      </c>
      <c r="M300" s="5" t="e">
        <f t="shared" si="30"/>
        <v>#N/A</v>
      </c>
      <c r="N300" s="3" t="str">
        <f t="shared" si="31"/>
        <v/>
      </c>
    </row>
    <row r="301" spans="1:14" x14ac:dyDescent="0.2">
      <c r="A301" s="198"/>
      <c r="B301" s="204" t="e">
        <f>VLOOKUP(A301,Adr!A:B,2,FALSE)</f>
        <v>#N/A</v>
      </c>
      <c r="C301" s="169"/>
      <c r="D301" s="290"/>
      <c r="E301" s="173"/>
      <c r="F301" s="166"/>
      <c r="G301" s="169"/>
      <c r="H301" s="169"/>
      <c r="I301" s="192" t="str">
        <f t="shared" si="32"/>
        <v/>
      </c>
      <c r="J301" s="167" t="str">
        <f t="shared" si="33"/>
        <v/>
      </c>
      <c r="K301" s="5"/>
      <c r="L301" s="167" t="str">
        <f t="shared" si="34"/>
        <v/>
      </c>
      <c r="M301" s="5" t="e">
        <f t="shared" si="30"/>
        <v>#N/A</v>
      </c>
      <c r="N301" s="3" t="str">
        <f t="shared" si="31"/>
        <v/>
      </c>
    </row>
    <row r="302" spans="1:14" x14ac:dyDescent="0.2">
      <c r="A302" s="198"/>
      <c r="B302" s="204" t="e">
        <f>VLOOKUP(A302,Adr!A:B,2,FALSE)</f>
        <v>#N/A</v>
      </c>
      <c r="C302" s="185"/>
      <c r="D302" s="289"/>
      <c r="E302" s="230"/>
      <c r="F302" s="166"/>
      <c r="G302" s="169"/>
      <c r="H302" s="169"/>
      <c r="I302" s="192" t="str">
        <f t="shared" si="32"/>
        <v/>
      </c>
      <c r="J302" s="167" t="str">
        <f t="shared" si="33"/>
        <v/>
      </c>
      <c r="K302" s="5"/>
      <c r="L302" s="167" t="str">
        <f t="shared" si="34"/>
        <v/>
      </c>
      <c r="M302" s="5" t="e">
        <f t="shared" si="30"/>
        <v>#N/A</v>
      </c>
      <c r="N302" s="3" t="str">
        <f t="shared" si="31"/>
        <v/>
      </c>
    </row>
    <row r="303" spans="1:14" x14ac:dyDescent="0.2">
      <c r="A303" s="166"/>
      <c r="B303" s="204" t="e">
        <f>VLOOKUP(A303,Adr!A:B,2,FALSE)</f>
        <v>#N/A</v>
      </c>
      <c r="C303" s="196"/>
      <c r="D303" s="289"/>
      <c r="E303" s="173"/>
      <c r="F303" s="166"/>
      <c r="G303" s="169"/>
      <c r="H303" s="169"/>
      <c r="I303" s="192" t="str">
        <f t="shared" si="32"/>
        <v/>
      </c>
      <c r="J303" s="167" t="str">
        <f t="shared" si="33"/>
        <v/>
      </c>
      <c r="K303" s="5"/>
      <c r="L303" s="167" t="str">
        <f t="shared" si="34"/>
        <v/>
      </c>
      <c r="M303" s="5" t="e">
        <f t="shared" si="30"/>
        <v>#N/A</v>
      </c>
      <c r="N303" s="3" t="str">
        <f t="shared" si="31"/>
        <v/>
      </c>
    </row>
    <row r="304" spans="1:14" x14ac:dyDescent="0.2">
      <c r="A304" s="202"/>
      <c r="B304" s="204" t="e">
        <f>VLOOKUP(A304,Adr!A:B,2,FALSE)</f>
        <v>#N/A</v>
      </c>
      <c r="C304" s="196"/>
      <c r="D304" s="291"/>
      <c r="E304" s="230"/>
      <c r="F304" s="166"/>
      <c r="G304" s="169"/>
      <c r="H304" s="169"/>
      <c r="I304" s="192" t="str">
        <f t="shared" si="32"/>
        <v/>
      </c>
      <c r="J304" s="167" t="str">
        <f t="shared" si="33"/>
        <v/>
      </c>
      <c r="K304" s="5"/>
      <c r="L304" s="167" t="str">
        <f t="shared" si="34"/>
        <v/>
      </c>
      <c r="M304" s="5" t="e">
        <f t="shared" si="30"/>
        <v>#N/A</v>
      </c>
      <c r="N304" s="3" t="str">
        <f t="shared" si="31"/>
        <v/>
      </c>
    </row>
    <row r="305" spans="1:14" x14ac:dyDescent="0.2">
      <c r="A305" s="198"/>
      <c r="B305" s="204" t="e">
        <f>VLOOKUP(A305,Adr!A:B,2,FALSE)</f>
        <v>#N/A</v>
      </c>
      <c r="C305" s="185"/>
      <c r="D305" s="289"/>
      <c r="E305" s="173"/>
      <c r="F305" s="166"/>
      <c r="G305" s="169"/>
      <c r="H305" s="169"/>
      <c r="I305" s="192" t="str">
        <f t="shared" si="32"/>
        <v/>
      </c>
      <c r="J305" s="167" t="str">
        <f t="shared" si="33"/>
        <v/>
      </c>
      <c r="K305" s="5"/>
      <c r="L305" s="167" t="str">
        <f t="shared" si="34"/>
        <v/>
      </c>
      <c r="M305" s="5" t="e">
        <f t="shared" si="30"/>
        <v>#N/A</v>
      </c>
      <c r="N305" s="3" t="str">
        <f t="shared" si="31"/>
        <v/>
      </c>
    </row>
    <row r="306" spans="1:14" x14ac:dyDescent="0.2">
      <c r="A306" s="166"/>
      <c r="B306" s="204" t="e">
        <f>VLOOKUP(A306,Adr!A:B,2,FALSE)</f>
        <v>#N/A</v>
      </c>
      <c r="C306" s="197"/>
      <c r="D306" s="292"/>
      <c r="E306" s="230"/>
      <c r="F306" s="166"/>
      <c r="G306" s="169"/>
      <c r="H306" s="169"/>
      <c r="I306" s="192" t="str">
        <f t="shared" si="32"/>
        <v/>
      </c>
      <c r="J306" s="167" t="str">
        <f t="shared" si="33"/>
        <v/>
      </c>
      <c r="K306" s="5"/>
      <c r="L306" s="167" t="str">
        <f t="shared" si="34"/>
        <v/>
      </c>
      <c r="M306" s="5" t="e">
        <f t="shared" si="30"/>
        <v>#N/A</v>
      </c>
      <c r="N306" s="3" t="str">
        <f t="shared" si="31"/>
        <v/>
      </c>
    </row>
    <row r="307" spans="1:14" x14ac:dyDescent="0.2">
      <c r="A307" s="198"/>
      <c r="B307" s="204" t="e">
        <f>VLOOKUP(A307,Adr!A:B,2,FALSE)</f>
        <v>#N/A</v>
      </c>
      <c r="C307" s="185"/>
      <c r="D307" s="289"/>
      <c r="E307" s="173"/>
      <c r="F307" s="166"/>
      <c r="G307" s="169"/>
      <c r="H307" s="169"/>
      <c r="I307" s="192" t="str">
        <f t="shared" si="32"/>
        <v/>
      </c>
      <c r="J307" s="167" t="str">
        <f t="shared" si="33"/>
        <v/>
      </c>
      <c r="K307" s="5"/>
      <c r="L307" s="167" t="str">
        <f t="shared" si="34"/>
        <v/>
      </c>
      <c r="M307" s="5" t="e">
        <f t="shared" si="30"/>
        <v>#N/A</v>
      </c>
      <c r="N307" s="3" t="str">
        <f t="shared" si="31"/>
        <v/>
      </c>
    </row>
    <row r="308" spans="1:14" x14ac:dyDescent="0.2">
      <c r="A308" s="166"/>
      <c r="B308" s="204" t="e">
        <f>VLOOKUP(A308,Adr!A:B,2,FALSE)</f>
        <v>#N/A</v>
      </c>
      <c r="C308" s="185"/>
      <c r="D308" s="289"/>
      <c r="E308" s="230"/>
      <c r="F308" s="166"/>
      <c r="G308" s="169"/>
      <c r="H308" s="169"/>
      <c r="I308" s="192" t="str">
        <f t="shared" si="32"/>
        <v/>
      </c>
      <c r="J308" s="167" t="str">
        <f t="shared" si="33"/>
        <v/>
      </c>
      <c r="K308" s="5"/>
      <c r="L308" s="167" t="str">
        <f t="shared" si="34"/>
        <v/>
      </c>
      <c r="M308" s="5" t="e">
        <f t="shared" si="30"/>
        <v>#N/A</v>
      </c>
      <c r="N308" s="3" t="str">
        <f t="shared" si="31"/>
        <v/>
      </c>
    </row>
    <row r="309" spans="1:14" x14ac:dyDescent="0.2">
      <c r="A309" s="166"/>
      <c r="B309" s="204" t="e">
        <f>VLOOKUP(A309,Adr!A:B,2,FALSE)</f>
        <v>#N/A</v>
      </c>
      <c r="C309" s="196"/>
      <c r="D309" s="291"/>
      <c r="E309" s="173"/>
      <c r="F309" s="166"/>
      <c r="G309" s="169"/>
      <c r="H309" s="169"/>
      <c r="I309" s="192" t="str">
        <f t="shared" si="32"/>
        <v/>
      </c>
      <c r="J309" s="167" t="str">
        <f t="shared" si="33"/>
        <v/>
      </c>
      <c r="K309" s="5"/>
      <c r="L309" s="167" t="str">
        <f t="shared" si="34"/>
        <v/>
      </c>
      <c r="M309" s="5" t="e">
        <f t="shared" si="30"/>
        <v>#N/A</v>
      </c>
      <c r="N309" s="3" t="str">
        <f t="shared" si="31"/>
        <v/>
      </c>
    </row>
    <row r="310" spans="1:14" x14ac:dyDescent="0.2">
      <c r="A310" s="182"/>
      <c r="B310" s="204" t="e">
        <f>VLOOKUP(A310,Adr!A:B,2,FALSE)</f>
        <v>#N/A</v>
      </c>
      <c r="C310" s="185"/>
      <c r="D310" s="289"/>
      <c r="E310" s="230"/>
      <c r="F310" s="166"/>
      <c r="G310" s="169"/>
      <c r="H310" s="169"/>
      <c r="I310" s="192" t="str">
        <f t="shared" si="32"/>
        <v/>
      </c>
      <c r="J310" s="167" t="str">
        <f t="shared" si="33"/>
        <v/>
      </c>
      <c r="K310" s="5"/>
      <c r="L310" s="167" t="str">
        <f t="shared" si="34"/>
        <v/>
      </c>
      <c r="M310" s="5" t="e">
        <f t="shared" si="30"/>
        <v>#N/A</v>
      </c>
      <c r="N310" s="3" t="str">
        <f t="shared" si="31"/>
        <v/>
      </c>
    </row>
    <row r="311" spans="1:14" x14ac:dyDescent="0.2">
      <c r="A311" s="182"/>
      <c r="B311" s="204" t="e">
        <f>VLOOKUP(A311,Adr!A:B,2,FALSE)</f>
        <v>#N/A</v>
      </c>
      <c r="C311" s="185"/>
      <c r="D311" s="289"/>
      <c r="E311" s="173"/>
      <c r="F311" s="166"/>
      <c r="G311" s="169"/>
      <c r="H311" s="169"/>
      <c r="I311" s="192" t="str">
        <f t="shared" si="32"/>
        <v/>
      </c>
      <c r="J311" s="167" t="str">
        <f t="shared" si="33"/>
        <v/>
      </c>
      <c r="K311" s="5"/>
      <c r="L311" s="167" t="str">
        <f t="shared" si="34"/>
        <v/>
      </c>
      <c r="M311" s="5" t="e">
        <f t="shared" si="30"/>
        <v>#N/A</v>
      </c>
      <c r="N311" s="3" t="str">
        <f t="shared" si="31"/>
        <v/>
      </c>
    </row>
    <row r="312" spans="1:14" x14ac:dyDescent="0.2">
      <c r="A312" s="202"/>
      <c r="B312" s="204" t="e">
        <f>VLOOKUP(A312,Adr!A:B,2,FALSE)</f>
        <v>#N/A</v>
      </c>
      <c r="C312" s="185"/>
      <c r="D312" s="289"/>
      <c r="E312" s="230"/>
      <c r="F312" s="166"/>
      <c r="G312" s="169"/>
      <c r="H312" s="169"/>
      <c r="I312" s="192" t="str">
        <f t="shared" si="32"/>
        <v/>
      </c>
      <c r="J312" s="167" t="str">
        <f t="shared" si="33"/>
        <v/>
      </c>
      <c r="K312" s="5"/>
      <c r="L312" s="167" t="str">
        <f t="shared" si="34"/>
        <v/>
      </c>
      <c r="M312" s="5" t="e">
        <f t="shared" si="30"/>
        <v>#N/A</v>
      </c>
      <c r="N312" s="3" t="str">
        <f t="shared" si="31"/>
        <v/>
      </c>
    </row>
    <row r="313" spans="1:14" x14ac:dyDescent="0.2">
      <c r="A313" s="202"/>
      <c r="B313" s="204" t="e">
        <f>VLOOKUP(A313,Adr!A:B,2,FALSE)</f>
        <v>#N/A</v>
      </c>
      <c r="C313" s="185"/>
      <c r="D313" s="289"/>
      <c r="E313" s="173"/>
      <c r="F313" s="166"/>
      <c r="G313" s="169"/>
      <c r="H313" s="169"/>
      <c r="I313" s="192" t="str">
        <f t="shared" si="32"/>
        <v/>
      </c>
      <c r="J313" s="167" t="str">
        <f t="shared" si="33"/>
        <v/>
      </c>
      <c r="K313" s="5"/>
      <c r="L313" s="167" t="str">
        <f t="shared" si="34"/>
        <v/>
      </c>
      <c r="M313" s="5" t="e">
        <f t="shared" si="30"/>
        <v>#N/A</v>
      </c>
      <c r="N313" s="3" t="str">
        <f t="shared" si="31"/>
        <v/>
      </c>
    </row>
    <row r="314" spans="1:14" x14ac:dyDescent="0.2">
      <c r="A314" s="202"/>
      <c r="B314" s="204" t="e">
        <f>VLOOKUP(A314,Adr!A:B,2,FALSE)</f>
        <v>#N/A</v>
      </c>
      <c r="C314" s="185"/>
      <c r="D314" s="289"/>
      <c r="E314" s="230"/>
      <c r="F314" s="166"/>
      <c r="G314" s="169"/>
      <c r="H314" s="169"/>
      <c r="I314" s="192" t="str">
        <f t="shared" si="32"/>
        <v/>
      </c>
      <c r="J314" s="167" t="str">
        <f t="shared" si="33"/>
        <v/>
      </c>
      <c r="K314" s="5"/>
      <c r="L314" s="167" t="str">
        <f t="shared" si="34"/>
        <v/>
      </c>
      <c r="M314" s="5" t="e">
        <f t="shared" si="30"/>
        <v>#N/A</v>
      </c>
      <c r="N314" s="3" t="str">
        <f t="shared" si="31"/>
        <v/>
      </c>
    </row>
    <row r="315" spans="1:14" x14ac:dyDescent="0.2">
      <c r="A315" s="166"/>
      <c r="B315" s="204" t="e">
        <f>VLOOKUP(A315,Adr!A:B,2,FALSE)</f>
        <v>#N/A</v>
      </c>
      <c r="C315" s="185"/>
      <c r="D315" s="289"/>
      <c r="E315" s="173"/>
      <c r="F315" s="166"/>
      <c r="G315" s="169"/>
      <c r="H315" s="169"/>
      <c r="I315" s="192" t="str">
        <f t="shared" si="32"/>
        <v/>
      </c>
      <c r="J315" s="167" t="str">
        <f t="shared" si="33"/>
        <v/>
      </c>
      <c r="K315" s="5"/>
      <c r="L315" s="167" t="str">
        <f t="shared" si="34"/>
        <v/>
      </c>
      <c r="M315" s="5" t="e">
        <f t="shared" si="30"/>
        <v>#N/A</v>
      </c>
      <c r="N315" s="3" t="str">
        <f t="shared" si="31"/>
        <v/>
      </c>
    </row>
    <row r="316" spans="1:14" x14ac:dyDescent="0.2">
      <c r="A316" s="202"/>
      <c r="B316" s="204" t="e">
        <f>VLOOKUP(A316,Adr!A:B,2,FALSE)</f>
        <v>#N/A</v>
      </c>
      <c r="C316" s="196"/>
      <c r="D316" s="289"/>
      <c r="E316" s="230"/>
      <c r="F316" s="166"/>
      <c r="G316" s="169"/>
      <c r="H316" s="169"/>
      <c r="I316" s="192" t="str">
        <f t="shared" si="32"/>
        <v/>
      </c>
      <c r="J316" s="167" t="str">
        <f t="shared" si="33"/>
        <v/>
      </c>
      <c r="K316" s="5"/>
      <c r="L316" s="167" t="str">
        <f t="shared" si="34"/>
        <v/>
      </c>
      <c r="M316" s="5" t="e">
        <f t="shared" si="30"/>
        <v>#N/A</v>
      </c>
      <c r="N316" s="3" t="str">
        <f t="shared" si="31"/>
        <v/>
      </c>
    </row>
    <row r="317" spans="1:14" x14ac:dyDescent="0.2">
      <c r="A317" s="166"/>
      <c r="B317" s="204" t="e">
        <f>VLOOKUP(A317,Adr!A:B,2,FALSE)</f>
        <v>#N/A</v>
      </c>
      <c r="C317" s="185"/>
      <c r="D317" s="289"/>
      <c r="E317" s="173"/>
      <c r="F317" s="166"/>
      <c r="G317" s="169"/>
      <c r="H317" s="169"/>
      <c r="I317" s="192" t="str">
        <f t="shared" si="32"/>
        <v/>
      </c>
      <c r="J317" s="167" t="str">
        <f t="shared" si="33"/>
        <v/>
      </c>
      <c r="K317" s="5"/>
      <c r="L317" s="167" t="str">
        <f t="shared" si="34"/>
        <v/>
      </c>
      <c r="M317" s="5" t="e">
        <f t="shared" si="30"/>
        <v>#N/A</v>
      </c>
      <c r="N317" s="3" t="str">
        <f t="shared" si="31"/>
        <v/>
      </c>
    </row>
    <row r="318" spans="1:14" x14ac:dyDescent="0.2">
      <c r="A318" s="182"/>
      <c r="B318" s="204" t="e">
        <f>VLOOKUP(A318,Adr!A:B,2,FALSE)</f>
        <v>#N/A</v>
      </c>
      <c r="C318" s="185"/>
      <c r="D318" s="289"/>
      <c r="E318" s="173"/>
      <c r="F318" s="166"/>
      <c r="G318" s="169"/>
      <c r="H318" s="169"/>
      <c r="I318" s="192" t="str">
        <f t="shared" si="32"/>
        <v/>
      </c>
      <c r="J318" s="167" t="str">
        <f t="shared" si="33"/>
        <v/>
      </c>
      <c r="K318" s="5"/>
      <c r="L318" s="167" t="str">
        <f t="shared" si="34"/>
        <v/>
      </c>
      <c r="M318" s="5" t="e">
        <f t="shared" si="30"/>
        <v>#N/A</v>
      </c>
      <c r="N318" s="3" t="str">
        <f t="shared" si="31"/>
        <v/>
      </c>
    </row>
    <row r="319" spans="1:14" x14ac:dyDescent="0.2">
      <c r="A319" s="166"/>
      <c r="B319" s="204" t="e">
        <f>VLOOKUP(A319,Adr!A:B,2,FALSE)</f>
        <v>#N/A</v>
      </c>
      <c r="C319" s="196"/>
      <c r="D319" s="291"/>
      <c r="E319" s="230"/>
      <c r="F319" s="166"/>
      <c r="G319" s="169"/>
      <c r="H319" s="169"/>
      <c r="I319" s="192" t="str">
        <f t="shared" si="32"/>
        <v/>
      </c>
      <c r="J319" s="167" t="str">
        <f t="shared" si="33"/>
        <v/>
      </c>
      <c r="K319" s="5"/>
      <c r="L319" s="167" t="str">
        <f t="shared" si="34"/>
        <v/>
      </c>
      <c r="M319" s="5" t="e">
        <f t="shared" si="30"/>
        <v>#N/A</v>
      </c>
      <c r="N319" s="3" t="str">
        <f t="shared" si="31"/>
        <v/>
      </c>
    </row>
    <row r="320" spans="1:14" x14ac:dyDescent="0.2">
      <c r="A320" s="166"/>
      <c r="B320" s="204" t="e">
        <f>VLOOKUP(A320,Adr!A:B,2,FALSE)</f>
        <v>#N/A</v>
      </c>
      <c r="C320" s="196"/>
      <c r="D320" s="291"/>
      <c r="E320" s="173"/>
      <c r="F320" s="166"/>
      <c r="G320" s="169"/>
      <c r="H320" s="169"/>
      <c r="I320" s="192" t="str">
        <f t="shared" si="32"/>
        <v/>
      </c>
      <c r="J320" s="167" t="str">
        <f t="shared" si="33"/>
        <v/>
      </c>
      <c r="K320" s="5"/>
      <c r="L320" s="167" t="str">
        <f t="shared" si="34"/>
        <v/>
      </c>
      <c r="M320" s="5" t="e">
        <f t="shared" si="30"/>
        <v>#N/A</v>
      </c>
      <c r="N320" s="3" t="str">
        <f t="shared" si="31"/>
        <v/>
      </c>
    </row>
    <row r="321" spans="1:14" x14ac:dyDescent="0.2">
      <c r="A321" s="202"/>
      <c r="B321" s="204" t="e">
        <f>VLOOKUP(A321,Adr!A:B,2,FALSE)</f>
        <v>#N/A</v>
      </c>
      <c r="C321" s="185"/>
      <c r="D321" s="289"/>
      <c r="E321" s="230"/>
      <c r="F321" s="166"/>
      <c r="G321" s="169"/>
      <c r="H321" s="169"/>
      <c r="I321" s="192" t="str">
        <f t="shared" si="32"/>
        <v/>
      </c>
      <c r="J321" s="167" t="str">
        <f t="shared" si="33"/>
        <v/>
      </c>
      <c r="K321" s="5"/>
      <c r="L321" s="167" t="str">
        <f t="shared" si="34"/>
        <v/>
      </c>
      <c r="M321" s="5" t="e">
        <f t="shared" si="30"/>
        <v>#N/A</v>
      </c>
      <c r="N321" s="3" t="str">
        <f t="shared" si="31"/>
        <v/>
      </c>
    </row>
    <row r="322" spans="1:14" x14ac:dyDescent="0.2">
      <c r="A322" s="182"/>
      <c r="B322" s="204" t="e">
        <f>VLOOKUP(A322,Adr!A:B,2,FALSE)</f>
        <v>#N/A</v>
      </c>
      <c r="C322" s="185"/>
      <c r="D322" s="289"/>
      <c r="E322" s="173"/>
      <c r="F322" s="166"/>
      <c r="G322" s="169"/>
      <c r="H322" s="169"/>
      <c r="I322" s="192" t="str">
        <f t="shared" si="32"/>
        <v/>
      </c>
      <c r="J322" s="167" t="str">
        <f t="shared" si="33"/>
        <v/>
      </c>
      <c r="K322" s="5"/>
      <c r="L322" s="167" t="str">
        <f t="shared" si="34"/>
        <v/>
      </c>
      <c r="M322" s="5" t="e">
        <f t="shared" si="30"/>
        <v>#N/A</v>
      </c>
      <c r="N322" s="3" t="str">
        <f t="shared" si="31"/>
        <v/>
      </c>
    </row>
    <row r="323" spans="1:14" x14ac:dyDescent="0.2">
      <c r="A323" s="166"/>
      <c r="B323" s="204" t="e">
        <f>VLOOKUP(A323,Adr!A:B,2,FALSE)</f>
        <v>#N/A</v>
      </c>
      <c r="C323" s="185"/>
      <c r="D323" s="289"/>
      <c r="E323" s="230"/>
      <c r="F323" s="166"/>
      <c r="G323" s="169"/>
      <c r="H323" s="169"/>
      <c r="I323" s="192" t="str">
        <f t="shared" si="32"/>
        <v/>
      </c>
      <c r="J323" s="167" t="str">
        <f t="shared" si="33"/>
        <v/>
      </c>
      <c r="K323" s="5"/>
      <c r="L323" s="167" t="str">
        <f t="shared" si="34"/>
        <v/>
      </c>
      <c r="M323" s="5" t="e">
        <f t="shared" si="30"/>
        <v>#N/A</v>
      </c>
      <c r="N323" s="3" t="str">
        <f t="shared" si="31"/>
        <v/>
      </c>
    </row>
    <row r="324" spans="1:14" x14ac:dyDescent="0.2">
      <c r="A324" s="166"/>
      <c r="B324" s="204" t="e">
        <f>VLOOKUP(A324,Adr!A:B,2,FALSE)</f>
        <v>#N/A</v>
      </c>
      <c r="C324" s="197"/>
      <c r="D324" s="292"/>
      <c r="E324" s="173"/>
      <c r="F324" s="166"/>
      <c r="G324" s="169"/>
      <c r="H324" s="169"/>
      <c r="I324" s="192" t="str">
        <f t="shared" si="32"/>
        <v/>
      </c>
      <c r="J324" s="167" t="str">
        <f t="shared" si="33"/>
        <v/>
      </c>
      <c r="K324" s="5"/>
      <c r="L324" s="167" t="str">
        <f t="shared" si="34"/>
        <v/>
      </c>
      <c r="M324" s="5" t="e">
        <f t="shared" si="30"/>
        <v>#N/A</v>
      </c>
      <c r="N324" s="3" t="str">
        <f t="shared" si="31"/>
        <v/>
      </c>
    </row>
    <row r="325" spans="1:14" x14ac:dyDescent="0.2">
      <c r="A325" s="166"/>
      <c r="B325" s="204" t="e">
        <f>VLOOKUP(A325,Adr!A:B,2,FALSE)</f>
        <v>#N/A</v>
      </c>
      <c r="C325" s="196"/>
      <c r="D325" s="291"/>
      <c r="E325" s="230"/>
      <c r="F325" s="166"/>
      <c r="G325" s="169"/>
      <c r="H325" s="169"/>
      <c r="I325" s="192" t="str">
        <f t="shared" si="32"/>
        <v/>
      </c>
      <c r="J325" s="167" t="str">
        <f t="shared" si="33"/>
        <v/>
      </c>
      <c r="K325" s="5"/>
      <c r="L325" s="167" t="str">
        <f t="shared" si="34"/>
        <v/>
      </c>
      <c r="M325" s="5" t="e">
        <f t="shared" si="30"/>
        <v>#N/A</v>
      </c>
      <c r="N325" s="3" t="str">
        <f t="shared" si="31"/>
        <v/>
      </c>
    </row>
    <row r="326" spans="1:14" x14ac:dyDescent="0.2">
      <c r="A326" s="202"/>
      <c r="B326" s="204" t="e">
        <f>VLOOKUP(A326,Adr!A:B,2,FALSE)</f>
        <v>#N/A</v>
      </c>
      <c r="C326" s="185"/>
      <c r="D326" s="289"/>
      <c r="E326" s="173"/>
      <c r="F326" s="166"/>
      <c r="G326" s="169"/>
      <c r="H326" s="169"/>
      <c r="I326" s="192" t="str">
        <f t="shared" si="32"/>
        <v/>
      </c>
      <c r="J326" s="167" t="str">
        <f t="shared" si="33"/>
        <v/>
      </c>
      <c r="K326" s="5"/>
      <c r="L326" s="167" t="str">
        <f t="shared" si="34"/>
        <v/>
      </c>
      <c r="M326" s="5" t="e">
        <f t="shared" si="30"/>
        <v>#N/A</v>
      </c>
      <c r="N326" s="3" t="str">
        <f t="shared" si="31"/>
        <v/>
      </c>
    </row>
    <row r="327" spans="1:14" x14ac:dyDescent="0.2">
      <c r="A327" s="166"/>
      <c r="B327" s="204" t="e">
        <f>VLOOKUP(A327,Adr!A:B,2,FALSE)</f>
        <v>#N/A</v>
      </c>
      <c r="C327" s="196"/>
      <c r="D327" s="289"/>
      <c r="E327" s="230"/>
      <c r="F327" s="166"/>
      <c r="G327" s="169"/>
      <c r="H327" s="169"/>
      <c r="I327" s="192" t="str">
        <f t="shared" si="32"/>
        <v/>
      </c>
      <c r="J327" s="167" t="str">
        <f t="shared" si="33"/>
        <v/>
      </c>
      <c r="K327" s="5"/>
      <c r="L327" s="167" t="str">
        <f t="shared" si="34"/>
        <v/>
      </c>
      <c r="M327" s="5" t="e">
        <f t="shared" si="30"/>
        <v>#N/A</v>
      </c>
      <c r="N327" s="3" t="str">
        <f t="shared" si="31"/>
        <v/>
      </c>
    </row>
    <row r="328" spans="1:14" x14ac:dyDescent="0.2">
      <c r="A328" s="202"/>
      <c r="B328" s="204" t="e">
        <f>VLOOKUP(A328,Adr!A:B,2,FALSE)</f>
        <v>#N/A</v>
      </c>
      <c r="C328" s="190"/>
      <c r="D328" s="290"/>
      <c r="E328" s="173"/>
      <c r="F328" s="166"/>
      <c r="G328" s="169"/>
      <c r="H328" s="169"/>
      <c r="I328" s="192" t="str">
        <f t="shared" si="32"/>
        <v/>
      </c>
      <c r="J328" s="167" t="str">
        <f t="shared" si="33"/>
        <v/>
      </c>
      <c r="K328" s="5"/>
      <c r="L328" s="167" t="str">
        <f t="shared" si="34"/>
        <v/>
      </c>
      <c r="M328" s="5" t="e">
        <f t="shared" si="30"/>
        <v>#N/A</v>
      </c>
      <c r="N328" s="3" t="str">
        <f t="shared" si="31"/>
        <v/>
      </c>
    </row>
    <row r="329" spans="1:14" x14ac:dyDescent="0.2">
      <c r="A329" s="166"/>
      <c r="B329" s="204" t="e">
        <f>VLOOKUP(A329,Adr!A:B,2,FALSE)</f>
        <v>#N/A</v>
      </c>
      <c r="C329" s="185"/>
      <c r="D329" s="289"/>
      <c r="E329" s="230"/>
      <c r="F329" s="166"/>
      <c r="G329" s="169"/>
      <c r="H329" s="169"/>
      <c r="I329" s="192" t="str">
        <f t="shared" si="32"/>
        <v/>
      </c>
      <c r="J329" s="167" t="str">
        <f t="shared" si="33"/>
        <v/>
      </c>
      <c r="K329" s="5"/>
      <c r="L329" s="167" t="str">
        <f t="shared" si="34"/>
        <v/>
      </c>
      <c r="M329" s="5" t="e">
        <f t="shared" si="30"/>
        <v>#N/A</v>
      </c>
      <c r="N329" s="3" t="str">
        <f t="shared" si="31"/>
        <v/>
      </c>
    </row>
    <row r="330" spans="1:14" x14ac:dyDescent="0.2">
      <c r="A330" s="166"/>
      <c r="B330" s="204" t="e">
        <f>VLOOKUP(A330,Adr!A:B,2,FALSE)</f>
        <v>#N/A</v>
      </c>
      <c r="C330" s="196"/>
      <c r="D330" s="291"/>
      <c r="E330" s="173"/>
      <c r="F330" s="166"/>
      <c r="G330" s="169"/>
      <c r="H330" s="169"/>
      <c r="I330" s="192" t="str">
        <f t="shared" si="32"/>
        <v/>
      </c>
      <c r="J330" s="167" t="str">
        <f t="shared" si="33"/>
        <v/>
      </c>
      <c r="K330" s="5"/>
      <c r="L330" s="167" t="str">
        <f t="shared" si="34"/>
        <v/>
      </c>
      <c r="M330" s="5" t="e">
        <f t="shared" si="30"/>
        <v>#N/A</v>
      </c>
      <c r="N330" s="3" t="str">
        <f t="shared" si="31"/>
        <v/>
      </c>
    </row>
    <row r="331" spans="1:14" x14ac:dyDescent="0.2">
      <c r="A331" s="166"/>
      <c r="B331" s="204" t="e">
        <f>VLOOKUP(A331,Adr!A:B,2,FALSE)</f>
        <v>#N/A</v>
      </c>
      <c r="C331" s="196"/>
      <c r="D331" s="291"/>
      <c r="E331" s="230"/>
      <c r="F331" s="166"/>
      <c r="G331" s="169"/>
      <c r="H331" s="169"/>
      <c r="I331" s="192" t="str">
        <f t="shared" si="32"/>
        <v/>
      </c>
      <c r="J331" s="167" t="str">
        <f t="shared" si="33"/>
        <v/>
      </c>
      <c r="K331" s="5"/>
      <c r="L331" s="167" t="str">
        <f t="shared" si="34"/>
        <v/>
      </c>
      <c r="M331" s="5" t="e">
        <f t="shared" si="30"/>
        <v>#N/A</v>
      </c>
      <c r="N331" s="3" t="str">
        <f t="shared" si="31"/>
        <v/>
      </c>
    </row>
    <row r="332" spans="1:14" x14ac:dyDescent="0.2">
      <c r="A332" s="198"/>
      <c r="B332" s="204" t="e">
        <f>VLOOKUP(A332,Adr!A:B,2,FALSE)</f>
        <v>#N/A</v>
      </c>
      <c r="C332" s="185"/>
      <c r="D332" s="289"/>
      <c r="E332" s="230"/>
      <c r="F332" s="166"/>
      <c r="G332" s="169"/>
      <c r="H332" s="169"/>
      <c r="I332" s="192" t="str">
        <f t="shared" si="32"/>
        <v/>
      </c>
      <c r="J332" s="167" t="str">
        <f t="shared" si="33"/>
        <v/>
      </c>
      <c r="K332" s="5"/>
      <c r="L332" s="167" t="str">
        <f t="shared" si="34"/>
        <v/>
      </c>
      <c r="M332" s="5" t="e">
        <f t="shared" si="30"/>
        <v>#N/A</v>
      </c>
      <c r="N332" s="3" t="str">
        <f t="shared" si="31"/>
        <v/>
      </c>
    </row>
    <row r="333" spans="1:14" x14ac:dyDescent="0.2">
      <c r="A333" s="198"/>
      <c r="B333" s="204" t="e">
        <f>VLOOKUP(A333,Adr!A:B,2,FALSE)</f>
        <v>#N/A</v>
      </c>
      <c r="C333" s="185"/>
      <c r="D333" s="289"/>
      <c r="E333" s="173"/>
      <c r="F333" s="166"/>
      <c r="G333" s="169"/>
      <c r="H333" s="169"/>
      <c r="I333" s="192" t="str">
        <f t="shared" si="32"/>
        <v/>
      </c>
      <c r="J333" s="167" t="str">
        <f t="shared" si="33"/>
        <v/>
      </c>
      <c r="K333" s="5"/>
      <c r="L333" s="167" t="str">
        <f t="shared" si="34"/>
        <v/>
      </c>
      <c r="M333" s="5" t="e">
        <f t="shared" si="30"/>
        <v>#N/A</v>
      </c>
      <c r="N333" s="3" t="str">
        <f t="shared" si="31"/>
        <v/>
      </c>
    </row>
    <row r="334" spans="1:14" x14ac:dyDescent="0.2">
      <c r="A334" s="198"/>
      <c r="B334" s="204" t="e">
        <f>VLOOKUP(A334,Adr!A:B,2,FALSE)</f>
        <v>#N/A</v>
      </c>
      <c r="C334" s="196"/>
      <c r="D334" s="291"/>
      <c r="E334" s="230"/>
      <c r="F334" s="166"/>
      <c r="G334" s="169"/>
      <c r="H334" s="169"/>
      <c r="I334" s="192" t="str">
        <f t="shared" si="32"/>
        <v/>
      </c>
      <c r="J334" s="167" t="str">
        <f t="shared" si="33"/>
        <v/>
      </c>
      <c r="K334" s="5"/>
      <c r="L334" s="167" t="str">
        <f t="shared" si="34"/>
        <v/>
      </c>
      <c r="M334" s="5" t="e">
        <f t="shared" si="30"/>
        <v>#N/A</v>
      </c>
      <c r="N334" s="3" t="str">
        <f t="shared" si="31"/>
        <v/>
      </c>
    </row>
    <row r="335" spans="1:14" x14ac:dyDescent="0.2">
      <c r="A335" s="166"/>
      <c r="B335" s="204" t="e">
        <f>VLOOKUP(A335,Adr!A:B,2,FALSE)</f>
        <v>#N/A</v>
      </c>
      <c r="C335" s="185"/>
      <c r="D335" s="289"/>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x14ac:dyDescent="0.2">
      <c r="A336" s="166"/>
      <c r="B336" s="204" t="e">
        <f>VLOOKUP(A336,Adr!A:B,2,FALSE)</f>
        <v>#N/A</v>
      </c>
      <c r="C336" s="185"/>
      <c r="D336" s="291"/>
      <c r="E336" s="173"/>
      <c r="F336" s="166"/>
      <c r="G336" s="169"/>
      <c r="H336" s="169"/>
      <c r="I336" s="192" t="str">
        <f t="shared" si="32"/>
        <v/>
      </c>
      <c r="J336" s="167" t="str">
        <f t="shared" si="33"/>
        <v/>
      </c>
      <c r="K336" s="5"/>
      <c r="L336" s="167" t="str">
        <f t="shared" si="34"/>
        <v/>
      </c>
      <c r="M336" s="5" t="e">
        <f t="shared" si="35"/>
        <v>#N/A</v>
      </c>
      <c r="N336" s="3" t="str">
        <f t="shared" si="36"/>
        <v/>
      </c>
    </row>
    <row r="337" spans="1:14" x14ac:dyDescent="0.2">
      <c r="A337" s="198"/>
      <c r="B337" s="204" t="e">
        <f>VLOOKUP(A337,Adr!A:B,2,FALSE)</f>
        <v>#N/A</v>
      </c>
      <c r="C337" s="196"/>
      <c r="D337" s="289"/>
      <c r="E337" s="230"/>
      <c r="F337" s="166"/>
      <c r="G337" s="169"/>
      <c r="H337" s="169"/>
      <c r="I337" s="192" t="str">
        <f t="shared" si="32"/>
        <v/>
      </c>
      <c r="J337" s="167" t="str">
        <f t="shared" si="33"/>
        <v/>
      </c>
      <c r="K337" s="5"/>
      <c r="L337" s="167" t="str">
        <f t="shared" si="34"/>
        <v/>
      </c>
      <c r="M337" s="5" t="e">
        <f t="shared" si="35"/>
        <v>#N/A</v>
      </c>
      <c r="N337" s="3" t="str">
        <f t="shared" si="36"/>
        <v/>
      </c>
    </row>
    <row r="338" spans="1:14" x14ac:dyDescent="0.2">
      <c r="A338" s="166"/>
      <c r="B338" s="204" t="e">
        <f>VLOOKUP(A338,Adr!A:B,2,FALSE)</f>
        <v>#N/A</v>
      </c>
      <c r="C338" s="190"/>
      <c r="D338" s="290"/>
      <c r="E338" s="230"/>
      <c r="F338" s="166"/>
      <c r="G338" s="169"/>
      <c r="H338" s="169"/>
      <c r="I338" s="192" t="str">
        <f t="shared" si="32"/>
        <v/>
      </c>
      <c r="J338" s="167" t="str">
        <f t="shared" si="33"/>
        <v/>
      </c>
      <c r="K338" s="5"/>
      <c r="L338" s="167" t="str">
        <f t="shared" si="34"/>
        <v/>
      </c>
      <c r="M338" s="5" t="e">
        <f t="shared" si="35"/>
        <v>#N/A</v>
      </c>
      <c r="N338" s="3" t="str">
        <f t="shared" si="36"/>
        <v/>
      </c>
    </row>
    <row r="339" spans="1:14" x14ac:dyDescent="0.2">
      <c r="A339" s="182"/>
      <c r="B339" s="204" t="e">
        <f>VLOOKUP(A339,Adr!A:B,2,FALSE)</f>
        <v>#N/A</v>
      </c>
      <c r="C339" s="185"/>
      <c r="D339" s="289"/>
      <c r="E339" s="173"/>
      <c r="F339" s="166"/>
      <c r="G339" s="169"/>
      <c r="H339" s="169"/>
      <c r="I339" s="192" t="str">
        <f t="shared" si="32"/>
        <v/>
      </c>
      <c r="J339" s="167" t="str">
        <f t="shared" si="33"/>
        <v/>
      </c>
      <c r="K339" s="5"/>
      <c r="L339" s="167" t="str">
        <f t="shared" si="34"/>
        <v/>
      </c>
      <c r="M339" s="5" t="e">
        <f t="shared" si="35"/>
        <v>#N/A</v>
      </c>
      <c r="N339" s="3" t="str">
        <f t="shared" si="36"/>
        <v/>
      </c>
    </row>
    <row r="340" spans="1:14" x14ac:dyDescent="0.2">
      <c r="A340" s="182"/>
      <c r="B340" s="204" t="e">
        <f>VLOOKUP(A340,Adr!A:B,2,FALSE)</f>
        <v>#N/A</v>
      </c>
      <c r="C340" s="196"/>
      <c r="D340" s="289"/>
      <c r="E340" s="230"/>
      <c r="F340" s="166"/>
      <c r="G340" s="169"/>
      <c r="H340" s="169"/>
      <c r="I340" s="192" t="str">
        <f t="shared" si="32"/>
        <v/>
      </c>
      <c r="J340" s="167" t="str">
        <f t="shared" si="33"/>
        <v/>
      </c>
      <c r="K340" s="5"/>
      <c r="L340" s="167" t="str">
        <f t="shared" si="34"/>
        <v/>
      </c>
      <c r="M340" s="5" t="e">
        <f t="shared" si="35"/>
        <v>#N/A</v>
      </c>
      <c r="N340" s="3" t="str">
        <f t="shared" si="36"/>
        <v/>
      </c>
    </row>
    <row r="341" spans="1:14" x14ac:dyDescent="0.2">
      <c r="A341" s="202"/>
      <c r="B341" s="204" t="e">
        <f>VLOOKUP(A341,Adr!A:B,2,FALSE)</f>
        <v>#N/A</v>
      </c>
      <c r="C341" s="196"/>
      <c r="D341" s="290"/>
      <c r="E341" s="173"/>
      <c r="F341" s="166"/>
      <c r="G341" s="169"/>
      <c r="H341" s="169"/>
      <c r="I341" s="192" t="str">
        <f t="shared" si="32"/>
        <v/>
      </c>
      <c r="J341" s="167" t="str">
        <f t="shared" si="33"/>
        <v/>
      </c>
      <c r="K341" s="5"/>
      <c r="L341" s="167" t="str">
        <f t="shared" si="34"/>
        <v/>
      </c>
      <c r="M341" s="5" t="e">
        <f t="shared" si="35"/>
        <v>#N/A</v>
      </c>
      <c r="N341" s="3" t="str">
        <f t="shared" si="36"/>
        <v/>
      </c>
    </row>
    <row r="342" spans="1:14" x14ac:dyDescent="0.2">
      <c r="A342" s="166"/>
      <c r="B342" s="204" t="e">
        <f>VLOOKUP(A342,Adr!A:B,2,FALSE)</f>
        <v>#N/A</v>
      </c>
      <c r="C342" s="196"/>
      <c r="D342" s="291"/>
      <c r="E342" s="230"/>
      <c r="F342" s="166"/>
      <c r="G342" s="169"/>
      <c r="H342" s="169"/>
      <c r="I342" s="192" t="str">
        <f t="shared" si="32"/>
        <v/>
      </c>
      <c r="J342" s="167" t="str">
        <f t="shared" si="33"/>
        <v/>
      </c>
      <c r="K342" s="5"/>
      <c r="L342" s="167" t="str">
        <f t="shared" si="34"/>
        <v/>
      </c>
      <c r="M342" s="5" t="e">
        <f t="shared" si="35"/>
        <v>#N/A</v>
      </c>
      <c r="N342" s="3" t="str">
        <f t="shared" si="36"/>
        <v/>
      </c>
    </row>
    <row r="343" spans="1:14" x14ac:dyDescent="0.2">
      <c r="A343" s="198"/>
      <c r="B343" s="204" t="e">
        <f>VLOOKUP(A343,Adr!A:B,2,FALSE)</f>
        <v>#N/A</v>
      </c>
      <c r="C343" s="169"/>
      <c r="D343" s="290"/>
      <c r="E343" s="173"/>
      <c r="F343" s="166"/>
      <c r="G343" s="169"/>
      <c r="H343" s="169"/>
      <c r="I343" s="192" t="str">
        <f t="shared" si="32"/>
        <v/>
      </c>
      <c r="J343" s="167" t="str">
        <f t="shared" si="33"/>
        <v/>
      </c>
      <c r="K343" s="5"/>
      <c r="L343" s="167" t="str">
        <f t="shared" si="34"/>
        <v/>
      </c>
      <c r="M343" s="5" t="e">
        <f t="shared" si="35"/>
        <v>#N/A</v>
      </c>
      <c r="N343" s="3" t="str">
        <f t="shared" si="36"/>
        <v/>
      </c>
    </row>
    <row r="344" spans="1:14" x14ac:dyDescent="0.2">
      <c r="A344" s="166"/>
      <c r="B344" s="204" t="e">
        <f>VLOOKUP(A344,Adr!A:B,2,FALSE)</f>
        <v>#N/A</v>
      </c>
      <c r="C344" s="196"/>
      <c r="D344" s="289"/>
      <c r="E344" s="230"/>
      <c r="F344" s="166"/>
      <c r="G344" s="169"/>
      <c r="H344" s="169"/>
      <c r="I344" s="192" t="str">
        <f t="shared" si="32"/>
        <v/>
      </c>
      <c r="J344" s="167" t="str">
        <f t="shared" si="33"/>
        <v/>
      </c>
      <c r="K344" s="5"/>
      <c r="L344" s="167" t="str">
        <f t="shared" si="34"/>
        <v/>
      </c>
      <c r="M344" s="5" t="e">
        <f t="shared" si="35"/>
        <v>#N/A</v>
      </c>
      <c r="N344" s="3" t="str">
        <f t="shared" si="36"/>
        <v/>
      </c>
    </row>
    <row r="345" spans="1:14" x14ac:dyDescent="0.2">
      <c r="A345" s="182"/>
      <c r="B345" s="204" t="e">
        <f>VLOOKUP(A345,Adr!A:B,2,FALSE)</f>
        <v>#N/A</v>
      </c>
      <c r="C345" s="185"/>
      <c r="D345" s="289"/>
      <c r="E345" s="173"/>
      <c r="F345" s="166"/>
      <c r="G345" s="169"/>
      <c r="H345" s="169"/>
      <c r="I345" s="192" t="str">
        <f t="shared" si="32"/>
        <v/>
      </c>
      <c r="J345" s="167" t="str">
        <f t="shared" si="33"/>
        <v/>
      </c>
      <c r="K345" s="5"/>
      <c r="L345" s="167" t="str">
        <f t="shared" si="34"/>
        <v/>
      </c>
      <c r="M345" s="5" t="e">
        <f t="shared" si="35"/>
        <v>#N/A</v>
      </c>
      <c r="N345" s="3" t="str">
        <f t="shared" si="36"/>
        <v/>
      </c>
    </row>
    <row r="346" spans="1:14" x14ac:dyDescent="0.2">
      <c r="A346" s="166"/>
      <c r="B346" s="204" t="e">
        <f>VLOOKUP(A346,Adr!A:B,2,FALSE)</f>
        <v>#N/A</v>
      </c>
      <c r="C346" s="196"/>
      <c r="D346" s="291"/>
      <c r="E346" s="230"/>
      <c r="F346" s="166"/>
      <c r="G346" s="169"/>
      <c r="H346" s="169"/>
      <c r="I346" s="192" t="str">
        <f t="shared" si="32"/>
        <v/>
      </c>
      <c r="J346" s="167" t="str">
        <f t="shared" si="33"/>
        <v/>
      </c>
      <c r="K346" s="5"/>
      <c r="L346" s="167" t="str">
        <f t="shared" si="34"/>
        <v/>
      </c>
      <c r="M346" s="5" t="e">
        <f t="shared" si="35"/>
        <v>#N/A</v>
      </c>
      <c r="N346" s="3" t="str">
        <f t="shared" si="36"/>
        <v/>
      </c>
    </row>
    <row r="347" spans="1:14" x14ac:dyDescent="0.2">
      <c r="A347" s="182"/>
      <c r="B347" s="204" t="e">
        <f>VLOOKUP(A347,Adr!A:B,2,FALSE)</f>
        <v>#N/A</v>
      </c>
      <c r="C347" s="185"/>
      <c r="D347" s="289"/>
      <c r="E347" s="230"/>
      <c r="F347" s="166"/>
      <c r="G347" s="169"/>
      <c r="H347" s="169"/>
      <c r="I347" s="192" t="str">
        <f t="shared" si="32"/>
        <v/>
      </c>
      <c r="J347" s="167" t="str">
        <f t="shared" si="33"/>
        <v/>
      </c>
      <c r="K347" s="5"/>
      <c r="L347" s="167" t="str">
        <f t="shared" si="34"/>
        <v/>
      </c>
      <c r="M347" s="5" t="e">
        <f t="shared" si="35"/>
        <v>#N/A</v>
      </c>
      <c r="N347" s="3" t="str">
        <f t="shared" si="36"/>
        <v/>
      </c>
    </row>
    <row r="348" spans="1:14" x14ac:dyDescent="0.2">
      <c r="A348" s="198"/>
      <c r="B348" s="204" t="e">
        <f>VLOOKUP(A348,Adr!A:B,2,FALSE)</f>
        <v>#N/A</v>
      </c>
      <c r="C348" s="185"/>
      <c r="D348" s="289"/>
      <c r="E348" s="173"/>
      <c r="F348" s="166"/>
      <c r="G348" s="169"/>
      <c r="H348" s="169"/>
      <c r="I348" s="192" t="str">
        <f t="shared" si="32"/>
        <v/>
      </c>
      <c r="J348" s="167" t="str">
        <f t="shared" si="33"/>
        <v/>
      </c>
      <c r="K348" s="5"/>
      <c r="L348" s="167" t="str">
        <f t="shared" si="34"/>
        <v/>
      </c>
      <c r="M348" s="5" t="e">
        <f t="shared" si="35"/>
        <v>#N/A</v>
      </c>
      <c r="N348" s="3" t="str">
        <f t="shared" si="36"/>
        <v/>
      </c>
    </row>
    <row r="349" spans="1:14" x14ac:dyDescent="0.2">
      <c r="A349" s="166"/>
      <c r="B349" s="204" t="e">
        <f>VLOOKUP(A349,Adr!A:B,2,FALSE)</f>
        <v>#N/A</v>
      </c>
      <c r="C349" s="185"/>
      <c r="D349" s="289"/>
      <c r="E349" s="173"/>
      <c r="F349" s="166"/>
      <c r="G349" s="169"/>
      <c r="H349" s="169"/>
      <c r="I349" s="192" t="str">
        <f t="shared" si="32"/>
        <v/>
      </c>
      <c r="J349" s="167" t="str">
        <f t="shared" si="33"/>
        <v/>
      </c>
      <c r="K349" s="5"/>
      <c r="L349" s="167" t="str">
        <f t="shared" si="34"/>
        <v/>
      </c>
      <c r="M349" s="5" t="e">
        <f t="shared" si="35"/>
        <v>#N/A</v>
      </c>
      <c r="N349" s="3" t="str">
        <f t="shared" si="36"/>
        <v/>
      </c>
    </row>
    <row r="350" spans="1:14" x14ac:dyDescent="0.2">
      <c r="A350" s="166"/>
      <c r="B350" s="204" t="e">
        <f>VLOOKUP(A350,Adr!A:B,2,FALSE)</f>
        <v>#N/A</v>
      </c>
      <c r="C350" s="196"/>
      <c r="D350" s="291"/>
      <c r="E350" s="173"/>
      <c r="F350" s="166"/>
      <c r="G350" s="169"/>
      <c r="H350" s="169"/>
      <c r="I350" s="192" t="str">
        <f t="shared" si="32"/>
        <v/>
      </c>
      <c r="J350" s="167" t="str">
        <f t="shared" si="33"/>
        <v/>
      </c>
      <c r="K350" s="5"/>
      <c r="L350" s="167" t="str">
        <f t="shared" si="34"/>
        <v/>
      </c>
      <c r="M350" s="5" t="e">
        <f t="shared" si="35"/>
        <v>#N/A</v>
      </c>
      <c r="N350" s="3" t="str">
        <f t="shared" si="36"/>
        <v/>
      </c>
    </row>
    <row r="351" spans="1:14" x14ac:dyDescent="0.2">
      <c r="A351" s="198"/>
      <c r="B351" s="204" t="e">
        <f>VLOOKUP(A351,Adr!A:B,2,FALSE)</f>
        <v>#N/A</v>
      </c>
      <c r="C351" s="196"/>
      <c r="D351" s="289"/>
      <c r="E351" s="230"/>
      <c r="F351" s="166"/>
      <c r="G351" s="169"/>
      <c r="H351" s="169"/>
      <c r="I351" s="192" t="str">
        <f t="shared" si="32"/>
        <v/>
      </c>
      <c r="J351" s="167" t="str">
        <f t="shared" si="33"/>
        <v/>
      </c>
      <c r="K351" s="5"/>
      <c r="L351" s="167" t="str">
        <f t="shared" si="34"/>
        <v/>
      </c>
      <c r="M351" s="5" t="e">
        <f t="shared" si="35"/>
        <v>#N/A</v>
      </c>
      <c r="N351" s="3" t="str">
        <f t="shared" si="36"/>
        <v/>
      </c>
    </row>
    <row r="352" spans="1:14" x14ac:dyDescent="0.2">
      <c r="A352" s="198"/>
      <c r="B352" s="204" t="e">
        <f>VLOOKUP(A352,Adr!A:B,2,FALSE)</f>
        <v>#N/A</v>
      </c>
      <c r="C352" s="185"/>
      <c r="D352" s="289"/>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x14ac:dyDescent="0.2">
      <c r="A353" s="202"/>
      <c r="B353" s="204" t="e">
        <f>VLOOKUP(A353,Adr!A:B,2,FALSE)</f>
        <v>#N/A</v>
      </c>
      <c r="C353" s="196"/>
      <c r="D353" s="290"/>
      <c r="E353" s="173"/>
      <c r="F353" s="166"/>
      <c r="G353" s="169"/>
      <c r="H353" s="169"/>
      <c r="I353" s="192" t="str">
        <f t="shared" si="37"/>
        <v/>
      </c>
      <c r="J353" s="167" t="str">
        <f t="shared" si="38"/>
        <v/>
      </c>
      <c r="K353" s="5"/>
      <c r="L353" s="167" t="str">
        <f t="shared" si="39"/>
        <v/>
      </c>
      <c r="M353" s="5" t="e">
        <f t="shared" si="35"/>
        <v>#N/A</v>
      </c>
      <c r="N353" s="3" t="str">
        <f t="shared" si="36"/>
        <v/>
      </c>
    </row>
    <row r="354" spans="1:14" x14ac:dyDescent="0.2">
      <c r="A354" s="202"/>
      <c r="B354" s="204" t="e">
        <f>VLOOKUP(A354,Adr!A:B,2,FALSE)</f>
        <v>#N/A</v>
      </c>
      <c r="C354" s="185"/>
      <c r="D354" s="291"/>
      <c r="E354" s="230"/>
      <c r="F354" s="166"/>
      <c r="G354" s="169"/>
      <c r="H354" s="169"/>
      <c r="I354" s="192" t="str">
        <f t="shared" si="37"/>
        <v/>
      </c>
      <c r="J354" s="167" t="str">
        <f t="shared" si="38"/>
        <v/>
      </c>
      <c r="K354" s="5"/>
      <c r="L354" s="167" t="str">
        <f t="shared" si="39"/>
        <v/>
      </c>
      <c r="M354" s="5" t="e">
        <f t="shared" si="35"/>
        <v>#N/A</v>
      </c>
      <c r="N354" s="3" t="str">
        <f t="shared" si="36"/>
        <v/>
      </c>
    </row>
    <row r="355" spans="1:14" x14ac:dyDescent="0.2">
      <c r="A355" s="166"/>
      <c r="B355" s="204" t="e">
        <f>VLOOKUP(A355,Adr!A:B,2,FALSE)</f>
        <v>#N/A</v>
      </c>
      <c r="C355" s="169"/>
      <c r="D355" s="290"/>
      <c r="E355" s="173"/>
      <c r="F355" s="166"/>
      <c r="G355" s="169"/>
      <c r="H355" s="169"/>
      <c r="I355" s="192" t="str">
        <f t="shared" si="37"/>
        <v/>
      </c>
      <c r="J355" s="167" t="str">
        <f t="shared" si="38"/>
        <v/>
      </c>
      <c r="K355" s="5"/>
      <c r="L355" s="167" t="str">
        <f t="shared" si="39"/>
        <v/>
      </c>
      <c r="M355" s="5" t="e">
        <f t="shared" si="35"/>
        <v>#N/A</v>
      </c>
      <c r="N355" s="3" t="str">
        <f t="shared" si="36"/>
        <v/>
      </c>
    </row>
    <row r="356" spans="1:14" x14ac:dyDescent="0.2">
      <c r="A356" s="166"/>
      <c r="B356" s="204" t="e">
        <f>VLOOKUP(A356,Adr!A:B,2,FALSE)</f>
        <v>#N/A</v>
      </c>
      <c r="C356" s="185"/>
      <c r="D356" s="289"/>
      <c r="E356" s="230"/>
      <c r="F356" s="166"/>
      <c r="G356" s="169"/>
      <c r="H356" s="169"/>
      <c r="I356" s="192" t="str">
        <f t="shared" si="37"/>
        <v/>
      </c>
      <c r="J356" s="167" t="str">
        <f t="shared" si="38"/>
        <v/>
      </c>
      <c r="K356" s="5"/>
      <c r="L356" s="167" t="str">
        <f t="shared" si="39"/>
        <v/>
      </c>
      <c r="M356" s="5" t="e">
        <f t="shared" si="35"/>
        <v>#N/A</v>
      </c>
      <c r="N356" s="3" t="str">
        <f t="shared" si="36"/>
        <v/>
      </c>
    </row>
    <row r="357" spans="1:14" x14ac:dyDescent="0.2">
      <c r="A357" s="202"/>
      <c r="B357" s="204" t="e">
        <f>VLOOKUP(A357,Adr!A:B,2,FALSE)</f>
        <v>#N/A</v>
      </c>
      <c r="C357" s="196"/>
      <c r="D357" s="289"/>
      <c r="E357" s="173"/>
      <c r="F357" s="166"/>
      <c r="G357" s="169"/>
      <c r="H357" s="169"/>
      <c r="I357" s="192" t="str">
        <f t="shared" si="37"/>
        <v/>
      </c>
      <c r="J357" s="167" t="str">
        <f t="shared" si="38"/>
        <v/>
      </c>
      <c r="K357" s="5"/>
      <c r="L357" s="167" t="str">
        <f t="shared" si="39"/>
        <v/>
      </c>
      <c r="M357" s="5" t="e">
        <f t="shared" si="35"/>
        <v>#N/A</v>
      </c>
      <c r="N357" s="3" t="str">
        <f t="shared" si="36"/>
        <v/>
      </c>
    </row>
    <row r="358" spans="1:14" x14ac:dyDescent="0.2">
      <c r="A358" s="202"/>
      <c r="B358" s="204" t="e">
        <f>VLOOKUP(A358,Adr!A:B,2,FALSE)</f>
        <v>#N/A</v>
      </c>
      <c r="C358" s="169"/>
      <c r="D358" s="290"/>
      <c r="E358" s="230"/>
      <c r="F358" s="166"/>
      <c r="G358" s="169"/>
      <c r="H358" s="169"/>
      <c r="I358" s="192" t="str">
        <f t="shared" si="37"/>
        <v/>
      </c>
      <c r="J358" s="167" t="str">
        <f t="shared" si="38"/>
        <v/>
      </c>
      <c r="K358" s="5"/>
      <c r="L358" s="167" t="str">
        <f t="shared" si="39"/>
        <v/>
      </c>
      <c r="M358" s="5" t="e">
        <f t="shared" si="35"/>
        <v>#N/A</v>
      </c>
      <c r="N358" s="3" t="str">
        <f t="shared" si="36"/>
        <v/>
      </c>
    </row>
    <row r="359" spans="1:14" x14ac:dyDescent="0.2">
      <c r="A359" s="178"/>
      <c r="B359" s="204" t="e">
        <f>VLOOKUP(A359,Adr!A:B,2,FALSE)</f>
        <v>#N/A</v>
      </c>
      <c r="C359" s="185"/>
      <c r="D359" s="290"/>
      <c r="E359" s="173"/>
      <c r="F359" s="166"/>
      <c r="G359" s="169"/>
      <c r="H359" s="169"/>
      <c r="I359" s="192" t="str">
        <f t="shared" si="37"/>
        <v/>
      </c>
      <c r="J359" s="167" t="str">
        <f t="shared" si="38"/>
        <v/>
      </c>
      <c r="K359" s="5"/>
      <c r="L359" s="167" t="str">
        <f t="shared" si="39"/>
        <v/>
      </c>
      <c r="M359" s="5" t="e">
        <f t="shared" si="35"/>
        <v>#N/A</v>
      </c>
      <c r="N359" s="3" t="str">
        <f t="shared" si="36"/>
        <v/>
      </c>
    </row>
    <row r="360" spans="1:14" x14ac:dyDescent="0.2">
      <c r="A360" s="166"/>
      <c r="B360" s="204" t="e">
        <f>VLOOKUP(A360,Adr!A:B,2,FALSE)</f>
        <v>#N/A</v>
      </c>
      <c r="C360" s="185"/>
      <c r="D360" s="289"/>
      <c r="E360" s="230"/>
      <c r="F360" s="166"/>
      <c r="G360" s="169"/>
      <c r="H360" s="169"/>
      <c r="I360" s="192" t="str">
        <f t="shared" si="37"/>
        <v/>
      </c>
      <c r="J360" s="167" t="str">
        <f t="shared" si="38"/>
        <v/>
      </c>
      <c r="K360" s="5"/>
      <c r="L360" s="167" t="str">
        <f t="shared" si="39"/>
        <v/>
      </c>
      <c r="M360" s="5" t="e">
        <f t="shared" si="35"/>
        <v>#N/A</v>
      </c>
      <c r="N360" s="3" t="str">
        <f t="shared" si="36"/>
        <v/>
      </c>
    </row>
    <row r="361" spans="1:14" x14ac:dyDescent="0.2">
      <c r="A361" s="166"/>
      <c r="B361" s="204" t="e">
        <f>VLOOKUP(A361,Adr!A:B,2,FALSE)</f>
        <v>#N/A</v>
      </c>
      <c r="C361" s="196"/>
      <c r="D361" s="291"/>
      <c r="E361" s="230"/>
      <c r="F361" s="166"/>
      <c r="G361" s="169"/>
      <c r="H361" s="169"/>
      <c r="I361" s="192" t="str">
        <f t="shared" si="37"/>
        <v/>
      </c>
      <c r="J361" s="167" t="str">
        <f t="shared" si="38"/>
        <v/>
      </c>
      <c r="K361" s="5"/>
      <c r="L361" s="167" t="str">
        <f t="shared" si="39"/>
        <v/>
      </c>
      <c r="M361" s="5" t="e">
        <f t="shared" si="35"/>
        <v>#N/A</v>
      </c>
      <c r="N361" s="3" t="str">
        <f t="shared" si="36"/>
        <v/>
      </c>
    </row>
    <row r="362" spans="1:14" x14ac:dyDescent="0.2">
      <c r="A362" s="202"/>
      <c r="B362" s="204" t="e">
        <f>VLOOKUP(A362,Adr!A:B,2,FALSE)</f>
        <v>#N/A</v>
      </c>
      <c r="C362" s="196"/>
      <c r="D362" s="289"/>
      <c r="E362" s="173"/>
      <c r="F362" s="166"/>
      <c r="G362" s="169"/>
      <c r="H362" s="169"/>
      <c r="I362" s="192" t="str">
        <f t="shared" si="37"/>
        <v/>
      </c>
      <c r="J362" s="167" t="str">
        <f t="shared" si="38"/>
        <v/>
      </c>
      <c r="K362" s="5"/>
      <c r="L362" s="167" t="str">
        <f t="shared" si="39"/>
        <v/>
      </c>
      <c r="M362" s="5" t="e">
        <f t="shared" si="35"/>
        <v>#N/A</v>
      </c>
      <c r="N362" s="3" t="str">
        <f t="shared" si="36"/>
        <v/>
      </c>
    </row>
    <row r="363" spans="1:14" x14ac:dyDescent="0.2">
      <c r="A363" s="202"/>
      <c r="B363" s="204" t="e">
        <f>VLOOKUP(A363,Adr!A:B,2,FALSE)</f>
        <v>#N/A</v>
      </c>
      <c r="C363" s="196"/>
      <c r="D363" s="289"/>
      <c r="E363" s="230"/>
      <c r="F363" s="166"/>
      <c r="G363" s="169"/>
      <c r="H363" s="169"/>
      <c r="I363" s="192" t="str">
        <f t="shared" si="37"/>
        <v/>
      </c>
      <c r="J363" s="167" t="str">
        <f t="shared" si="38"/>
        <v/>
      </c>
      <c r="K363" s="5"/>
      <c r="L363" s="167" t="str">
        <f t="shared" si="39"/>
        <v/>
      </c>
      <c r="M363" s="5" t="e">
        <f t="shared" si="35"/>
        <v>#N/A</v>
      </c>
      <c r="N363" s="3" t="str">
        <f t="shared" si="36"/>
        <v/>
      </c>
    </row>
    <row r="364" spans="1:14" x14ac:dyDescent="0.2">
      <c r="A364" s="182"/>
      <c r="B364" s="204" t="e">
        <f>VLOOKUP(A364,Adr!A:B,2,FALSE)</f>
        <v>#N/A</v>
      </c>
      <c r="C364" s="185"/>
      <c r="D364" s="289"/>
      <c r="E364" s="173"/>
      <c r="F364" s="166"/>
      <c r="G364" s="169"/>
      <c r="H364" s="169"/>
      <c r="I364" s="192" t="str">
        <f t="shared" si="37"/>
        <v/>
      </c>
      <c r="J364" s="167" t="str">
        <f t="shared" si="38"/>
        <v/>
      </c>
      <c r="K364" s="5"/>
      <c r="L364" s="167" t="str">
        <f t="shared" si="39"/>
        <v/>
      </c>
      <c r="M364" s="5" t="e">
        <f t="shared" si="35"/>
        <v>#N/A</v>
      </c>
      <c r="N364" s="3" t="str">
        <f t="shared" si="36"/>
        <v/>
      </c>
    </row>
    <row r="365" spans="1:14" x14ac:dyDescent="0.2">
      <c r="A365" s="202"/>
      <c r="B365" s="204" t="e">
        <f>VLOOKUP(A365,Adr!A:B,2,FALSE)</f>
        <v>#N/A</v>
      </c>
      <c r="C365" s="185"/>
      <c r="D365" s="289"/>
      <c r="E365" s="173"/>
      <c r="F365" s="166"/>
      <c r="G365" s="169"/>
      <c r="H365" s="169"/>
      <c r="I365" s="192" t="str">
        <f t="shared" si="37"/>
        <v/>
      </c>
      <c r="J365" s="167" t="str">
        <f t="shared" si="38"/>
        <v/>
      </c>
      <c r="K365" s="5"/>
      <c r="L365" s="167" t="str">
        <f t="shared" si="39"/>
        <v/>
      </c>
      <c r="M365" s="5" t="e">
        <f t="shared" si="35"/>
        <v>#N/A</v>
      </c>
      <c r="N365" s="3" t="str">
        <f t="shared" si="36"/>
        <v/>
      </c>
    </row>
    <row r="366" spans="1:14" x14ac:dyDescent="0.2">
      <c r="A366" s="202"/>
      <c r="B366" s="204" t="e">
        <f>VLOOKUP(A366,Adr!A:B,2,FALSE)</f>
        <v>#N/A</v>
      </c>
      <c r="C366" s="196"/>
      <c r="D366" s="289"/>
      <c r="E366" s="230"/>
      <c r="F366" s="166"/>
      <c r="G366" s="169"/>
      <c r="H366" s="169"/>
      <c r="I366" s="192" t="str">
        <f t="shared" si="37"/>
        <v/>
      </c>
      <c r="J366" s="167" t="str">
        <f t="shared" si="38"/>
        <v/>
      </c>
      <c r="K366" s="5"/>
      <c r="L366" s="167" t="str">
        <f t="shared" si="39"/>
        <v/>
      </c>
      <c r="M366" s="5" t="e">
        <f t="shared" si="35"/>
        <v>#N/A</v>
      </c>
      <c r="N366" s="3" t="str">
        <f t="shared" si="36"/>
        <v/>
      </c>
    </row>
    <row r="367" spans="1:14" x14ac:dyDescent="0.2">
      <c r="A367" s="198"/>
      <c r="B367" s="204" t="e">
        <f>VLOOKUP(A367,Adr!A:B,2,FALSE)</f>
        <v>#N/A</v>
      </c>
      <c r="C367" s="185"/>
      <c r="D367" s="289"/>
      <c r="E367" s="173"/>
      <c r="F367" s="166"/>
      <c r="G367" s="169"/>
      <c r="H367" s="169"/>
      <c r="I367" s="192" t="str">
        <f t="shared" si="37"/>
        <v/>
      </c>
      <c r="J367" s="167" t="str">
        <f t="shared" si="38"/>
        <v/>
      </c>
      <c r="K367" s="5"/>
      <c r="L367" s="167" t="str">
        <f t="shared" si="39"/>
        <v/>
      </c>
      <c r="M367" s="5" t="e">
        <f t="shared" si="35"/>
        <v>#N/A</v>
      </c>
      <c r="N367" s="3" t="str">
        <f t="shared" si="36"/>
        <v/>
      </c>
    </row>
    <row r="368" spans="1:14" x14ac:dyDescent="0.2">
      <c r="A368" s="166"/>
      <c r="B368" s="204" t="e">
        <f>VLOOKUP(A368,Adr!A:B,2,FALSE)</f>
        <v>#N/A</v>
      </c>
      <c r="C368" s="196"/>
      <c r="D368" s="291"/>
      <c r="E368" s="173"/>
      <c r="F368" s="166"/>
      <c r="G368" s="169"/>
      <c r="H368" s="169"/>
      <c r="I368" s="192" t="str">
        <f t="shared" si="37"/>
        <v/>
      </c>
      <c r="J368" s="167" t="str">
        <f t="shared" si="38"/>
        <v/>
      </c>
      <c r="K368" s="5"/>
      <c r="L368" s="167" t="str">
        <f t="shared" si="39"/>
        <v/>
      </c>
      <c r="M368" s="5" t="e">
        <f t="shared" si="35"/>
        <v>#N/A</v>
      </c>
      <c r="N368" s="3" t="str">
        <f t="shared" si="36"/>
        <v/>
      </c>
    </row>
    <row r="369" spans="1:14" x14ac:dyDescent="0.2">
      <c r="A369" s="166"/>
      <c r="B369" s="204" t="e">
        <f>VLOOKUP(A369,Adr!A:B,2,FALSE)</f>
        <v>#N/A</v>
      </c>
      <c r="C369" s="185"/>
      <c r="D369" s="291"/>
      <c r="E369" s="230"/>
      <c r="F369" s="166"/>
      <c r="G369" s="169"/>
      <c r="H369" s="169"/>
      <c r="I369" s="192" t="str">
        <f t="shared" si="37"/>
        <v/>
      </c>
      <c r="J369" s="167" t="str">
        <f t="shared" si="38"/>
        <v/>
      </c>
      <c r="K369" s="5"/>
      <c r="L369" s="167" t="str">
        <f t="shared" si="39"/>
        <v/>
      </c>
      <c r="M369" s="5" t="e">
        <f t="shared" si="35"/>
        <v>#N/A</v>
      </c>
      <c r="N369" s="3" t="str">
        <f t="shared" si="36"/>
        <v/>
      </c>
    </row>
    <row r="370" spans="1:14" x14ac:dyDescent="0.2">
      <c r="A370" s="166"/>
      <c r="B370" s="204" t="e">
        <f>VLOOKUP(A370,Adr!A:B,2,FALSE)</f>
        <v>#N/A</v>
      </c>
      <c r="C370" s="196"/>
      <c r="D370" s="291"/>
      <c r="E370" s="173"/>
      <c r="F370" s="166"/>
      <c r="G370" s="169"/>
      <c r="H370" s="169"/>
      <c r="I370" s="192" t="str">
        <f t="shared" si="37"/>
        <v/>
      </c>
      <c r="J370" s="167" t="str">
        <f t="shared" si="38"/>
        <v/>
      </c>
      <c r="K370" s="5"/>
      <c r="L370" s="167" t="str">
        <f t="shared" si="39"/>
        <v/>
      </c>
      <c r="M370" s="5" t="e">
        <f t="shared" si="35"/>
        <v>#N/A</v>
      </c>
      <c r="N370" s="3" t="str">
        <f t="shared" si="36"/>
        <v/>
      </c>
    </row>
    <row r="371" spans="1:14" x14ac:dyDescent="0.2">
      <c r="A371" s="166"/>
      <c r="B371" s="204" t="e">
        <f>VLOOKUP(A371,Adr!A:B,2,FALSE)</f>
        <v>#N/A</v>
      </c>
      <c r="C371" s="185"/>
      <c r="D371" s="289"/>
      <c r="E371" s="230"/>
      <c r="F371" s="166"/>
      <c r="G371" s="169"/>
      <c r="H371" s="169"/>
      <c r="I371" s="192" t="str">
        <f t="shared" si="37"/>
        <v/>
      </c>
      <c r="J371" s="167" t="str">
        <f t="shared" si="38"/>
        <v/>
      </c>
      <c r="K371" s="5"/>
      <c r="L371" s="167" t="str">
        <f t="shared" si="39"/>
        <v/>
      </c>
      <c r="M371" s="5" t="e">
        <f t="shared" si="35"/>
        <v>#N/A</v>
      </c>
      <c r="N371" s="3" t="str">
        <f t="shared" si="36"/>
        <v/>
      </c>
    </row>
    <row r="372" spans="1:14" x14ac:dyDescent="0.2">
      <c r="A372" s="202"/>
      <c r="B372" s="204" t="e">
        <f>VLOOKUP(A372,Adr!A:B,2,FALSE)</f>
        <v>#N/A</v>
      </c>
      <c r="C372" s="190"/>
      <c r="D372" s="290"/>
      <c r="E372" s="173"/>
      <c r="F372" s="166"/>
      <c r="G372" s="169"/>
      <c r="H372" s="169"/>
      <c r="I372" s="192" t="str">
        <f t="shared" si="37"/>
        <v/>
      </c>
      <c r="J372" s="167" t="str">
        <f t="shared" si="38"/>
        <v/>
      </c>
      <c r="K372" s="5"/>
      <c r="L372" s="167" t="str">
        <f t="shared" si="39"/>
        <v/>
      </c>
      <c r="M372" s="5" t="e">
        <f t="shared" si="35"/>
        <v>#N/A</v>
      </c>
      <c r="N372" s="3" t="str">
        <f t="shared" si="36"/>
        <v/>
      </c>
    </row>
    <row r="373" spans="1:14" x14ac:dyDescent="0.2">
      <c r="A373" s="202"/>
      <c r="B373" s="204" t="e">
        <f>VLOOKUP(A373,Adr!A:B,2,FALSE)</f>
        <v>#N/A</v>
      </c>
      <c r="C373" s="185"/>
      <c r="D373" s="289"/>
      <c r="E373" s="173"/>
      <c r="F373" s="166"/>
      <c r="G373" s="169"/>
      <c r="H373" s="169"/>
      <c r="I373" s="192" t="str">
        <f t="shared" si="37"/>
        <v/>
      </c>
      <c r="J373" s="167" t="str">
        <f t="shared" si="38"/>
        <v/>
      </c>
      <c r="K373" s="5"/>
      <c r="L373" s="167" t="str">
        <f t="shared" si="39"/>
        <v/>
      </c>
      <c r="M373" s="5" t="e">
        <f t="shared" si="35"/>
        <v>#N/A</v>
      </c>
      <c r="N373" s="3" t="str">
        <f t="shared" si="36"/>
        <v/>
      </c>
    </row>
    <row r="374" spans="1:14" x14ac:dyDescent="0.2">
      <c r="A374" s="166"/>
      <c r="B374" s="204" t="e">
        <f>VLOOKUP(A374,Adr!A:B,2,FALSE)</f>
        <v>#N/A</v>
      </c>
      <c r="C374" s="196"/>
      <c r="D374" s="291"/>
      <c r="E374" s="230"/>
      <c r="F374" s="166"/>
      <c r="G374" s="169"/>
      <c r="H374" s="169"/>
      <c r="I374" s="192" t="str">
        <f t="shared" si="37"/>
        <v/>
      </c>
      <c r="J374" s="167" t="str">
        <f t="shared" si="38"/>
        <v/>
      </c>
      <c r="K374" s="5"/>
      <c r="L374" s="167" t="str">
        <f t="shared" si="39"/>
        <v/>
      </c>
      <c r="M374" s="5" t="e">
        <f t="shared" si="35"/>
        <v>#N/A</v>
      </c>
      <c r="N374" s="3" t="str">
        <f t="shared" si="36"/>
        <v/>
      </c>
    </row>
    <row r="375" spans="1:14" x14ac:dyDescent="0.2">
      <c r="A375" s="202"/>
      <c r="B375" s="204" t="e">
        <f>VLOOKUP(A375,Adr!A:B,2,FALSE)</f>
        <v>#N/A</v>
      </c>
      <c r="C375" s="196"/>
      <c r="D375" s="290"/>
      <c r="E375" s="173"/>
      <c r="F375" s="166"/>
      <c r="G375" s="169"/>
      <c r="H375" s="169"/>
      <c r="I375" s="192" t="str">
        <f t="shared" si="37"/>
        <v/>
      </c>
      <c r="J375" s="167" t="str">
        <f t="shared" si="38"/>
        <v/>
      </c>
      <c r="K375" s="5"/>
      <c r="L375" s="167" t="str">
        <f t="shared" si="39"/>
        <v/>
      </c>
      <c r="M375" s="5" t="e">
        <f t="shared" si="35"/>
        <v>#N/A</v>
      </c>
      <c r="N375" s="3" t="str">
        <f t="shared" si="36"/>
        <v/>
      </c>
    </row>
    <row r="376" spans="1:14" x14ac:dyDescent="0.2">
      <c r="A376" s="202"/>
      <c r="B376" s="204" t="e">
        <f>VLOOKUP(A376,Adr!A:B,2,FALSE)</f>
        <v>#N/A</v>
      </c>
      <c r="C376" s="196"/>
      <c r="D376" s="291"/>
      <c r="E376" s="230"/>
      <c r="F376" s="166"/>
      <c r="G376" s="169"/>
      <c r="H376" s="169"/>
      <c r="I376" s="192" t="str">
        <f t="shared" si="37"/>
        <v/>
      </c>
      <c r="J376" s="167" t="str">
        <f t="shared" si="38"/>
        <v/>
      </c>
      <c r="K376" s="5"/>
      <c r="L376" s="167" t="str">
        <f t="shared" si="39"/>
        <v/>
      </c>
      <c r="M376" s="5" t="e">
        <f t="shared" si="35"/>
        <v>#N/A</v>
      </c>
      <c r="N376" s="3" t="str">
        <f t="shared" si="36"/>
        <v/>
      </c>
    </row>
    <row r="377" spans="1:14" x14ac:dyDescent="0.2">
      <c r="A377" s="166"/>
      <c r="B377" s="204" t="e">
        <f>VLOOKUP(A377,Adr!A:B,2,FALSE)</f>
        <v>#N/A</v>
      </c>
      <c r="C377" s="197"/>
      <c r="D377" s="292"/>
      <c r="E377" s="173"/>
      <c r="F377" s="166"/>
      <c r="G377" s="169"/>
      <c r="H377" s="169"/>
      <c r="I377" s="192" t="str">
        <f t="shared" si="37"/>
        <v/>
      </c>
      <c r="J377" s="167" t="str">
        <f t="shared" si="38"/>
        <v/>
      </c>
      <c r="K377" s="5"/>
      <c r="L377" s="167" t="str">
        <f t="shared" si="39"/>
        <v/>
      </c>
      <c r="M377" s="5" t="e">
        <f t="shared" si="35"/>
        <v>#N/A</v>
      </c>
      <c r="N377" s="3" t="str">
        <f t="shared" si="36"/>
        <v/>
      </c>
    </row>
    <row r="378" spans="1:14" x14ac:dyDescent="0.2">
      <c r="A378" s="202"/>
      <c r="B378" s="204" t="e">
        <f>VLOOKUP(A378,Adr!A:B,2,FALSE)</f>
        <v>#N/A</v>
      </c>
      <c r="C378" s="185"/>
      <c r="D378" s="289"/>
      <c r="E378" s="230"/>
      <c r="F378" s="166"/>
      <c r="G378" s="169"/>
      <c r="H378" s="169"/>
      <c r="I378" s="192" t="str">
        <f t="shared" si="37"/>
        <v/>
      </c>
      <c r="J378" s="167" t="str">
        <f t="shared" si="38"/>
        <v/>
      </c>
      <c r="K378" s="5"/>
      <c r="L378" s="167" t="str">
        <f t="shared" si="39"/>
        <v/>
      </c>
      <c r="M378" s="5" t="e">
        <f t="shared" si="35"/>
        <v>#N/A</v>
      </c>
      <c r="N378" s="3" t="str">
        <f t="shared" si="36"/>
        <v/>
      </c>
    </row>
    <row r="379" spans="1:14" x14ac:dyDescent="0.2">
      <c r="A379" s="202"/>
      <c r="B379" s="204" t="e">
        <f>VLOOKUP(A379,Adr!A:B,2,FALSE)</f>
        <v>#N/A</v>
      </c>
      <c r="C379" s="196"/>
      <c r="D379" s="291"/>
      <c r="E379" s="173"/>
      <c r="F379" s="166"/>
      <c r="G379" s="169"/>
      <c r="H379" s="169"/>
      <c r="I379" s="192" t="str">
        <f t="shared" si="37"/>
        <v/>
      </c>
      <c r="J379" s="167" t="str">
        <f t="shared" si="38"/>
        <v/>
      </c>
      <c r="K379" s="5"/>
      <c r="L379" s="167" t="str">
        <f t="shared" si="39"/>
        <v/>
      </c>
      <c r="M379" s="5" t="e">
        <f t="shared" si="35"/>
        <v>#N/A</v>
      </c>
      <c r="N379" s="3" t="str">
        <f t="shared" si="36"/>
        <v/>
      </c>
    </row>
    <row r="380" spans="1:14" x14ac:dyDescent="0.2">
      <c r="A380" s="198"/>
      <c r="B380" s="204" t="e">
        <f>VLOOKUP(A380,Adr!A:B,2,FALSE)</f>
        <v>#N/A</v>
      </c>
      <c r="C380" s="196"/>
      <c r="D380" s="289"/>
      <c r="E380" s="230"/>
      <c r="F380" s="166"/>
      <c r="G380" s="169"/>
      <c r="H380" s="169"/>
      <c r="I380" s="192" t="str">
        <f t="shared" si="37"/>
        <v/>
      </c>
      <c r="J380" s="167" t="str">
        <f t="shared" si="38"/>
        <v/>
      </c>
      <c r="K380" s="5"/>
      <c r="L380" s="167" t="str">
        <f t="shared" si="39"/>
        <v/>
      </c>
      <c r="M380" s="5" t="e">
        <f t="shared" si="35"/>
        <v>#N/A</v>
      </c>
      <c r="N380" s="3" t="str">
        <f t="shared" si="36"/>
        <v/>
      </c>
    </row>
    <row r="381" spans="1:14" x14ac:dyDescent="0.2">
      <c r="A381" s="182"/>
      <c r="B381" s="204" t="e">
        <f>VLOOKUP(A381,Adr!A:B,2,FALSE)</f>
        <v>#N/A</v>
      </c>
      <c r="C381" s="185"/>
      <c r="D381" s="289"/>
      <c r="E381" s="230"/>
      <c r="F381" s="166"/>
      <c r="G381" s="169"/>
      <c r="H381" s="169"/>
      <c r="I381" s="192" t="str">
        <f t="shared" si="37"/>
        <v/>
      </c>
      <c r="J381" s="167" t="str">
        <f t="shared" si="38"/>
        <v/>
      </c>
      <c r="K381" s="5"/>
      <c r="L381" s="167" t="str">
        <f t="shared" si="39"/>
        <v/>
      </c>
      <c r="M381" s="5" t="e">
        <f t="shared" si="35"/>
        <v>#N/A</v>
      </c>
      <c r="N381" s="3" t="str">
        <f t="shared" si="36"/>
        <v/>
      </c>
    </row>
    <row r="382" spans="1:14" x14ac:dyDescent="0.2">
      <c r="A382" s="166"/>
      <c r="B382" s="204" t="e">
        <f>VLOOKUP(A382,Adr!A:B,2,FALSE)</f>
        <v>#N/A</v>
      </c>
      <c r="C382" s="196"/>
      <c r="D382" s="291"/>
      <c r="E382" s="230"/>
      <c r="F382" s="166"/>
      <c r="G382" s="169"/>
      <c r="H382" s="169"/>
      <c r="I382" s="192" t="str">
        <f t="shared" si="37"/>
        <v/>
      </c>
      <c r="J382" s="167" t="str">
        <f t="shared" si="38"/>
        <v/>
      </c>
      <c r="K382" s="5"/>
      <c r="L382" s="167" t="str">
        <f t="shared" si="39"/>
        <v/>
      </c>
      <c r="M382" s="5" t="e">
        <f t="shared" si="35"/>
        <v>#N/A</v>
      </c>
      <c r="N382" s="3" t="str">
        <f t="shared" si="36"/>
        <v/>
      </c>
    </row>
    <row r="383" spans="1:14" x14ac:dyDescent="0.2">
      <c r="A383" s="198"/>
      <c r="B383" s="204" t="e">
        <f>VLOOKUP(A383,Adr!A:B,2,FALSE)</f>
        <v>#N/A</v>
      </c>
      <c r="C383" s="169"/>
      <c r="D383" s="290"/>
      <c r="E383" s="230"/>
      <c r="F383" s="166"/>
      <c r="G383" s="169"/>
      <c r="H383" s="169"/>
      <c r="I383" s="192" t="str">
        <f t="shared" si="37"/>
        <v/>
      </c>
      <c r="J383" s="167" t="str">
        <f t="shared" si="38"/>
        <v/>
      </c>
      <c r="K383" s="5"/>
      <c r="L383" s="167" t="str">
        <f t="shared" si="39"/>
        <v/>
      </c>
      <c r="M383" s="5" t="e">
        <f t="shared" si="35"/>
        <v>#N/A</v>
      </c>
      <c r="N383" s="3" t="str">
        <f t="shared" si="36"/>
        <v/>
      </c>
    </row>
    <row r="384" spans="1:14" x14ac:dyDescent="0.2">
      <c r="A384" s="166"/>
      <c r="B384" s="204" t="e">
        <f>VLOOKUP(A384,Adr!A:B,2,FALSE)</f>
        <v>#N/A</v>
      </c>
      <c r="C384" s="197"/>
      <c r="D384" s="292"/>
      <c r="E384" s="173"/>
      <c r="F384" s="166"/>
      <c r="G384" s="169"/>
      <c r="H384" s="169"/>
      <c r="I384" s="192" t="str">
        <f t="shared" si="37"/>
        <v/>
      </c>
      <c r="J384" s="167" t="str">
        <f t="shared" si="38"/>
        <v/>
      </c>
      <c r="K384" s="5"/>
      <c r="L384" s="167" t="str">
        <f t="shared" si="39"/>
        <v/>
      </c>
      <c r="M384" s="5" t="e">
        <f t="shared" si="35"/>
        <v>#N/A</v>
      </c>
      <c r="N384" s="3" t="str">
        <f t="shared" si="36"/>
        <v/>
      </c>
    </row>
    <row r="385" spans="1:14" x14ac:dyDescent="0.2">
      <c r="A385" s="202"/>
      <c r="B385" s="204" t="e">
        <f>VLOOKUP(A385,Adr!A:B,2,FALSE)</f>
        <v>#N/A</v>
      </c>
      <c r="C385" s="185"/>
      <c r="D385" s="289"/>
      <c r="E385" s="173"/>
      <c r="F385" s="166"/>
      <c r="G385" s="169"/>
      <c r="H385" s="169"/>
      <c r="I385" s="192" t="str">
        <f t="shared" si="37"/>
        <v/>
      </c>
      <c r="J385" s="167" t="str">
        <f t="shared" si="38"/>
        <v/>
      </c>
      <c r="K385" s="5"/>
      <c r="L385" s="167" t="str">
        <f t="shared" si="39"/>
        <v/>
      </c>
      <c r="M385" s="5" t="e">
        <f t="shared" si="35"/>
        <v>#N/A</v>
      </c>
      <c r="N385" s="3" t="str">
        <f t="shared" si="36"/>
        <v/>
      </c>
    </row>
    <row r="386" spans="1:14" x14ac:dyDescent="0.2">
      <c r="A386" s="166"/>
      <c r="B386" s="204" t="e">
        <f>VLOOKUP(A386,Adr!A:B,2,FALSE)</f>
        <v>#N/A</v>
      </c>
      <c r="C386" s="196"/>
      <c r="D386" s="291"/>
      <c r="E386" s="230"/>
      <c r="F386" s="166"/>
      <c r="G386" s="169"/>
      <c r="H386" s="169"/>
      <c r="I386" s="192" t="str">
        <f t="shared" si="37"/>
        <v/>
      </c>
      <c r="J386" s="167" t="str">
        <f t="shared" si="38"/>
        <v/>
      </c>
      <c r="K386" s="5"/>
      <c r="L386" s="167" t="str">
        <f t="shared" si="39"/>
        <v/>
      </c>
      <c r="M386" s="5" t="e">
        <f t="shared" si="35"/>
        <v>#N/A</v>
      </c>
      <c r="N386" s="3" t="str">
        <f t="shared" si="36"/>
        <v/>
      </c>
    </row>
    <row r="387" spans="1:14" x14ac:dyDescent="0.2">
      <c r="A387" s="202"/>
      <c r="B387" s="204" t="e">
        <f>VLOOKUP(A387,Adr!A:B,2,FALSE)</f>
        <v>#N/A</v>
      </c>
      <c r="C387" s="169"/>
      <c r="D387" s="290"/>
      <c r="E387" s="173"/>
      <c r="F387" s="166"/>
      <c r="G387" s="169"/>
      <c r="H387" s="169"/>
      <c r="I387" s="192" t="str">
        <f t="shared" si="37"/>
        <v/>
      </c>
      <c r="J387" s="167" t="str">
        <f t="shared" si="38"/>
        <v/>
      </c>
      <c r="K387" s="5"/>
      <c r="L387" s="167" t="str">
        <f t="shared" si="39"/>
        <v/>
      </c>
      <c r="M387" s="5" t="e">
        <f t="shared" si="35"/>
        <v>#N/A</v>
      </c>
      <c r="N387" s="3" t="str">
        <f t="shared" si="36"/>
        <v/>
      </c>
    </row>
    <row r="388" spans="1:14" x14ac:dyDescent="0.2">
      <c r="A388" s="166"/>
      <c r="B388" s="204" t="e">
        <f>VLOOKUP(A388,Adr!A:B,2,FALSE)</f>
        <v>#N/A</v>
      </c>
      <c r="C388" s="196"/>
      <c r="D388" s="291"/>
      <c r="E388" s="230"/>
      <c r="F388" s="166"/>
      <c r="G388" s="169"/>
      <c r="H388" s="169"/>
      <c r="I388" s="192" t="str">
        <f t="shared" si="37"/>
        <v/>
      </c>
      <c r="J388" s="167" t="str">
        <f t="shared" si="38"/>
        <v/>
      </c>
      <c r="K388" s="5"/>
      <c r="L388" s="167" t="str">
        <f t="shared" si="39"/>
        <v/>
      </c>
      <c r="M388" s="5" t="e">
        <f t="shared" si="35"/>
        <v>#N/A</v>
      </c>
      <c r="N388" s="3" t="str">
        <f t="shared" si="36"/>
        <v/>
      </c>
    </row>
    <row r="389" spans="1:14" x14ac:dyDescent="0.2">
      <c r="A389" s="198"/>
      <c r="B389" s="204" t="e">
        <f>VLOOKUP(A389,Adr!A:B,2,FALSE)</f>
        <v>#N/A</v>
      </c>
      <c r="C389" s="185"/>
      <c r="D389" s="289"/>
      <c r="E389" s="230"/>
      <c r="F389" s="166"/>
      <c r="G389" s="169"/>
      <c r="H389" s="169"/>
      <c r="I389" s="192" t="str">
        <f t="shared" si="37"/>
        <v/>
      </c>
      <c r="J389" s="167" t="str">
        <f t="shared" si="38"/>
        <v/>
      </c>
      <c r="K389" s="5"/>
      <c r="L389" s="167" t="str">
        <f t="shared" si="39"/>
        <v/>
      </c>
      <c r="M389" s="5" t="e">
        <f t="shared" si="35"/>
        <v>#N/A</v>
      </c>
      <c r="N389" s="3" t="str">
        <f t="shared" si="36"/>
        <v/>
      </c>
    </row>
    <row r="390" spans="1:14" x14ac:dyDescent="0.2">
      <c r="A390" s="198"/>
      <c r="B390" s="204" t="e">
        <f>VLOOKUP(A390,Adr!A:B,2,FALSE)</f>
        <v>#N/A</v>
      </c>
      <c r="C390" s="196"/>
      <c r="D390" s="289"/>
      <c r="E390" s="173"/>
      <c r="F390" s="166"/>
      <c r="G390" s="169"/>
      <c r="H390" s="169"/>
      <c r="I390" s="192" t="str">
        <f t="shared" si="37"/>
        <v/>
      </c>
      <c r="J390" s="167" t="str">
        <f t="shared" si="38"/>
        <v/>
      </c>
      <c r="K390" s="5"/>
      <c r="L390" s="167" t="str">
        <f t="shared" si="39"/>
        <v/>
      </c>
      <c r="M390" s="5" t="e">
        <f t="shared" si="35"/>
        <v>#N/A</v>
      </c>
      <c r="N390" s="3" t="str">
        <f t="shared" si="36"/>
        <v/>
      </c>
    </row>
    <row r="391" spans="1:14" x14ac:dyDescent="0.2">
      <c r="A391" s="202"/>
      <c r="B391" s="204" t="e">
        <f>VLOOKUP(A391,Adr!A:B,2,FALSE)</f>
        <v>#N/A</v>
      </c>
      <c r="C391" s="185"/>
      <c r="D391" s="289"/>
      <c r="E391" s="173"/>
      <c r="F391" s="166"/>
      <c r="G391" s="169"/>
      <c r="H391" s="169"/>
      <c r="I391" s="192" t="str">
        <f t="shared" si="37"/>
        <v/>
      </c>
      <c r="J391" s="167" t="str">
        <f t="shared" si="38"/>
        <v/>
      </c>
      <c r="K391" s="5"/>
      <c r="L391" s="167" t="str">
        <f t="shared" si="39"/>
        <v/>
      </c>
      <c r="M391" s="5" t="e">
        <f t="shared" si="35"/>
        <v>#N/A</v>
      </c>
      <c r="N391" s="3" t="str">
        <f t="shared" si="36"/>
        <v/>
      </c>
    </row>
    <row r="392" spans="1:14" x14ac:dyDescent="0.2">
      <c r="A392" s="166"/>
      <c r="B392" s="204" t="e">
        <f>VLOOKUP(A392,Adr!A:B,2,FALSE)</f>
        <v>#N/A</v>
      </c>
      <c r="C392" s="197"/>
      <c r="D392" s="292"/>
      <c r="E392" s="173"/>
      <c r="F392" s="166"/>
      <c r="G392" s="169"/>
      <c r="H392" s="169"/>
      <c r="I392" s="192" t="str">
        <f t="shared" si="37"/>
        <v/>
      </c>
      <c r="J392" s="167" t="str">
        <f t="shared" si="38"/>
        <v/>
      </c>
      <c r="K392" s="5"/>
      <c r="L392" s="167" t="str">
        <f t="shared" si="39"/>
        <v/>
      </c>
      <c r="M392" s="5" t="e">
        <f t="shared" si="35"/>
        <v>#N/A</v>
      </c>
      <c r="N392" s="3" t="str">
        <f t="shared" si="36"/>
        <v/>
      </c>
    </row>
    <row r="393" spans="1:14" x14ac:dyDescent="0.2">
      <c r="A393" s="198"/>
      <c r="B393" s="204" t="e">
        <f>VLOOKUP(A393,Adr!A:B,2,FALSE)</f>
        <v>#N/A</v>
      </c>
      <c r="C393" s="169"/>
      <c r="D393" s="290"/>
      <c r="E393" s="230"/>
      <c r="F393" s="166"/>
      <c r="G393" s="169"/>
      <c r="H393" s="169"/>
      <c r="I393" s="192" t="str">
        <f t="shared" si="37"/>
        <v/>
      </c>
      <c r="J393" s="167" t="str">
        <f t="shared" si="38"/>
        <v/>
      </c>
      <c r="K393" s="5"/>
      <c r="L393" s="167" t="str">
        <f t="shared" si="39"/>
        <v/>
      </c>
      <c r="M393" s="5" t="e">
        <f t="shared" si="35"/>
        <v>#N/A</v>
      </c>
      <c r="N393" s="3" t="str">
        <f t="shared" si="36"/>
        <v/>
      </c>
    </row>
    <row r="394" spans="1:14" x14ac:dyDescent="0.2">
      <c r="A394" s="198"/>
      <c r="B394" s="204" t="e">
        <f>VLOOKUP(A394,Adr!A:B,2,FALSE)</f>
        <v>#N/A</v>
      </c>
      <c r="C394" s="196"/>
      <c r="D394" s="291"/>
      <c r="E394" s="230"/>
      <c r="F394" s="166"/>
      <c r="G394" s="169"/>
      <c r="H394" s="169"/>
      <c r="I394" s="192" t="str">
        <f t="shared" si="37"/>
        <v/>
      </c>
      <c r="J394" s="167" t="str">
        <f t="shared" si="38"/>
        <v/>
      </c>
      <c r="K394" s="5"/>
      <c r="L394" s="167" t="str">
        <f t="shared" si="39"/>
        <v/>
      </c>
      <c r="M394" s="5" t="e">
        <f t="shared" si="35"/>
        <v>#N/A</v>
      </c>
      <c r="N394" s="3" t="str">
        <f t="shared" si="36"/>
        <v/>
      </c>
    </row>
    <row r="395" spans="1:14" x14ac:dyDescent="0.2">
      <c r="A395" s="202"/>
      <c r="B395" s="204" t="e">
        <f>VLOOKUP(A395,Adr!A:B,2,FALSE)</f>
        <v>#N/A</v>
      </c>
      <c r="C395" s="185"/>
      <c r="D395" s="289"/>
      <c r="E395" s="230"/>
      <c r="F395" s="166"/>
      <c r="G395" s="169"/>
      <c r="H395" s="169"/>
      <c r="I395" s="192" t="str">
        <f t="shared" si="37"/>
        <v/>
      </c>
      <c r="J395" s="167" t="str">
        <f t="shared" si="38"/>
        <v/>
      </c>
      <c r="K395" s="5"/>
      <c r="L395" s="167" t="str">
        <f t="shared" si="39"/>
        <v/>
      </c>
      <c r="M395" s="5" t="e">
        <f t="shared" si="35"/>
        <v>#N/A</v>
      </c>
      <c r="N395" s="3" t="str">
        <f t="shared" si="36"/>
        <v/>
      </c>
    </row>
    <row r="396" spans="1:14" x14ac:dyDescent="0.2">
      <c r="A396" s="182"/>
      <c r="B396" s="204" t="e">
        <f>VLOOKUP(A396,Adr!A:B,2,FALSE)</f>
        <v>#N/A</v>
      </c>
      <c r="C396" s="185"/>
      <c r="D396" s="289"/>
      <c r="E396" s="173"/>
      <c r="F396" s="166"/>
      <c r="G396" s="169"/>
      <c r="H396" s="169"/>
      <c r="I396" s="192" t="str">
        <f t="shared" si="37"/>
        <v/>
      </c>
      <c r="J396" s="167" t="str">
        <f t="shared" si="38"/>
        <v/>
      </c>
      <c r="K396" s="5"/>
      <c r="L396" s="167" t="str">
        <f t="shared" si="39"/>
        <v/>
      </c>
      <c r="M396" s="5" t="e">
        <f t="shared" si="35"/>
        <v>#N/A</v>
      </c>
      <c r="N396" s="3" t="str">
        <f t="shared" si="36"/>
        <v/>
      </c>
    </row>
    <row r="397" spans="1:14" x14ac:dyDescent="0.2">
      <c r="A397" s="166"/>
      <c r="B397" s="204" t="e">
        <f>VLOOKUP(A397,Adr!A:B,2,FALSE)</f>
        <v>#N/A</v>
      </c>
      <c r="C397" s="196"/>
      <c r="D397" s="291"/>
      <c r="E397" s="230"/>
      <c r="F397" s="166"/>
      <c r="G397" s="169"/>
      <c r="H397" s="169"/>
      <c r="I397" s="192" t="str">
        <f t="shared" si="37"/>
        <v/>
      </c>
      <c r="J397" s="167" t="str">
        <f t="shared" si="38"/>
        <v/>
      </c>
      <c r="K397" s="5"/>
      <c r="L397" s="167" t="str">
        <f t="shared" si="39"/>
        <v/>
      </c>
      <c r="M397" s="5" t="e">
        <f t="shared" si="35"/>
        <v>#N/A</v>
      </c>
      <c r="N397" s="3" t="str">
        <f t="shared" si="36"/>
        <v/>
      </c>
    </row>
    <row r="398" spans="1:14" x14ac:dyDescent="0.2">
      <c r="A398" s="202"/>
      <c r="B398" s="204" t="e">
        <f>VLOOKUP(A398,Adr!A:B,2,FALSE)</f>
        <v>#N/A</v>
      </c>
      <c r="C398" s="185"/>
      <c r="D398" s="289"/>
      <c r="E398" s="230"/>
      <c r="F398" s="166"/>
      <c r="G398" s="169"/>
      <c r="H398" s="169"/>
      <c r="I398" s="192" t="str">
        <f t="shared" si="37"/>
        <v/>
      </c>
      <c r="J398" s="167" t="str">
        <f t="shared" si="38"/>
        <v/>
      </c>
      <c r="K398" s="5"/>
      <c r="L398" s="167" t="str">
        <f t="shared" si="39"/>
        <v/>
      </c>
      <c r="M398" s="5" t="e">
        <f t="shared" si="35"/>
        <v>#N/A</v>
      </c>
      <c r="N398" s="3" t="str">
        <f t="shared" si="36"/>
        <v/>
      </c>
    </row>
    <row r="399" spans="1:14" x14ac:dyDescent="0.2">
      <c r="A399" s="202"/>
      <c r="B399" s="204" t="e">
        <f>VLOOKUP(A399,Adr!A:B,2,FALSE)</f>
        <v>#N/A</v>
      </c>
      <c r="C399" s="185"/>
      <c r="D399" s="289"/>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x14ac:dyDescent="0.2">
      <c r="A400" s="202"/>
      <c r="B400" s="204" t="e">
        <f>VLOOKUP(A400,Adr!A:B,2,FALSE)</f>
        <v>#N/A</v>
      </c>
      <c r="C400" s="196"/>
      <c r="D400" s="289"/>
      <c r="E400" s="230"/>
      <c r="F400" s="166"/>
      <c r="G400" s="169"/>
      <c r="H400" s="169"/>
      <c r="I400" s="192" t="str">
        <f t="shared" si="37"/>
        <v/>
      </c>
      <c r="J400" s="167" t="str">
        <f t="shared" si="38"/>
        <v/>
      </c>
      <c r="K400" s="5"/>
      <c r="L400" s="167" t="str">
        <f t="shared" si="39"/>
        <v/>
      </c>
      <c r="M400" s="5" t="e">
        <f t="shared" si="40"/>
        <v>#N/A</v>
      </c>
      <c r="N400" s="3" t="str">
        <f t="shared" si="41"/>
        <v/>
      </c>
    </row>
    <row r="401" spans="1:14" x14ac:dyDescent="0.2">
      <c r="A401" s="166"/>
      <c r="B401" s="204" t="e">
        <f>VLOOKUP(A401,Adr!A:B,2,FALSE)</f>
        <v>#N/A</v>
      </c>
      <c r="C401" s="196"/>
      <c r="D401" s="291"/>
      <c r="E401" s="173"/>
      <c r="F401" s="166"/>
      <c r="G401" s="169"/>
      <c r="H401" s="169"/>
      <c r="I401" s="192" t="str">
        <f t="shared" si="37"/>
        <v/>
      </c>
      <c r="J401" s="167" t="str">
        <f t="shared" si="38"/>
        <v/>
      </c>
      <c r="K401" s="5"/>
      <c r="L401" s="167" t="str">
        <f t="shared" si="39"/>
        <v/>
      </c>
      <c r="M401" s="5" t="e">
        <f t="shared" si="40"/>
        <v>#N/A</v>
      </c>
      <c r="N401" s="3" t="str">
        <f t="shared" si="41"/>
        <v/>
      </c>
    </row>
    <row r="402" spans="1:14" x14ac:dyDescent="0.2">
      <c r="A402" s="202"/>
      <c r="B402" s="204" t="e">
        <f>VLOOKUP(A402,Adr!A:B,2,FALSE)</f>
        <v>#N/A</v>
      </c>
      <c r="C402" s="169"/>
      <c r="D402" s="290"/>
      <c r="E402" s="230"/>
      <c r="F402" s="166"/>
      <c r="G402" s="169"/>
      <c r="H402" s="169"/>
      <c r="I402" s="192" t="str">
        <f t="shared" si="37"/>
        <v/>
      </c>
      <c r="J402" s="167" t="str">
        <f t="shared" si="38"/>
        <v/>
      </c>
      <c r="K402" s="5"/>
      <c r="L402" s="167" t="str">
        <f t="shared" si="39"/>
        <v/>
      </c>
      <c r="M402" s="5" t="e">
        <f t="shared" si="40"/>
        <v>#N/A</v>
      </c>
      <c r="N402" s="3" t="str">
        <f t="shared" si="41"/>
        <v/>
      </c>
    </row>
    <row r="403" spans="1:14" x14ac:dyDescent="0.2">
      <c r="A403" s="166"/>
      <c r="B403" s="204" t="e">
        <f>VLOOKUP(A403,Adr!A:B,2,FALSE)</f>
        <v>#N/A</v>
      </c>
      <c r="C403" s="196"/>
      <c r="D403" s="291"/>
      <c r="E403" s="173"/>
      <c r="F403" s="166"/>
      <c r="G403" s="169"/>
      <c r="H403" s="169"/>
      <c r="I403" s="192" t="str">
        <f t="shared" si="37"/>
        <v/>
      </c>
      <c r="J403" s="167" t="str">
        <f t="shared" si="38"/>
        <v/>
      </c>
      <c r="K403" s="5"/>
      <c r="L403" s="167" t="str">
        <f t="shared" si="39"/>
        <v/>
      </c>
      <c r="M403" s="5" t="e">
        <f t="shared" si="40"/>
        <v>#N/A</v>
      </c>
      <c r="N403" s="3" t="str">
        <f t="shared" si="41"/>
        <v/>
      </c>
    </row>
    <row r="404" spans="1:14" x14ac:dyDescent="0.2">
      <c r="A404" s="166"/>
      <c r="B404" s="204" t="e">
        <f>VLOOKUP(A404,Adr!A:B,2,FALSE)</f>
        <v>#N/A</v>
      </c>
      <c r="C404" s="196"/>
      <c r="D404" s="291"/>
      <c r="E404" s="230"/>
      <c r="F404" s="166"/>
      <c r="G404" s="169"/>
      <c r="H404" s="169"/>
      <c r="I404" s="192" t="str">
        <f t="shared" si="37"/>
        <v/>
      </c>
      <c r="J404" s="167" t="str">
        <f t="shared" si="38"/>
        <v/>
      </c>
      <c r="K404" s="5"/>
      <c r="L404" s="167" t="str">
        <f t="shared" si="39"/>
        <v/>
      </c>
      <c r="M404" s="5" t="e">
        <f t="shared" si="40"/>
        <v>#N/A</v>
      </c>
      <c r="N404" s="3" t="str">
        <f t="shared" si="41"/>
        <v/>
      </c>
    </row>
    <row r="405" spans="1:14" x14ac:dyDescent="0.2">
      <c r="A405" s="166"/>
      <c r="B405" s="204" t="e">
        <f>VLOOKUP(A405,Adr!A:B,2,FALSE)</f>
        <v>#N/A</v>
      </c>
      <c r="C405" s="196"/>
      <c r="D405" s="291"/>
      <c r="E405" s="230"/>
      <c r="F405" s="166"/>
      <c r="G405" s="169"/>
      <c r="H405" s="169"/>
      <c r="I405" s="192" t="str">
        <f t="shared" si="37"/>
        <v/>
      </c>
      <c r="J405" s="167" t="str">
        <f t="shared" si="38"/>
        <v/>
      </c>
      <c r="K405" s="5"/>
      <c r="L405" s="167" t="str">
        <f t="shared" si="39"/>
        <v/>
      </c>
      <c r="M405" s="5" t="e">
        <f t="shared" si="40"/>
        <v>#N/A</v>
      </c>
      <c r="N405" s="3" t="str">
        <f t="shared" si="41"/>
        <v/>
      </c>
    </row>
    <row r="406" spans="1:14" x14ac:dyDescent="0.2">
      <c r="A406" s="198"/>
      <c r="B406" s="204" t="e">
        <f>VLOOKUP(A406,Adr!A:B,2,FALSE)</f>
        <v>#N/A</v>
      </c>
      <c r="C406" s="169"/>
      <c r="D406" s="290"/>
      <c r="E406" s="173"/>
      <c r="F406" s="166"/>
      <c r="G406" s="169"/>
      <c r="H406" s="169"/>
      <c r="I406" s="192" t="str">
        <f t="shared" si="37"/>
        <v/>
      </c>
      <c r="J406" s="167" t="str">
        <f t="shared" si="38"/>
        <v/>
      </c>
      <c r="K406" s="5"/>
      <c r="L406" s="167" t="str">
        <f t="shared" si="39"/>
        <v/>
      </c>
      <c r="M406" s="5" t="e">
        <f t="shared" si="40"/>
        <v>#N/A</v>
      </c>
      <c r="N406" s="3" t="str">
        <f t="shared" si="41"/>
        <v/>
      </c>
    </row>
    <row r="407" spans="1:14" x14ac:dyDescent="0.2">
      <c r="A407" s="202"/>
      <c r="B407" s="204" t="e">
        <f>VLOOKUP(A407,Adr!A:B,2,FALSE)</f>
        <v>#N/A</v>
      </c>
      <c r="C407" s="185"/>
      <c r="D407" s="289"/>
      <c r="E407" s="173"/>
      <c r="F407" s="166"/>
      <c r="G407" s="169"/>
      <c r="H407" s="169"/>
      <c r="I407" s="192" t="str">
        <f t="shared" si="37"/>
        <v/>
      </c>
      <c r="J407" s="167" t="str">
        <f t="shared" si="38"/>
        <v/>
      </c>
      <c r="K407" s="5"/>
      <c r="L407" s="167" t="str">
        <f t="shared" si="39"/>
        <v/>
      </c>
      <c r="M407" s="5" t="e">
        <f t="shared" si="40"/>
        <v>#N/A</v>
      </c>
      <c r="N407" s="3" t="str">
        <f t="shared" si="41"/>
        <v/>
      </c>
    </row>
    <row r="408" spans="1:14" x14ac:dyDescent="0.2">
      <c r="A408" s="202"/>
      <c r="B408" s="204" t="e">
        <f>VLOOKUP(A408,Adr!A:B,2,FALSE)</f>
        <v>#N/A</v>
      </c>
      <c r="C408" s="197"/>
      <c r="D408" s="292"/>
      <c r="E408" s="173"/>
      <c r="F408" s="166"/>
      <c r="G408" s="169"/>
      <c r="H408" s="169"/>
      <c r="I408" s="192" t="str">
        <f t="shared" si="37"/>
        <v/>
      </c>
      <c r="J408" s="167" t="str">
        <f t="shared" si="38"/>
        <v/>
      </c>
      <c r="K408" s="5"/>
      <c r="L408" s="167" t="str">
        <f t="shared" si="39"/>
        <v/>
      </c>
      <c r="M408" s="5" t="e">
        <f t="shared" si="40"/>
        <v>#N/A</v>
      </c>
      <c r="N408" s="3" t="str">
        <f t="shared" si="41"/>
        <v/>
      </c>
    </row>
    <row r="409" spans="1:14" x14ac:dyDescent="0.2">
      <c r="A409" s="166"/>
      <c r="B409" s="204" t="e">
        <f>VLOOKUP(A409,Adr!A:B,2,FALSE)</f>
        <v>#N/A</v>
      </c>
      <c r="C409" s="169"/>
      <c r="D409" s="290"/>
      <c r="E409" s="230"/>
      <c r="F409" s="166"/>
      <c r="G409" s="169"/>
      <c r="H409" s="169"/>
      <c r="I409" s="192" t="str">
        <f t="shared" si="37"/>
        <v/>
      </c>
      <c r="J409" s="167" t="str">
        <f t="shared" si="38"/>
        <v/>
      </c>
      <c r="K409" s="5"/>
      <c r="L409" s="167" t="str">
        <f t="shared" si="39"/>
        <v/>
      </c>
      <c r="M409" s="5" t="e">
        <f t="shared" si="40"/>
        <v>#N/A</v>
      </c>
      <c r="N409" s="3" t="str">
        <f t="shared" si="41"/>
        <v/>
      </c>
    </row>
    <row r="410" spans="1:14" x14ac:dyDescent="0.2">
      <c r="A410" s="166"/>
      <c r="B410" s="204" t="e">
        <f>VLOOKUP(A410,Adr!A:B,2,FALSE)</f>
        <v>#N/A</v>
      </c>
      <c r="C410" s="196"/>
      <c r="D410" s="291"/>
      <c r="E410" s="173"/>
      <c r="F410" s="166"/>
      <c r="G410" s="169"/>
      <c r="H410" s="169"/>
      <c r="I410" s="192" t="str">
        <f t="shared" si="37"/>
        <v/>
      </c>
      <c r="J410" s="167" t="str">
        <f t="shared" si="38"/>
        <v/>
      </c>
      <c r="K410" s="5"/>
      <c r="L410" s="167" t="str">
        <f t="shared" si="39"/>
        <v/>
      </c>
      <c r="M410" s="5" t="e">
        <f t="shared" si="40"/>
        <v>#N/A</v>
      </c>
      <c r="N410" s="3" t="str">
        <f t="shared" si="41"/>
        <v/>
      </c>
    </row>
    <row r="411" spans="1:14" x14ac:dyDescent="0.2">
      <c r="A411" s="202"/>
      <c r="B411" s="204" t="e">
        <f>VLOOKUP(A411,Adr!A:B,2,FALSE)</f>
        <v>#N/A</v>
      </c>
      <c r="C411" s="169"/>
      <c r="D411" s="290"/>
      <c r="E411" s="230"/>
      <c r="F411" s="166"/>
      <c r="G411" s="169"/>
      <c r="H411" s="169"/>
      <c r="I411" s="192" t="str">
        <f t="shared" si="37"/>
        <v/>
      </c>
      <c r="J411" s="167" t="str">
        <f t="shared" si="38"/>
        <v/>
      </c>
      <c r="K411" s="5"/>
      <c r="L411" s="167" t="str">
        <f t="shared" si="39"/>
        <v/>
      </c>
      <c r="M411" s="5" t="e">
        <f t="shared" si="40"/>
        <v>#N/A</v>
      </c>
      <c r="N411" s="3" t="str">
        <f t="shared" si="41"/>
        <v/>
      </c>
    </row>
    <row r="412" spans="1:14" x14ac:dyDescent="0.2">
      <c r="A412" s="166"/>
      <c r="B412" s="204" t="e">
        <f>VLOOKUP(A412,Adr!A:B,2,FALSE)</f>
        <v>#N/A</v>
      </c>
      <c r="C412" s="197"/>
      <c r="D412" s="292"/>
      <c r="E412" s="230"/>
      <c r="F412" s="166"/>
      <c r="G412" s="169"/>
      <c r="H412" s="169"/>
      <c r="I412" s="192" t="str">
        <f t="shared" si="37"/>
        <v/>
      </c>
      <c r="J412" s="167" t="str">
        <f t="shared" si="38"/>
        <v/>
      </c>
      <c r="K412" s="5"/>
      <c r="L412" s="167" t="str">
        <f t="shared" si="39"/>
        <v/>
      </c>
      <c r="M412" s="5" t="e">
        <f t="shared" si="40"/>
        <v>#N/A</v>
      </c>
      <c r="N412" s="3" t="str">
        <f t="shared" si="41"/>
        <v/>
      </c>
    </row>
    <row r="413" spans="1:14" x14ac:dyDescent="0.2">
      <c r="A413" s="202"/>
      <c r="B413" s="204" t="e">
        <f>VLOOKUP(A413,Adr!A:B,2,FALSE)</f>
        <v>#N/A</v>
      </c>
      <c r="C413" s="185"/>
      <c r="D413" s="289"/>
      <c r="E413" s="230"/>
      <c r="F413" s="166"/>
      <c r="G413" s="169"/>
      <c r="H413" s="169"/>
      <c r="I413" s="192" t="str">
        <f t="shared" si="37"/>
        <v/>
      </c>
      <c r="J413" s="167" t="str">
        <f t="shared" si="38"/>
        <v/>
      </c>
      <c r="K413" s="5"/>
      <c r="L413" s="167" t="str">
        <f t="shared" si="39"/>
        <v/>
      </c>
      <c r="M413" s="5" t="e">
        <f t="shared" si="40"/>
        <v>#N/A</v>
      </c>
      <c r="N413" s="3" t="str">
        <f t="shared" si="41"/>
        <v/>
      </c>
    </row>
    <row r="414" spans="1:14" x14ac:dyDescent="0.2">
      <c r="A414" s="166"/>
      <c r="B414" s="204" t="e">
        <f>VLOOKUP(A414,Adr!A:B,2,FALSE)</f>
        <v>#N/A</v>
      </c>
      <c r="C414" s="185"/>
      <c r="D414" s="289"/>
      <c r="E414" s="173"/>
      <c r="F414" s="166"/>
      <c r="G414" s="169"/>
      <c r="H414" s="169"/>
      <c r="I414" s="192" t="str">
        <f t="shared" si="37"/>
        <v/>
      </c>
      <c r="J414" s="167" t="str">
        <f t="shared" si="38"/>
        <v/>
      </c>
      <c r="K414" s="5"/>
      <c r="L414" s="167" t="str">
        <f t="shared" si="39"/>
        <v/>
      </c>
      <c r="M414" s="5" t="e">
        <f t="shared" si="40"/>
        <v>#N/A</v>
      </c>
      <c r="N414" s="3" t="str">
        <f t="shared" si="41"/>
        <v/>
      </c>
    </row>
    <row r="415" spans="1:14" x14ac:dyDescent="0.2">
      <c r="A415" s="166"/>
      <c r="B415" s="204" t="e">
        <f>VLOOKUP(A415,Adr!A:B,2,FALSE)</f>
        <v>#N/A</v>
      </c>
      <c r="C415" s="185"/>
      <c r="D415" s="289"/>
      <c r="E415" s="230"/>
      <c r="F415" s="166"/>
      <c r="G415" s="169"/>
      <c r="H415" s="169"/>
      <c r="I415" s="192" t="str">
        <f t="shared" si="37"/>
        <v/>
      </c>
      <c r="J415" s="167" t="str">
        <f t="shared" si="38"/>
        <v/>
      </c>
      <c r="K415" s="5"/>
      <c r="L415" s="167" t="str">
        <f t="shared" si="39"/>
        <v/>
      </c>
      <c r="M415" s="5" t="e">
        <f t="shared" si="40"/>
        <v>#N/A</v>
      </c>
      <c r="N415" s="3" t="str">
        <f t="shared" si="41"/>
        <v/>
      </c>
    </row>
    <row r="416" spans="1:14" x14ac:dyDescent="0.2">
      <c r="A416" s="166"/>
      <c r="B416" s="204" t="e">
        <f>VLOOKUP(A416,Adr!A:B,2,FALSE)</f>
        <v>#N/A</v>
      </c>
      <c r="C416" s="197"/>
      <c r="D416" s="292"/>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x14ac:dyDescent="0.2">
      <c r="A417" s="166"/>
      <c r="B417" s="204" t="e">
        <f>VLOOKUP(A417,Adr!A:B,2,FALSE)</f>
        <v>#N/A</v>
      </c>
      <c r="C417" s="185"/>
      <c r="D417" s="289"/>
      <c r="E417" s="173"/>
      <c r="F417" s="166"/>
      <c r="G417" s="169"/>
      <c r="H417" s="169"/>
      <c r="I417" s="192" t="str">
        <f t="shared" si="42"/>
        <v/>
      </c>
      <c r="J417" s="167" t="str">
        <f t="shared" si="43"/>
        <v/>
      </c>
      <c r="K417" s="5"/>
      <c r="L417" s="167" t="str">
        <f t="shared" si="44"/>
        <v/>
      </c>
      <c r="M417" s="5" t="e">
        <f t="shared" si="40"/>
        <v>#N/A</v>
      </c>
      <c r="N417" s="3" t="str">
        <f t="shared" si="41"/>
        <v/>
      </c>
    </row>
    <row r="418" spans="1:14" x14ac:dyDescent="0.2">
      <c r="A418" s="198"/>
      <c r="B418" s="204" t="e">
        <f>VLOOKUP(A418,Adr!A:B,2,FALSE)</f>
        <v>#N/A</v>
      </c>
      <c r="C418" s="169"/>
      <c r="D418" s="290"/>
      <c r="E418" s="173"/>
      <c r="F418" s="166"/>
      <c r="G418" s="169"/>
      <c r="H418" s="169"/>
      <c r="I418" s="192" t="str">
        <f t="shared" si="42"/>
        <v/>
      </c>
      <c r="J418" s="167" t="str">
        <f t="shared" si="43"/>
        <v/>
      </c>
      <c r="K418" s="5"/>
      <c r="L418" s="167" t="str">
        <f t="shared" si="44"/>
        <v/>
      </c>
      <c r="M418" s="5" t="e">
        <f t="shared" si="40"/>
        <v>#N/A</v>
      </c>
      <c r="N418" s="3" t="str">
        <f t="shared" si="41"/>
        <v/>
      </c>
    </row>
    <row r="419" spans="1:14" x14ac:dyDescent="0.2">
      <c r="A419" s="202"/>
      <c r="B419" s="204" t="e">
        <f>VLOOKUP(A419,Adr!A:B,2,FALSE)</f>
        <v>#N/A</v>
      </c>
      <c r="C419" s="185"/>
      <c r="D419" s="291"/>
      <c r="E419" s="173"/>
      <c r="F419" s="166"/>
      <c r="G419" s="169"/>
      <c r="H419" s="169"/>
      <c r="I419" s="192" t="str">
        <f t="shared" si="42"/>
        <v/>
      </c>
      <c r="J419" s="167" t="str">
        <f t="shared" si="43"/>
        <v/>
      </c>
      <c r="K419" s="5"/>
      <c r="L419" s="167" t="str">
        <f t="shared" si="44"/>
        <v/>
      </c>
      <c r="M419" s="5" t="e">
        <f t="shared" si="40"/>
        <v>#N/A</v>
      </c>
      <c r="N419" s="3" t="str">
        <f t="shared" si="41"/>
        <v/>
      </c>
    </row>
    <row r="420" spans="1:14" x14ac:dyDescent="0.2">
      <c r="A420" s="182"/>
      <c r="B420" s="204" t="e">
        <f>VLOOKUP(A420,Adr!A:B,2,FALSE)</f>
        <v>#N/A</v>
      </c>
      <c r="C420" s="185"/>
      <c r="D420" s="289"/>
      <c r="E420" s="230"/>
      <c r="F420" s="166"/>
      <c r="G420" s="169"/>
      <c r="H420" s="169"/>
      <c r="I420" s="192" t="str">
        <f t="shared" si="42"/>
        <v/>
      </c>
      <c r="J420" s="167" t="str">
        <f t="shared" si="43"/>
        <v/>
      </c>
      <c r="K420" s="5"/>
      <c r="L420" s="167" t="str">
        <f t="shared" si="44"/>
        <v/>
      </c>
      <c r="M420" s="5" t="e">
        <f t="shared" si="40"/>
        <v>#N/A</v>
      </c>
      <c r="N420" s="3" t="str">
        <f t="shared" si="41"/>
        <v/>
      </c>
    </row>
    <row r="421" spans="1:14" x14ac:dyDescent="0.2">
      <c r="A421" s="182"/>
      <c r="B421" s="204" t="e">
        <f>VLOOKUP(A421,Adr!A:B,2,FALSE)</f>
        <v>#N/A</v>
      </c>
      <c r="C421" s="185"/>
      <c r="D421" s="289"/>
      <c r="E421" s="230"/>
      <c r="F421" s="166"/>
      <c r="G421" s="169"/>
      <c r="H421" s="169"/>
      <c r="I421" s="192" t="str">
        <f t="shared" si="42"/>
        <v/>
      </c>
      <c r="J421" s="167" t="str">
        <f t="shared" si="43"/>
        <v/>
      </c>
      <c r="K421" s="5"/>
      <c r="L421" s="167" t="str">
        <f t="shared" si="44"/>
        <v/>
      </c>
      <c r="M421" s="5" t="e">
        <f t="shared" si="40"/>
        <v>#N/A</v>
      </c>
      <c r="N421" s="3" t="str">
        <f t="shared" si="41"/>
        <v/>
      </c>
    </row>
    <row r="422" spans="1:14" x14ac:dyDescent="0.2">
      <c r="A422" s="202"/>
      <c r="B422" s="204" t="e">
        <f>VLOOKUP(A422,Adr!A:B,2,FALSE)</f>
        <v>#N/A</v>
      </c>
      <c r="C422" s="185"/>
      <c r="D422" s="289"/>
      <c r="E422" s="230"/>
      <c r="F422" s="166"/>
      <c r="G422" s="169"/>
      <c r="H422" s="169"/>
      <c r="I422" s="192" t="str">
        <f t="shared" si="42"/>
        <v/>
      </c>
      <c r="J422" s="167" t="str">
        <f t="shared" si="43"/>
        <v/>
      </c>
      <c r="K422" s="5"/>
      <c r="L422" s="167" t="str">
        <f t="shared" si="44"/>
        <v/>
      </c>
      <c r="M422" s="5" t="e">
        <f t="shared" si="40"/>
        <v>#N/A</v>
      </c>
      <c r="N422" s="3" t="str">
        <f t="shared" si="41"/>
        <v/>
      </c>
    </row>
    <row r="423" spans="1:14" x14ac:dyDescent="0.2">
      <c r="A423" s="202"/>
      <c r="B423" s="204" t="e">
        <f>VLOOKUP(A423,Adr!A:B,2,FALSE)</f>
        <v>#N/A</v>
      </c>
      <c r="C423" s="169"/>
      <c r="D423" s="290"/>
      <c r="E423" s="173"/>
      <c r="F423" s="166"/>
      <c r="G423" s="169"/>
      <c r="H423" s="169"/>
      <c r="I423" s="192" t="str">
        <f t="shared" si="42"/>
        <v/>
      </c>
      <c r="J423" s="167" t="str">
        <f t="shared" si="43"/>
        <v/>
      </c>
      <c r="K423" s="5"/>
      <c r="L423" s="167" t="str">
        <f t="shared" si="44"/>
        <v/>
      </c>
      <c r="M423" s="5" t="e">
        <f t="shared" si="40"/>
        <v>#N/A</v>
      </c>
      <c r="N423" s="3" t="str">
        <f t="shared" si="41"/>
        <v/>
      </c>
    </row>
    <row r="424" spans="1:14" x14ac:dyDescent="0.2">
      <c r="A424" s="202"/>
      <c r="B424" s="204" t="e">
        <f>VLOOKUP(A424,Adr!A:B,2,FALSE)</f>
        <v>#N/A</v>
      </c>
      <c r="C424" s="197"/>
      <c r="D424" s="292"/>
      <c r="E424" s="173"/>
      <c r="F424" s="166"/>
      <c r="G424" s="169"/>
      <c r="H424" s="169"/>
      <c r="I424" s="192" t="str">
        <f t="shared" si="42"/>
        <v/>
      </c>
      <c r="J424" s="167" t="str">
        <f t="shared" si="43"/>
        <v/>
      </c>
      <c r="K424" s="5"/>
      <c r="L424" s="167" t="str">
        <f t="shared" si="44"/>
        <v/>
      </c>
      <c r="M424" s="5" t="e">
        <f t="shared" si="40"/>
        <v>#N/A</v>
      </c>
      <c r="N424" s="3" t="str">
        <f t="shared" si="41"/>
        <v/>
      </c>
    </row>
    <row r="425" spans="1:14" x14ac:dyDescent="0.2">
      <c r="A425" s="166"/>
      <c r="B425" s="204" t="e">
        <f>VLOOKUP(A425,Adr!A:B,2,FALSE)</f>
        <v>#N/A</v>
      </c>
      <c r="C425" s="196"/>
      <c r="D425" s="291"/>
      <c r="E425" s="230"/>
      <c r="F425" s="166"/>
      <c r="G425" s="169"/>
      <c r="H425" s="169"/>
      <c r="I425" s="192" t="str">
        <f t="shared" si="42"/>
        <v/>
      </c>
      <c r="J425" s="167" t="str">
        <f t="shared" si="43"/>
        <v/>
      </c>
      <c r="K425" s="5"/>
      <c r="L425" s="167" t="str">
        <f t="shared" si="44"/>
        <v/>
      </c>
      <c r="M425" s="5" t="e">
        <f t="shared" si="40"/>
        <v>#N/A</v>
      </c>
      <c r="N425" s="3" t="str">
        <f t="shared" si="41"/>
        <v/>
      </c>
    </row>
    <row r="426" spans="1:14" x14ac:dyDescent="0.2">
      <c r="A426" s="202"/>
      <c r="B426" s="204" t="e">
        <f>VLOOKUP(A426,Adr!A:B,2,FALSE)</f>
        <v>#N/A</v>
      </c>
      <c r="C426" s="196"/>
      <c r="D426" s="291"/>
      <c r="E426" s="230"/>
      <c r="F426" s="166"/>
      <c r="G426" s="169"/>
      <c r="H426" s="169"/>
      <c r="I426" s="192" t="str">
        <f t="shared" si="42"/>
        <v/>
      </c>
      <c r="J426" s="167" t="str">
        <f t="shared" si="43"/>
        <v/>
      </c>
      <c r="K426" s="5"/>
      <c r="L426" s="167" t="str">
        <f t="shared" si="44"/>
        <v/>
      </c>
      <c r="M426" s="5" t="e">
        <f t="shared" si="40"/>
        <v>#N/A</v>
      </c>
      <c r="N426" s="3" t="str">
        <f t="shared" si="41"/>
        <v/>
      </c>
    </row>
    <row r="427" spans="1:14" x14ac:dyDescent="0.2">
      <c r="A427" s="198"/>
      <c r="B427" s="204" t="e">
        <f>VLOOKUP(A427,Adr!A:B,2,FALSE)</f>
        <v>#N/A</v>
      </c>
      <c r="C427" s="185"/>
      <c r="D427" s="289"/>
      <c r="E427" s="230"/>
      <c r="F427" s="166"/>
      <c r="G427" s="169"/>
      <c r="H427" s="169"/>
      <c r="I427" s="192" t="str">
        <f t="shared" si="42"/>
        <v/>
      </c>
      <c r="J427" s="167" t="str">
        <f t="shared" si="43"/>
        <v/>
      </c>
      <c r="K427" s="5"/>
      <c r="L427" s="167" t="str">
        <f t="shared" si="44"/>
        <v/>
      </c>
      <c r="M427" s="5" t="e">
        <f t="shared" si="40"/>
        <v>#N/A</v>
      </c>
      <c r="N427" s="3" t="str">
        <f t="shared" si="41"/>
        <v/>
      </c>
    </row>
    <row r="428" spans="1:14" x14ac:dyDescent="0.2">
      <c r="A428" s="166"/>
      <c r="B428" s="204" t="e">
        <f>VLOOKUP(A428,Adr!A:B,2,FALSE)</f>
        <v>#N/A</v>
      </c>
      <c r="C428" s="196"/>
      <c r="D428" s="291"/>
      <c r="E428" s="173"/>
      <c r="F428" s="166"/>
      <c r="G428" s="169"/>
      <c r="H428" s="169"/>
      <c r="I428" s="192" t="str">
        <f t="shared" si="42"/>
        <v/>
      </c>
      <c r="J428" s="167" t="str">
        <f t="shared" si="43"/>
        <v/>
      </c>
      <c r="K428" s="5"/>
      <c r="L428" s="167" t="str">
        <f t="shared" si="44"/>
        <v/>
      </c>
      <c r="M428" s="5" t="e">
        <f t="shared" si="40"/>
        <v>#N/A</v>
      </c>
      <c r="N428" s="3" t="str">
        <f t="shared" si="41"/>
        <v/>
      </c>
    </row>
    <row r="429" spans="1:14" x14ac:dyDescent="0.2">
      <c r="A429" s="198"/>
      <c r="B429" s="204" t="e">
        <f>VLOOKUP(A429,Adr!A:B,2,FALSE)</f>
        <v>#N/A</v>
      </c>
      <c r="C429" s="185"/>
      <c r="D429" s="289"/>
      <c r="E429" s="230"/>
      <c r="F429" s="166"/>
      <c r="G429" s="169"/>
      <c r="H429" s="169"/>
      <c r="I429" s="192" t="str">
        <f t="shared" si="42"/>
        <v/>
      </c>
      <c r="J429" s="167" t="str">
        <f t="shared" si="43"/>
        <v/>
      </c>
      <c r="K429" s="5"/>
      <c r="L429" s="167" t="str">
        <f t="shared" si="44"/>
        <v/>
      </c>
      <c r="M429" s="5" t="e">
        <f t="shared" si="40"/>
        <v>#N/A</v>
      </c>
      <c r="N429" s="3" t="str">
        <f t="shared" si="41"/>
        <v/>
      </c>
    </row>
    <row r="430" spans="1:14" x14ac:dyDescent="0.2">
      <c r="A430" s="166"/>
      <c r="B430" s="204" t="e">
        <f>VLOOKUP(A430,Adr!A:B,2,FALSE)</f>
        <v>#N/A</v>
      </c>
      <c r="C430" s="197"/>
      <c r="D430" s="292"/>
      <c r="E430" s="230"/>
      <c r="F430" s="166"/>
      <c r="G430" s="169"/>
      <c r="H430" s="169"/>
      <c r="I430" s="192" t="str">
        <f t="shared" si="42"/>
        <v/>
      </c>
      <c r="J430" s="167" t="str">
        <f t="shared" si="43"/>
        <v/>
      </c>
      <c r="K430" s="5"/>
      <c r="L430" s="167" t="str">
        <f t="shared" si="44"/>
        <v/>
      </c>
      <c r="M430" s="5" t="e">
        <f t="shared" si="40"/>
        <v>#N/A</v>
      </c>
      <c r="N430" s="3" t="str">
        <f t="shared" si="41"/>
        <v/>
      </c>
    </row>
    <row r="431" spans="1:14" x14ac:dyDescent="0.2">
      <c r="A431" s="198"/>
      <c r="B431" s="204" t="e">
        <f>VLOOKUP(A431,Adr!A:B,2,FALSE)</f>
        <v>#N/A</v>
      </c>
      <c r="C431" s="185"/>
      <c r="D431" s="289"/>
      <c r="E431" s="230"/>
      <c r="F431" s="166"/>
      <c r="G431" s="169"/>
      <c r="H431" s="169"/>
      <c r="I431" s="192" t="str">
        <f t="shared" si="42"/>
        <v/>
      </c>
      <c r="J431" s="167" t="str">
        <f t="shared" si="43"/>
        <v/>
      </c>
      <c r="K431" s="5"/>
      <c r="L431" s="167" t="str">
        <f t="shared" si="44"/>
        <v/>
      </c>
      <c r="M431" s="5" t="e">
        <f t="shared" si="40"/>
        <v>#N/A</v>
      </c>
      <c r="N431" s="3" t="str">
        <f t="shared" si="41"/>
        <v/>
      </c>
    </row>
    <row r="432" spans="1:14" x14ac:dyDescent="0.2">
      <c r="A432" s="166"/>
      <c r="B432" s="204" t="e">
        <f>VLOOKUP(A432,Adr!A:B,2,FALSE)</f>
        <v>#N/A</v>
      </c>
      <c r="C432" s="197"/>
      <c r="D432" s="292"/>
      <c r="E432" s="173"/>
      <c r="F432" s="166"/>
      <c r="G432" s="169"/>
      <c r="H432" s="169"/>
      <c r="I432" s="192" t="str">
        <f t="shared" si="42"/>
        <v/>
      </c>
      <c r="J432" s="167" t="str">
        <f t="shared" si="43"/>
        <v/>
      </c>
      <c r="K432" s="5"/>
      <c r="L432" s="167" t="str">
        <f t="shared" si="44"/>
        <v/>
      </c>
      <c r="M432" s="5" t="e">
        <f t="shared" si="40"/>
        <v>#N/A</v>
      </c>
      <c r="N432" s="3" t="str">
        <f t="shared" si="41"/>
        <v/>
      </c>
    </row>
    <row r="433" spans="1:14" x14ac:dyDescent="0.2">
      <c r="A433" s="198"/>
      <c r="B433" s="204" t="e">
        <f>VLOOKUP(A433,Adr!A:B,2,FALSE)</f>
        <v>#N/A</v>
      </c>
      <c r="C433" s="185"/>
      <c r="D433" s="289"/>
      <c r="E433" s="173"/>
      <c r="F433" s="166"/>
      <c r="G433" s="169"/>
      <c r="H433" s="169"/>
      <c r="I433" s="192" t="str">
        <f t="shared" si="42"/>
        <v/>
      </c>
      <c r="J433" s="167" t="str">
        <f t="shared" si="43"/>
        <v/>
      </c>
      <c r="K433" s="5"/>
      <c r="L433" s="167" t="str">
        <f t="shared" si="44"/>
        <v/>
      </c>
      <c r="M433" s="5" t="e">
        <f t="shared" si="40"/>
        <v>#N/A</v>
      </c>
      <c r="N433" s="3" t="str">
        <f t="shared" si="41"/>
        <v/>
      </c>
    </row>
    <row r="434" spans="1:14" x14ac:dyDescent="0.2">
      <c r="A434" s="166"/>
      <c r="B434" s="204" t="e">
        <f>VLOOKUP(A434,Adr!A:B,2,FALSE)</f>
        <v>#N/A</v>
      </c>
      <c r="C434" s="197"/>
      <c r="D434" s="292"/>
      <c r="E434" s="173"/>
      <c r="F434" s="166"/>
      <c r="G434" s="169"/>
      <c r="H434" s="169"/>
      <c r="I434" s="192" t="str">
        <f t="shared" si="42"/>
        <v/>
      </c>
      <c r="J434" s="167" t="str">
        <f t="shared" si="43"/>
        <v/>
      </c>
      <c r="K434" s="5"/>
      <c r="L434" s="167" t="str">
        <f t="shared" si="44"/>
        <v/>
      </c>
      <c r="M434" s="5" t="e">
        <f t="shared" si="40"/>
        <v>#N/A</v>
      </c>
      <c r="N434" s="3" t="str">
        <f t="shared" si="41"/>
        <v/>
      </c>
    </row>
    <row r="435" spans="1:14" x14ac:dyDescent="0.2">
      <c r="A435" s="166"/>
      <c r="B435" s="204" t="e">
        <f>VLOOKUP(A435,Adr!A:B,2,FALSE)</f>
        <v>#N/A</v>
      </c>
      <c r="C435" s="197"/>
      <c r="D435" s="292"/>
      <c r="E435" s="230"/>
      <c r="F435" s="166"/>
      <c r="G435" s="169"/>
      <c r="H435" s="169"/>
      <c r="I435" s="192" t="str">
        <f t="shared" si="42"/>
        <v/>
      </c>
      <c r="J435" s="167" t="str">
        <f t="shared" si="43"/>
        <v/>
      </c>
      <c r="K435" s="5"/>
      <c r="L435" s="167" t="str">
        <f t="shared" si="44"/>
        <v/>
      </c>
      <c r="M435" s="5" t="e">
        <f t="shared" si="40"/>
        <v>#N/A</v>
      </c>
      <c r="N435" s="3" t="str">
        <f t="shared" si="41"/>
        <v/>
      </c>
    </row>
    <row r="436" spans="1:14" x14ac:dyDescent="0.2">
      <c r="A436" s="198"/>
      <c r="B436" s="204" t="e">
        <f>VLOOKUP(A436,Adr!A:B,2,FALSE)</f>
        <v>#N/A</v>
      </c>
      <c r="C436" s="185"/>
      <c r="D436" s="289"/>
      <c r="E436" s="230"/>
      <c r="F436" s="166"/>
      <c r="G436" s="169"/>
      <c r="H436" s="169"/>
      <c r="I436" s="192" t="str">
        <f t="shared" si="42"/>
        <v/>
      </c>
      <c r="J436" s="167" t="str">
        <f t="shared" si="43"/>
        <v/>
      </c>
      <c r="K436" s="5"/>
      <c r="L436" s="167" t="str">
        <f t="shared" si="44"/>
        <v/>
      </c>
      <c r="M436" s="5" t="e">
        <f t="shared" si="40"/>
        <v>#N/A</v>
      </c>
      <c r="N436" s="3" t="str">
        <f t="shared" si="41"/>
        <v/>
      </c>
    </row>
    <row r="437" spans="1:14" x14ac:dyDescent="0.2">
      <c r="A437" s="198"/>
      <c r="B437" s="204" t="e">
        <f>VLOOKUP(A437,Adr!A:B,2,FALSE)</f>
        <v>#N/A</v>
      </c>
      <c r="C437" s="185"/>
      <c r="D437" s="289"/>
      <c r="E437" s="173"/>
      <c r="F437" s="166"/>
      <c r="G437" s="169"/>
      <c r="H437" s="169"/>
      <c r="I437" s="192" t="str">
        <f t="shared" si="42"/>
        <v/>
      </c>
      <c r="J437" s="167" t="str">
        <f t="shared" si="43"/>
        <v/>
      </c>
      <c r="K437" s="5"/>
      <c r="L437" s="167" t="str">
        <f t="shared" si="44"/>
        <v/>
      </c>
      <c r="M437" s="5" t="e">
        <f t="shared" si="40"/>
        <v>#N/A</v>
      </c>
      <c r="N437" s="3" t="str">
        <f t="shared" si="41"/>
        <v/>
      </c>
    </row>
    <row r="438" spans="1:14" x14ac:dyDescent="0.2">
      <c r="A438" s="166"/>
      <c r="B438" s="204" t="e">
        <f>VLOOKUP(A438,Adr!A:B,2,FALSE)</f>
        <v>#N/A</v>
      </c>
      <c r="C438" s="196"/>
      <c r="D438" s="291"/>
      <c r="E438" s="173"/>
      <c r="F438" s="166"/>
      <c r="G438" s="169"/>
      <c r="H438" s="169"/>
      <c r="I438" s="192" t="str">
        <f t="shared" si="42"/>
        <v/>
      </c>
      <c r="J438" s="167" t="str">
        <f t="shared" si="43"/>
        <v/>
      </c>
      <c r="K438" s="5"/>
      <c r="L438" s="167" t="str">
        <f t="shared" si="44"/>
        <v/>
      </c>
      <c r="M438" s="5" t="e">
        <f t="shared" si="40"/>
        <v>#N/A</v>
      </c>
      <c r="N438" s="3" t="str">
        <f t="shared" si="41"/>
        <v/>
      </c>
    </row>
    <row r="439" spans="1:14" x14ac:dyDescent="0.2">
      <c r="A439" s="198"/>
      <c r="B439" s="204" t="e">
        <f>VLOOKUP(A439,Adr!A:B,2,FALSE)</f>
        <v>#N/A</v>
      </c>
      <c r="C439" s="185"/>
      <c r="D439" s="289"/>
      <c r="E439" s="230"/>
      <c r="F439" s="166"/>
      <c r="G439" s="169"/>
      <c r="H439" s="169"/>
      <c r="I439" s="192" t="str">
        <f t="shared" si="42"/>
        <v/>
      </c>
      <c r="J439" s="167" t="str">
        <f t="shared" si="43"/>
        <v/>
      </c>
      <c r="K439" s="5"/>
      <c r="L439" s="167" t="str">
        <f t="shared" si="44"/>
        <v/>
      </c>
      <c r="M439" s="5" t="e">
        <f t="shared" si="40"/>
        <v>#N/A</v>
      </c>
      <c r="N439" s="3" t="str">
        <f t="shared" si="41"/>
        <v/>
      </c>
    </row>
    <row r="440" spans="1:14" x14ac:dyDescent="0.2">
      <c r="A440" s="166"/>
      <c r="B440" s="204" t="e">
        <f>VLOOKUP(A440,Adr!A:B,2,FALSE)</f>
        <v>#N/A</v>
      </c>
      <c r="C440" s="196"/>
      <c r="D440" s="291"/>
      <c r="E440" s="230"/>
      <c r="F440" s="166"/>
      <c r="G440" s="169"/>
      <c r="H440" s="169"/>
      <c r="I440" s="192" t="str">
        <f t="shared" si="42"/>
        <v/>
      </c>
      <c r="J440" s="167" t="str">
        <f t="shared" si="43"/>
        <v/>
      </c>
      <c r="K440" s="5"/>
      <c r="L440" s="167" t="str">
        <f t="shared" si="44"/>
        <v/>
      </c>
      <c r="M440" s="5" t="e">
        <f t="shared" si="40"/>
        <v>#N/A</v>
      </c>
      <c r="N440" s="3" t="str">
        <f t="shared" si="41"/>
        <v/>
      </c>
    </row>
    <row r="441" spans="1:14" x14ac:dyDescent="0.2">
      <c r="A441" s="182"/>
      <c r="B441" s="204" t="e">
        <f>VLOOKUP(A441,Adr!A:B,2,FALSE)</f>
        <v>#N/A</v>
      </c>
      <c r="C441" s="185"/>
      <c r="D441" s="289"/>
      <c r="E441" s="173"/>
      <c r="F441" s="166"/>
      <c r="G441" s="169"/>
      <c r="H441" s="169"/>
      <c r="I441" s="192" t="str">
        <f t="shared" si="42"/>
        <v/>
      </c>
      <c r="J441" s="167" t="str">
        <f t="shared" si="43"/>
        <v/>
      </c>
      <c r="K441" s="5"/>
      <c r="L441" s="167" t="str">
        <f t="shared" si="44"/>
        <v/>
      </c>
      <c r="M441" s="5" t="e">
        <f t="shared" si="40"/>
        <v>#N/A</v>
      </c>
      <c r="N441" s="3" t="str">
        <f t="shared" si="41"/>
        <v/>
      </c>
    </row>
    <row r="442" spans="1:14" x14ac:dyDescent="0.2">
      <c r="A442" s="198"/>
      <c r="B442" s="204" t="e">
        <f>VLOOKUP(A442,Adr!A:B,2,FALSE)</f>
        <v>#N/A</v>
      </c>
      <c r="C442" s="185"/>
      <c r="D442" s="291"/>
      <c r="E442" s="173"/>
      <c r="F442" s="166"/>
      <c r="G442" s="169"/>
      <c r="H442" s="169"/>
      <c r="I442" s="192" t="str">
        <f t="shared" si="42"/>
        <v/>
      </c>
      <c r="J442" s="167" t="str">
        <f t="shared" si="43"/>
        <v/>
      </c>
      <c r="K442" s="5"/>
      <c r="L442" s="167" t="str">
        <f t="shared" si="44"/>
        <v/>
      </c>
      <c r="M442" s="5" t="e">
        <f t="shared" si="40"/>
        <v>#N/A</v>
      </c>
      <c r="N442" s="3" t="str">
        <f t="shared" si="41"/>
        <v/>
      </c>
    </row>
    <row r="443" spans="1:14" x14ac:dyDescent="0.2">
      <c r="A443" s="166"/>
      <c r="B443" s="204" t="e">
        <f>VLOOKUP(A443,Adr!A:B,2,FALSE)</f>
        <v>#N/A</v>
      </c>
      <c r="C443" s="196"/>
      <c r="D443" s="289"/>
      <c r="E443" s="173"/>
      <c r="F443" s="166"/>
      <c r="G443" s="169"/>
      <c r="H443" s="169"/>
      <c r="I443" s="192" t="str">
        <f t="shared" si="42"/>
        <v/>
      </c>
      <c r="J443" s="167" t="str">
        <f t="shared" si="43"/>
        <v/>
      </c>
      <c r="K443" s="5"/>
      <c r="L443" s="167" t="str">
        <f t="shared" si="44"/>
        <v/>
      </c>
      <c r="M443" s="5" t="e">
        <f t="shared" si="40"/>
        <v>#N/A</v>
      </c>
      <c r="N443" s="3" t="str">
        <f t="shared" si="41"/>
        <v/>
      </c>
    </row>
    <row r="444" spans="1:14" x14ac:dyDescent="0.2">
      <c r="A444" s="166"/>
      <c r="B444" s="204" t="e">
        <f>VLOOKUP(A444,Adr!A:B,2,FALSE)</f>
        <v>#N/A</v>
      </c>
      <c r="C444" s="197"/>
      <c r="D444" s="292"/>
      <c r="E444" s="173"/>
      <c r="F444" s="166"/>
      <c r="G444" s="169"/>
      <c r="H444" s="169"/>
      <c r="I444" s="192" t="str">
        <f t="shared" si="42"/>
        <v/>
      </c>
      <c r="J444" s="167" t="str">
        <f t="shared" si="43"/>
        <v/>
      </c>
      <c r="K444" s="5"/>
      <c r="L444" s="167" t="str">
        <f t="shared" si="44"/>
        <v/>
      </c>
      <c r="M444" s="5" t="e">
        <f t="shared" si="40"/>
        <v>#N/A</v>
      </c>
      <c r="N444" s="3" t="str">
        <f t="shared" si="41"/>
        <v/>
      </c>
    </row>
    <row r="445" spans="1:14" x14ac:dyDescent="0.2">
      <c r="A445" s="166"/>
      <c r="B445" s="204" t="e">
        <f>VLOOKUP(A445,Adr!A:B,2,FALSE)</f>
        <v>#N/A</v>
      </c>
      <c r="C445" s="196"/>
      <c r="D445" s="291"/>
      <c r="E445" s="173"/>
      <c r="F445" s="166"/>
      <c r="G445" s="169"/>
      <c r="H445" s="169"/>
      <c r="I445" s="192" t="str">
        <f t="shared" si="42"/>
        <v/>
      </c>
      <c r="J445" s="167" t="str">
        <f t="shared" si="43"/>
        <v/>
      </c>
      <c r="K445" s="5"/>
      <c r="L445" s="167" t="str">
        <f t="shared" si="44"/>
        <v/>
      </c>
      <c r="M445" s="5" t="e">
        <f t="shared" si="40"/>
        <v>#N/A</v>
      </c>
      <c r="N445" s="3" t="str">
        <f t="shared" si="41"/>
        <v/>
      </c>
    </row>
    <row r="446" spans="1:14" x14ac:dyDescent="0.2">
      <c r="A446" s="198"/>
      <c r="B446" s="204" t="e">
        <f>VLOOKUP(A446,Adr!A:B,2,FALSE)</f>
        <v>#N/A</v>
      </c>
      <c r="C446" s="185"/>
      <c r="D446" s="289"/>
      <c r="E446" s="173"/>
      <c r="F446" s="166"/>
      <c r="G446" s="169"/>
      <c r="H446" s="169"/>
      <c r="I446" s="192" t="str">
        <f t="shared" si="42"/>
        <v/>
      </c>
      <c r="J446" s="167" t="str">
        <f t="shared" si="43"/>
        <v/>
      </c>
      <c r="K446" s="5"/>
      <c r="L446" s="167" t="str">
        <f t="shared" si="44"/>
        <v/>
      </c>
      <c r="M446" s="5" t="e">
        <f t="shared" si="40"/>
        <v>#N/A</v>
      </c>
      <c r="N446" s="3" t="str">
        <f t="shared" si="41"/>
        <v/>
      </c>
    </row>
    <row r="447" spans="1:14" x14ac:dyDescent="0.2">
      <c r="A447" s="166"/>
      <c r="B447" s="204" t="e">
        <f>VLOOKUP(A447,Adr!A:B,2,FALSE)</f>
        <v>#N/A</v>
      </c>
      <c r="C447" s="196"/>
      <c r="D447" s="291"/>
      <c r="E447" s="230"/>
      <c r="F447" s="166"/>
      <c r="G447" s="169"/>
      <c r="H447" s="169"/>
      <c r="I447" s="192" t="str">
        <f t="shared" si="42"/>
        <v/>
      </c>
      <c r="J447" s="167" t="str">
        <f t="shared" si="43"/>
        <v/>
      </c>
      <c r="K447" s="5"/>
      <c r="L447" s="167" t="str">
        <f t="shared" si="44"/>
        <v/>
      </c>
      <c r="M447" s="5" t="e">
        <f t="shared" si="40"/>
        <v>#N/A</v>
      </c>
      <c r="N447" s="3" t="str">
        <f t="shared" si="41"/>
        <v/>
      </c>
    </row>
    <row r="448" spans="1:14" x14ac:dyDescent="0.2">
      <c r="A448" s="166"/>
      <c r="B448" s="204" t="e">
        <f>VLOOKUP(A448,Adr!A:B,2,FALSE)</f>
        <v>#N/A</v>
      </c>
      <c r="C448" s="185"/>
      <c r="D448" s="289"/>
      <c r="E448" s="173"/>
      <c r="F448" s="166"/>
      <c r="G448" s="169"/>
      <c r="H448" s="169"/>
      <c r="I448" s="192" t="str">
        <f t="shared" si="42"/>
        <v/>
      </c>
      <c r="J448" s="167" t="str">
        <f t="shared" si="43"/>
        <v/>
      </c>
      <c r="K448" s="5"/>
      <c r="L448" s="167" t="str">
        <f t="shared" si="44"/>
        <v/>
      </c>
      <c r="M448" s="5" t="e">
        <f t="shared" si="40"/>
        <v>#N/A</v>
      </c>
      <c r="N448" s="3" t="str">
        <f t="shared" si="41"/>
        <v/>
      </c>
    </row>
    <row r="449" spans="1:14" x14ac:dyDescent="0.2">
      <c r="A449" s="166"/>
      <c r="B449" s="204" t="e">
        <f>VLOOKUP(A449,Adr!A:B,2,FALSE)</f>
        <v>#N/A</v>
      </c>
      <c r="C449" s="185"/>
      <c r="D449" s="289"/>
      <c r="E449" s="230"/>
      <c r="F449" s="166"/>
      <c r="G449" s="169"/>
      <c r="H449" s="169"/>
      <c r="I449" s="192" t="str">
        <f t="shared" si="42"/>
        <v/>
      </c>
      <c r="J449" s="167" t="str">
        <f t="shared" si="43"/>
        <v/>
      </c>
      <c r="K449" s="5"/>
      <c r="L449" s="167" t="str">
        <f t="shared" si="44"/>
        <v/>
      </c>
      <c r="M449" s="5" t="e">
        <f t="shared" si="40"/>
        <v>#N/A</v>
      </c>
      <c r="N449" s="3" t="str">
        <f t="shared" si="41"/>
        <v/>
      </c>
    </row>
    <row r="450" spans="1:14" x14ac:dyDescent="0.2">
      <c r="A450" s="166"/>
      <c r="B450" s="204" t="e">
        <f>VLOOKUP(A450,Adr!A:B,2,FALSE)</f>
        <v>#N/A</v>
      </c>
      <c r="C450" s="185"/>
      <c r="D450" s="289"/>
      <c r="E450" s="173"/>
      <c r="F450" s="166"/>
      <c r="G450" s="169"/>
      <c r="H450" s="169"/>
      <c r="I450" s="192" t="str">
        <f t="shared" si="42"/>
        <v/>
      </c>
      <c r="J450" s="167" t="str">
        <f t="shared" si="43"/>
        <v/>
      </c>
      <c r="K450" s="5"/>
      <c r="L450" s="167" t="str">
        <f t="shared" si="44"/>
        <v/>
      </c>
      <c r="M450" s="5" t="e">
        <f t="shared" si="40"/>
        <v>#N/A</v>
      </c>
      <c r="N450" s="3" t="str">
        <f t="shared" si="41"/>
        <v/>
      </c>
    </row>
    <row r="451" spans="1:14" x14ac:dyDescent="0.2">
      <c r="A451" s="182"/>
      <c r="B451" s="204" t="e">
        <f>VLOOKUP(A451,Adr!A:B,2,FALSE)</f>
        <v>#N/A</v>
      </c>
      <c r="C451" s="185"/>
      <c r="D451" s="289"/>
      <c r="E451" s="230"/>
      <c r="F451" s="166"/>
      <c r="G451" s="169"/>
      <c r="H451" s="169"/>
      <c r="I451" s="192" t="str">
        <f t="shared" si="42"/>
        <v/>
      </c>
      <c r="J451" s="167" t="str">
        <f t="shared" si="43"/>
        <v/>
      </c>
      <c r="K451" s="5"/>
      <c r="L451" s="167" t="str">
        <f t="shared" si="44"/>
        <v/>
      </c>
      <c r="M451" s="5" t="e">
        <f t="shared" si="40"/>
        <v>#N/A</v>
      </c>
      <c r="N451" s="3" t="str">
        <f t="shared" si="41"/>
        <v/>
      </c>
    </row>
    <row r="452" spans="1:14" x14ac:dyDescent="0.2">
      <c r="A452" s="166"/>
      <c r="B452" s="204" t="e">
        <f>VLOOKUP(A452,Adr!A:B,2,FALSE)</f>
        <v>#N/A</v>
      </c>
      <c r="C452" s="197"/>
      <c r="D452" s="292"/>
      <c r="E452" s="173"/>
      <c r="F452" s="166"/>
      <c r="G452" s="169"/>
      <c r="H452" s="169"/>
      <c r="I452" s="192" t="str">
        <f t="shared" si="42"/>
        <v/>
      </c>
      <c r="J452" s="167" t="str">
        <f t="shared" si="43"/>
        <v/>
      </c>
      <c r="K452" s="5"/>
      <c r="L452" s="167" t="str">
        <f t="shared" si="44"/>
        <v/>
      </c>
      <c r="M452" s="5" t="e">
        <f t="shared" si="40"/>
        <v>#N/A</v>
      </c>
      <c r="N452" s="3" t="str">
        <f t="shared" si="41"/>
        <v/>
      </c>
    </row>
    <row r="453" spans="1:14" x14ac:dyDescent="0.2">
      <c r="A453" s="202"/>
      <c r="B453" s="204" t="e">
        <f>VLOOKUP(A453,Adr!A:B,2,FALSE)</f>
        <v>#N/A</v>
      </c>
      <c r="C453" s="185"/>
      <c r="D453" s="289"/>
      <c r="E453" s="230"/>
      <c r="F453" s="166"/>
      <c r="G453" s="169"/>
      <c r="H453" s="169"/>
      <c r="I453" s="192" t="str">
        <f t="shared" si="42"/>
        <v/>
      </c>
      <c r="J453" s="167" t="str">
        <f t="shared" si="43"/>
        <v/>
      </c>
      <c r="K453" s="5"/>
      <c r="L453" s="167" t="str">
        <f t="shared" si="44"/>
        <v/>
      </c>
      <c r="M453" s="5" t="e">
        <f t="shared" si="40"/>
        <v>#N/A</v>
      </c>
    </row>
    <row r="454" spans="1:14" x14ac:dyDescent="0.2">
      <c r="A454" s="202"/>
      <c r="B454" s="204" t="e">
        <f>VLOOKUP(A454,Adr!A:B,2,FALSE)</f>
        <v>#N/A</v>
      </c>
      <c r="C454" s="185"/>
      <c r="D454" s="289"/>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x14ac:dyDescent="0.2">
      <c r="A455" s="166"/>
      <c r="B455" s="204" t="e">
        <f>VLOOKUP(A455,Adr!A:B,2,FALSE)</f>
        <v>#N/A</v>
      </c>
      <c r="C455" s="196"/>
      <c r="D455" s="291"/>
      <c r="E455" s="230"/>
      <c r="F455" s="166"/>
      <c r="G455" s="169"/>
      <c r="H455" s="169"/>
      <c r="I455" s="192" t="str">
        <f t="shared" si="42"/>
        <v/>
      </c>
      <c r="J455" s="167" t="str">
        <f t="shared" si="43"/>
        <v/>
      </c>
      <c r="K455" s="5"/>
      <c r="L455" s="167" t="str">
        <f t="shared" si="44"/>
        <v/>
      </c>
      <c r="M455" s="5" t="e">
        <f t="shared" si="40"/>
        <v>#N/A</v>
      </c>
      <c r="N455" s="3" t="str">
        <f t="shared" si="45"/>
        <v/>
      </c>
    </row>
    <row r="456" spans="1:14" x14ac:dyDescent="0.2">
      <c r="A456" s="166"/>
      <c r="B456" s="204" t="e">
        <f>VLOOKUP(A456,Adr!A:B,2,FALSE)</f>
        <v>#N/A</v>
      </c>
      <c r="C456" s="196"/>
      <c r="D456" s="291"/>
      <c r="E456" s="173"/>
      <c r="F456" s="166"/>
      <c r="G456" s="169"/>
      <c r="H456" s="169"/>
      <c r="I456" s="192" t="str">
        <f t="shared" si="42"/>
        <v/>
      </c>
      <c r="J456" s="167" t="str">
        <f t="shared" si="43"/>
        <v/>
      </c>
      <c r="K456" s="5"/>
      <c r="L456" s="167" t="str">
        <f t="shared" si="44"/>
        <v/>
      </c>
      <c r="M456" s="5" t="e">
        <f t="shared" si="40"/>
        <v>#N/A</v>
      </c>
      <c r="N456" s="3" t="str">
        <f t="shared" si="45"/>
        <v/>
      </c>
    </row>
    <row r="457" spans="1:14" x14ac:dyDescent="0.2">
      <c r="A457" s="182"/>
      <c r="B457" s="204" t="e">
        <f>VLOOKUP(A457,Adr!A:B,2,FALSE)</f>
        <v>#N/A</v>
      </c>
      <c r="C457" s="185"/>
      <c r="D457" s="289"/>
      <c r="E457" s="230"/>
      <c r="F457" s="166"/>
      <c r="G457" s="169"/>
      <c r="H457" s="169"/>
      <c r="I457" s="192" t="str">
        <f t="shared" si="42"/>
        <v/>
      </c>
      <c r="J457" s="167" t="str">
        <f t="shared" si="43"/>
        <v/>
      </c>
      <c r="K457" s="5"/>
      <c r="L457" s="167" t="str">
        <f t="shared" si="44"/>
        <v/>
      </c>
      <c r="M457" s="5" t="e">
        <f t="shared" si="40"/>
        <v>#N/A</v>
      </c>
      <c r="N457" s="3" t="str">
        <f t="shared" si="45"/>
        <v/>
      </c>
    </row>
    <row r="458" spans="1:14" x14ac:dyDescent="0.2">
      <c r="A458" s="166"/>
      <c r="B458" s="204" t="e">
        <f>VLOOKUP(A458,Adr!A:B,2,FALSE)</f>
        <v>#N/A</v>
      </c>
      <c r="C458" s="196"/>
      <c r="D458" s="291"/>
      <c r="E458" s="173"/>
      <c r="F458" s="166"/>
      <c r="G458" s="169"/>
      <c r="H458" s="169"/>
      <c r="I458" s="192" t="str">
        <f t="shared" si="42"/>
        <v/>
      </c>
      <c r="J458" s="167" t="str">
        <f t="shared" si="43"/>
        <v/>
      </c>
      <c r="K458" s="5"/>
      <c r="L458" s="167" t="str">
        <f t="shared" si="44"/>
        <v/>
      </c>
      <c r="M458" s="5" t="e">
        <f t="shared" si="40"/>
        <v>#N/A</v>
      </c>
      <c r="N458" s="3" t="str">
        <f t="shared" si="45"/>
        <v/>
      </c>
    </row>
    <row r="459" spans="1:14" x14ac:dyDescent="0.2">
      <c r="A459" s="166"/>
      <c r="B459" s="204" t="e">
        <f>VLOOKUP(A459,Adr!A:B,2,FALSE)</f>
        <v>#N/A</v>
      </c>
      <c r="C459" s="196"/>
      <c r="D459" s="291"/>
      <c r="E459" s="230"/>
      <c r="F459" s="166"/>
      <c r="G459" s="169"/>
      <c r="H459" s="169"/>
      <c r="I459" s="192" t="str">
        <f t="shared" si="42"/>
        <v/>
      </c>
      <c r="J459" s="167" t="str">
        <f t="shared" si="43"/>
        <v/>
      </c>
      <c r="K459" s="5"/>
      <c r="L459" s="167" t="str">
        <f t="shared" si="44"/>
        <v/>
      </c>
      <c r="M459" s="5" t="e">
        <f t="shared" si="40"/>
        <v>#N/A</v>
      </c>
      <c r="N459" s="3" t="str">
        <f t="shared" si="45"/>
        <v/>
      </c>
    </row>
    <row r="460" spans="1:14" x14ac:dyDescent="0.2">
      <c r="A460" s="166"/>
      <c r="B460" s="204" t="e">
        <f>VLOOKUP(A460,Adr!A:B,2,FALSE)</f>
        <v>#N/A</v>
      </c>
      <c r="C460" s="185"/>
      <c r="D460" s="289"/>
      <c r="E460" s="173"/>
      <c r="F460" s="166"/>
      <c r="G460" s="169"/>
      <c r="H460" s="169"/>
      <c r="I460" s="192" t="str">
        <f t="shared" si="42"/>
        <v/>
      </c>
      <c r="J460" s="167" t="str">
        <f t="shared" si="43"/>
        <v/>
      </c>
      <c r="K460" s="5"/>
      <c r="L460" s="167" t="str">
        <f t="shared" si="44"/>
        <v/>
      </c>
      <c r="M460" s="5" t="e">
        <f t="shared" si="40"/>
        <v>#N/A</v>
      </c>
      <c r="N460" s="3" t="str">
        <f t="shared" si="45"/>
        <v/>
      </c>
    </row>
    <row r="461" spans="1:14" x14ac:dyDescent="0.2">
      <c r="A461" s="166"/>
      <c r="B461" s="204" t="e">
        <f>VLOOKUP(A461,Adr!A:B,2,FALSE)</f>
        <v>#N/A</v>
      </c>
      <c r="C461" s="185"/>
      <c r="D461" s="289"/>
      <c r="E461" s="230"/>
      <c r="F461" s="166"/>
      <c r="G461" s="169"/>
      <c r="H461" s="169"/>
      <c r="I461" s="192" t="str">
        <f t="shared" si="42"/>
        <v/>
      </c>
      <c r="J461" s="167" t="str">
        <f t="shared" si="43"/>
        <v/>
      </c>
      <c r="K461" s="5"/>
      <c r="L461" s="167" t="str">
        <f t="shared" si="44"/>
        <v/>
      </c>
      <c r="M461" s="5" t="e">
        <f t="shared" si="40"/>
        <v>#N/A</v>
      </c>
      <c r="N461" s="3" t="str">
        <f t="shared" si="45"/>
        <v/>
      </c>
    </row>
    <row r="462" spans="1:14" x14ac:dyDescent="0.2">
      <c r="A462" s="198"/>
      <c r="B462" s="204" t="e">
        <f>VLOOKUP(A462,Adr!A:B,2,FALSE)</f>
        <v>#N/A</v>
      </c>
      <c r="C462" s="185"/>
      <c r="D462" s="289"/>
      <c r="E462" s="173"/>
      <c r="F462" s="166"/>
      <c r="G462" s="169"/>
      <c r="H462" s="169"/>
      <c r="I462" s="192" t="str">
        <f t="shared" si="42"/>
        <v/>
      </c>
      <c r="J462" s="167" t="str">
        <f t="shared" si="43"/>
        <v/>
      </c>
      <c r="K462" s="5"/>
      <c r="L462" s="167" t="str">
        <f t="shared" si="44"/>
        <v/>
      </c>
      <c r="M462" s="5" t="e">
        <f t="shared" si="40"/>
        <v>#N/A</v>
      </c>
      <c r="N462" s="3" t="str">
        <f t="shared" si="45"/>
        <v/>
      </c>
    </row>
    <row r="463" spans="1:14" x14ac:dyDescent="0.2">
      <c r="A463" s="166"/>
      <c r="B463" s="204" t="e">
        <f>VLOOKUP(A463,Adr!A:B,2,FALSE)</f>
        <v>#N/A</v>
      </c>
      <c r="C463" s="197"/>
      <c r="D463" s="292"/>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x14ac:dyDescent="0.2">
      <c r="A464" s="198"/>
      <c r="B464" s="204" t="e">
        <f>VLOOKUP(A464,Adr!A:B,2,FALSE)</f>
        <v>#N/A</v>
      </c>
      <c r="C464" s="196"/>
      <c r="D464" s="291"/>
      <c r="E464" s="230"/>
      <c r="F464" s="166"/>
      <c r="G464" s="169"/>
      <c r="H464" s="169"/>
      <c r="I464" s="192" t="str">
        <f t="shared" si="42"/>
        <v/>
      </c>
      <c r="J464" s="167" t="str">
        <f t="shared" si="43"/>
        <v/>
      </c>
      <c r="K464" s="5"/>
      <c r="L464" s="167" t="str">
        <f t="shared" si="44"/>
        <v/>
      </c>
      <c r="M464" s="5" t="e">
        <f t="shared" si="46"/>
        <v>#N/A</v>
      </c>
      <c r="N464" s="3" t="str">
        <f t="shared" si="45"/>
        <v/>
      </c>
    </row>
    <row r="465" spans="1:14" x14ac:dyDescent="0.2">
      <c r="A465" s="198"/>
      <c r="B465" s="204" t="e">
        <f>VLOOKUP(A465,Adr!A:B,2,FALSE)</f>
        <v>#N/A</v>
      </c>
      <c r="C465" s="169"/>
      <c r="D465" s="290"/>
      <c r="E465" s="173"/>
      <c r="F465" s="166"/>
      <c r="G465" s="169"/>
      <c r="H465" s="169"/>
      <c r="I465" s="192" t="str">
        <f t="shared" si="42"/>
        <v/>
      </c>
      <c r="J465" s="167" t="str">
        <f t="shared" si="43"/>
        <v/>
      </c>
      <c r="K465" s="5"/>
      <c r="L465" s="167" t="str">
        <f t="shared" si="44"/>
        <v/>
      </c>
      <c r="M465" s="5" t="e">
        <f t="shared" si="46"/>
        <v>#N/A</v>
      </c>
      <c r="N465" s="3" t="str">
        <f t="shared" si="45"/>
        <v/>
      </c>
    </row>
    <row r="466" spans="1:14" x14ac:dyDescent="0.2">
      <c r="A466" s="198"/>
      <c r="B466" s="204" t="e">
        <f>VLOOKUP(A466,Adr!A:B,2,FALSE)</f>
        <v>#N/A</v>
      </c>
      <c r="C466" s="196"/>
      <c r="D466" s="291"/>
      <c r="E466" s="173"/>
      <c r="F466" s="166"/>
      <c r="G466" s="169"/>
      <c r="H466" s="169"/>
      <c r="I466" s="192" t="str">
        <f t="shared" si="42"/>
        <v/>
      </c>
      <c r="J466" s="167" t="str">
        <f t="shared" si="43"/>
        <v/>
      </c>
      <c r="K466" s="5"/>
      <c r="L466" s="167" t="str">
        <f t="shared" si="44"/>
        <v/>
      </c>
      <c r="M466" s="5" t="e">
        <f t="shared" si="46"/>
        <v>#N/A</v>
      </c>
      <c r="N466" s="3" t="str">
        <f t="shared" si="45"/>
        <v/>
      </c>
    </row>
    <row r="467" spans="1:14" x14ac:dyDescent="0.2">
      <c r="A467" s="198"/>
      <c r="B467" s="204" t="e">
        <f>VLOOKUP(A467,Adr!A:B,2,FALSE)</f>
        <v>#N/A</v>
      </c>
      <c r="C467" s="185"/>
      <c r="D467" s="289"/>
      <c r="E467" s="173"/>
      <c r="F467" s="166"/>
      <c r="G467" s="169"/>
      <c r="H467" s="169"/>
      <c r="I467" s="192" t="str">
        <f t="shared" si="42"/>
        <v/>
      </c>
      <c r="J467" s="167" t="str">
        <f t="shared" si="43"/>
        <v/>
      </c>
      <c r="K467" s="5"/>
      <c r="L467" s="167" t="str">
        <f t="shared" si="44"/>
        <v/>
      </c>
      <c r="M467" s="5" t="e">
        <f t="shared" si="46"/>
        <v>#N/A</v>
      </c>
      <c r="N467" s="3" t="str">
        <f t="shared" si="45"/>
        <v/>
      </c>
    </row>
    <row r="468" spans="1:14" x14ac:dyDescent="0.2">
      <c r="A468" s="166"/>
      <c r="B468" s="204" t="e">
        <f>VLOOKUP(A468,Adr!A:B,2,FALSE)</f>
        <v>#N/A</v>
      </c>
      <c r="C468" s="185"/>
      <c r="D468" s="289"/>
      <c r="E468" s="230"/>
      <c r="F468" s="166"/>
      <c r="G468" s="169"/>
      <c r="H468" s="169"/>
      <c r="I468" s="192" t="str">
        <f t="shared" si="42"/>
        <v/>
      </c>
      <c r="J468" s="167" t="str">
        <f t="shared" si="43"/>
        <v/>
      </c>
      <c r="K468" s="5"/>
      <c r="L468" s="167" t="str">
        <f t="shared" si="44"/>
        <v/>
      </c>
      <c r="M468" s="5" t="e">
        <f t="shared" si="46"/>
        <v>#N/A</v>
      </c>
      <c r="N468" s="3" t="str">
        <f t="shared" si="45"/>
        <v/>
      </c>
    </row>
    <row r="469" spans="1:14" x14ac:dyDescent="0.2">
      <c r="A469" s="202"/>
      <c r="B469" s="204" t="e">
        <f>VLOOKUP(A469,Adr!A:B,2,FALSE)</f>
        <v>#N/A</v>
      </c>
      <c r="C469" s="185"/>
      <c r="D469" s="289"/>
      <c r="E469" s="173"/>
      <c r="F469" s="166"/>
      <c r="G469" s="169"/>
      <c r="H469" s="169"/>
      <c r="I469" s="192" t="str">
        <f t="shared" si="42"/>
        <v/>
      </c>
      <c r="J469" s="167" t="str">
        <f t="shared" si="43"/>
        <v/>
      </c>
      <c r="K469" s="5"/>
      <c r="L469" s="167" t="str">
        <f t="shared" si="44"/>
        <v/>
      </c>
      <c r="M469" s="5" t="e">
        <f t="shared" si="46"/>
        <v>#N/A</v>
      </c>
      <c r="N469" s="3" t="str">
        <f t="shared" si="45"/>
        <v/>
      </c>
    </row>
    <row r="470" spans="1:14" x14ac:dyDescent="0.2">
      <c r="A470" s="166"/>
      <c r="B470" s="204" t="e">
        <f>VLOOKUP(A470,Adr!A:B,2,FALSE)</f>
        <v>#N/A</v>
      </c>
      <c r="C470" s="196"/>
      <c r="D470" s="291"/>
      <c r="E470" s="230"/>
      <c r="F470" s="166"/>
      <c r="G470" s="169"/>
      <c r="H470" s="169"/>
      <c r="I470" s="192" t="str">
        <f t="shared" si="42"/>
        <v/>
      </c>
      <c r="J470" s="167" t="str">
        <f t="shared" si="43"/>
        <v/>
      </c>
      <c r="K470" s="5"/>
      <c r="L470" s="167" t="str">
        <f t="shared" si="44"/>
        <v/>
      </c>
      <c r="M470" s="5" t="e">
        <f t="shared" si="46"/>
        <v>#N/A</v>
      </c>
      <c r="N470" s="3" t="str">
        <f t="shared" si="45"/>
        <v/>
      </c>
    </row>
    <row r="471" spans="1:14" x14ac:dyDescent="0.2">
      <c r="A471" s="202"/>
      <c r="B471" s="204" t="e">
        <f>VLOOKUP(A471,Adr!A:B,2,FALSE)</f>
        <v>#N/A</v>
      </c>
      <c r="C471" s="196"/>
      <c r="D471" s="289"/>
      <c r="E471" s="173"/>
      <c r="F471" s="166"/>
      <c r="G471" s="169"/>
      <c r="H471" s="169"/>
      <c r="I471" s="192" t="str">
        <f t="shared" si="42"/>
        <v/>
      </c>
      <c r="J471" s="167" t="str">
        <f t="shared" si="43"/>
        <v/>
      </c>
      <c r="K471" s="5"/>
      <c r="L471" s="167" t="str">
        <f t="shared" si="44"/>
        <v/>
      </c>
      <c r="M471" s="5" t="e">
        <f t="shared" si="46"/>
        <v>#N/A</v>
      </c>
      <c r="N471" s="3" t="str">
        <f t="shared" si="45"/>
        <v/>
      </c>
    </row>
    <row r="472" spans="1:14" x14ac:dyDescent="0.2">
      <c r="A472" s="166"/>
      <c r="B472" s="204" t="e">
        <f>VLOOKUP(A472,Adr!A:B,2,FALSE)</f>
        <v>#N/A</v>
      </c>
      <c r="C472" s="197"/>
      <c r="D472" s="292"/>
      <c r="E472" s="230"/>
      <c r="F472" s="166"/>
      <c r="G472" s="169"/>
      <c r="H472" s="169"/>
      <c r="I472" s="192" t="str">
        <f t="shared" si="42"/>
        <v/>
      </c>
      <c r="J472" s="167" t="str">
        <f t="shared" si="43"/>
        <v/>
      </c>
      <c r="K472" s="5"/>
      <c r="L472" s="167" t="str">
        <f t="shared" si="44"/>
        <v/>
      </c>
      <c r="M472" s="5" t="e">
        <f t="shared" si="46"/>
        <v>#N/A</v>
      </c>
      <c r="N472" s="3" t="str">
        <f t="shared" si="45"/>
        <v/>
      </c>
    </row>
    <row r="473" spans="1:14" x14ac:dyDescent="0.2">
      <c r="A473" s="182"/>
      <c r="B473" s="204" t="e">
        <f>VLOOKUP(A473,Adr!A:B,2,FALSE)</f>
        <v>#N/A</v>
      </c>
      <c r="C473" s="185"/>
      <c r="D473" s="291"/>
      <c r="E473" s="173"/>
      <c r="F473" s="166"/>
      <c r="G473" s="169"/>
      <c r="H473" s="169"/>
      <c r="I473" s="192" t="str">
        <f t="shared" si="42"/>
        <v/>
      </c>
      <c r="J473" s="167" t="str">
        <f t="shared" si="43"/>
        <v/>
      </c>
      <c r="K473" s="5"/>
      <c r="L473" s="167" t="str">
        <f t="shared" si="44"/>
        <v/>
      </c>
      <c r="M473" s="5" t="e">
        <f t="shared" si="46"/>
        <v>#N/A</v>
      </c>
      <c r="N473" s="3" t="str">
        <f t="shared" si="45"/>
        <v/>
      </c>
    </row>
    <row r="474" spans="1:14" x14ac:dyDescent="0.2">
      <c r="A474" s="182"/>
      <c r="B474" s="204" t="e">
        <f>VLOOKUP(A474,Adr!A:B,2,FALSE)</f>
        <v>#N/A</v>
      </c>
      <c r="C474" s="185"/>
      <c r="D474" s="291"/>
      <c r="E474" s="230"/>
      <c r="F474" s="166"/>
      <c r="G474" s="169"/>
      <c r="H474" s="169"/>
      <c r="I474" s="192" t="str">
        <f t="shared" si="42"/>
        <v/>
      </c>
      <c r="J474" s="167" t="str">
        <f t="shared" si="43"/>
        <v/>
      </c>
      <c r="K474" s="5"/>
      <c r="L474" s="167" t="str">
        <f t="shared" si="44"/>
        <v/>
      </c>
      <c r="M474" s="5" t="e">
        <f t="shared" si="46"/>
        <v>#N/A</v>
      </c>
      <c r="N474" s="3" t="str">
        <f t="shared" si="45"/>
        <v/>
      </c>
    </row>
    <row r="475" spans="1:14" x14ac:dyDescent="0.2">
      <c r="A475" s="198"/>
      <c r="B475" s="204" t="e">
        <f>VLOOKUP(A475,Adr!A:B,2,FALSE)</f>
        <v>#N/A</v>
      </c>
      <c r="C475" s="185"/>
      <c r="D475" s="289"/>
      <c r="E475" s="230"/>
      <c r="F475" s="166"/>
      <c r="G475" s="169"/>
      <c r="H475" s="169"/>
      <c r="I475" s="192" t="str">
        <f t="shared" si="42"/>
        <v/>
      </c>
      <c r="J475" s="167" t="str">
        <f t="shared" si="43"/>
        <v/>
      </c>
      <c r="K475" s="5"/>
      <c r="L475" s="167" t="str">
        <f t="shared" si="44"/>
        <v/>
      </c>
      <c r="M475" s="5" t="e">
        <f t="shared" si="46"/>
        <v>#N/A</v>
      </c>
      <c r="N475" s="3" t="str">
        <f t="shared" si="45"/>
        <v/>
      </c>
    </row>
    <row r="476" spans="1:14" x14ac:dyDescent="0.2">
      <c r="A476" s="166"/>
      <c r="B476" s="204" t="e">
        <f>VLOOKUP(A476,Adr!A:B,2,FALSE)</f>
        <v>#N/A</v>
      </c>
      <c r="C476" s="185"/>
      <c r="D476" s="289"/>
      <c r="E476" s="173"/>
      <c r="F476" s="166"/>
      <c r="G476" s="169"/>
      <c r="H476" s="169"/>
      <c r="I476" s="192" t="str">
        <f t="shared" si="42"/>
        <v/>
      </c>
      <c r="J476" s="167" t="str">
        <f t="shared" si="43"/>
        <v/>
      </c>
      <c r="K476" s="5"/>
      <c r="L476" s="167" t="str">
        <f t="shared" si="44"/>
        <v/>
      </c>
      <c r="M476" s="5" t="e">
        <f t="shared" si="46"/>
        <v>#N/A</v>
      </c>
      <c r="N476" s="3" t="str">
        <f t="shared" si="45"/>
        <v/>
      </c>
    </row>
    <row r="477" spans="1:14" x14ac:dyDescent="0.2">
      <c r="A477" s="182"/>
      <c r="B477" s="204" t="e">
        <f>VLOOKUP(A477,Adr!A:B,2,FALSE)</f>
        <v>#N/A</v>
      </c>
      <c r="C477" s="185"/>
      <c r="D477" s="289"/>
      <c r="E477" s="230"/>
      <c r="F477" s="166"/>
      <c r="G477" s="169"/>
      <c r="H477" s="169"/>
      <c r="I477" s="192" t="str">
        <f t="shared" si="42"/>
        <v/>
      </c>
      <c r="J477" s="167" t="str">
        <f t="shared" si="43"/>
        <v/>
      </c>
      <c r="K477" s="5"/>
      <c r="L477" s="167" t="str">
        <f t="shared" si="44"/>
        <v/>
      </c>
      <c r="M477" s="5" t="e">
        <f t="shared" si="46"/>
        <v>#N/A</v>
      </c>
      <c r="N477" s="3" t="str">
        <f t="shared" si="45"/>
        <v/>
      </c>
    </row>
    <row r="478" spans="1:14" x14ac:dyDescent="0.2">
      <c r="A478" s="166"/>
      <c r="B478" s="204" t="e">
        <f>VLOOKUP(A478,Adr!A:B,2,FALSE)</f>
        <v>#N/A</v>
      </c>
      <c r="C478" s="185"/>
      <c r="D478" s="289"/>
      <c r="E478" s="173"/>
      <c r="F478" s="166"/>
      <c r="G478" s="169"/>
      <c r="H478" s="169"/>
      <c r="I478" s="192" t="str">
        <f t="shared" si="42"/>
        <v/>
      </c>
      <c r="J478" s="167" t="str">
        <f t="shared" si="43"/>
        <v/>
      </c>
      <c r="K478" s="5"/>
      <c r="L478" s="167" t="str">
        <f t="shared" si="44"/>
        <v/>
      </c>
      <c r="M478" s="5" t="e">
        <f t="shared" si="46"/>
        <v>#N/A</v>
      </c>
      <c r="N478" s="3" t="str">
        <f t="shared" si="45"/>
        <v/>
      </c>
    </row>
    <row r="479" spans="1:14" x14ac:dyDescent="0.2">
      <c r="A479" s="166"/>
      <c r="B479" s="204" t="e">
        <f>VLOOKUP(A479,Adr!A:B,2,FALSE)</f>
        <v>#N/A</v>
      </c>
      <c r="C479" s="185"/>
      <c r="D479" s="289"/>
      <c r="E479" s="230"/>
      <c r="F479" s="166"/>
      <c r="G479" s="169"/>
      <c r="H479" s="169"/>
      <c r="I479" s="192" t="str">
        <f t="shared" si="42"/>
        <v/>
      </c>
      <c r="J479" s="167" t="str">
        <f t="shared" si="43"/>
        <v/>
      </c>
      <c r="K479" s="5"/>
      <c r="L479" s="167" t="str">
        <f t="shared" si="44"/>
        <v/>
      </c>
      <c r="M479" s="5" t="e">
        <f t="shared" si="46"/>
        <v>#N/A</v>
      </c>
      <c r="N479" s="3" t="str">
        <f t="shared" si="45"/>
        <v/>
      </c>
    </row>
    <row r="480" spans="1:14" x14ac:dyDescent="0.2">
      <c r="A480" s="166"/>
      <c r="B480" s="204" t="e">
        <f>VLOOKUP(A480,Adr!A:B,2,FALSE)</f>
        <v>#N/A</v>
      </c>
      <c r="C480" s="185"/>
      <c r="D480" s="289"/>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x14ac:dyDescent="0.2">
      <c r="A481" s="166"/>
      <c r="B481" s="204" t="e">
        <f>VLOOKUP(A481,Adr!A:B,2,FALSE)</f>
        <v>#N/A</v>
      </c>
      <c r="C481" s="185"/>
      <c r="D481" s="289"/>
      <c r="E481" s="230"/>
      <c r="F481" s="166"/>
      <c r="G481" s="169"/>
      <c r="H481" s="169"/>
      <c r="I481" s="192" t="str">
        <f t="shared" si="47"/>
        <v/>
      </c>
      <c r="J481" s="167" t="str">
        <f t="shared" si="48"/>
        <v/>
      </c>
      <c r="K481" s="5"/>
      <c r="L481" s="167" t="str">
        <f t="shared" si="49"/>
        <v/>
      </c>
      <c r="M481" s="5" t="e">
        <f t="shared" si="46"/>
        <v>#N/A</v>
      </c>
      <c r="N481" s="3" t="str">
        <f t="shared" si="45"/>
        <v/>
      </c>
    </row>
    <row r="482" spans="1:14" x14ac:dyDescent="0.2">
      <c r="A482" s="198"/>
      <c r="B482" s="204" t="e">
        <f>VLOOKUP(A482,Adr!A:B,2,FALSE)</f>
        <v>#N/A</v>
      </c>
      <c r="C482" s="169"/>
      <c r="D482" s="290"/>
      <c r="E482" s="173"/>
      <c r="F482" s="166"/>
      <c r="G482" s="169"/>
      <c r="H482" s="169"/>
      <c r="I482" s="192" t="str">
        <f t="shared" si="47"/>
        <v/>
      </c>
      <c r="J482" s="167" t="str">
        <f t="shared" si="48"/>
        <v/>
      </c>
      <c r="K482" s="5"/>
      <c r="L482" s="167" t="str">
        <f t="shared" si="49"/>
        <v/>
      </c>
      <c r="M482" s="5" t="e">
        <f t="shared" si="46"/>
        <v>#N/A</v>
      </c>
      <c r="N482" s="3" t="str">
        <f t="shared" si="45"/>
        <v/>
      </c>
    </row>
    <row r="483" spans="1:14" x14ac:dyDescent="0.2">
      <c r="A483" s="198"/>
      <c r="B483" s="204" t="e">
        <f>VLOOKUP(A483,Adr!A:B,2,FALSE)</f>
        <v>#N/A</v>
      </c>
      <c r="C483" s="185"/>
      <c r="D483" s="289"/>
      <c r="E483" s="173"/>
      <c r="F483" s="166"/>
      <c r="G483" s="169"/>
      <c r="H483" s="169"/>
      <c r="I483" s="192" t="str">
        <f t="shared" si="47"/>
        <v/>
      </c>
      <c r="J483" s="167" t="str">
        <f t="shared" si="48"/>
        <v/>
      </c>
      <c r="K483" s="5"/>
      <c r="L483" s="167" t="str">
        <f t="shared" si="49"/>
        <v/>
      </c>
      <c r="M483" s="5" t="e">
        <f t="shared" si="46"/>
        <v>#N/A</v>
      </c>
      <c r="N483" s="3" t="str">
        <f t="shared" si="45"/>
        <v/>
      </c>
    </row>
    <row r="484" spans="1:14" x14ac:dyDescent="0.2">
      <c r="A484" s="202"/>
      <c r="B484" s="204" t="e">
        <f>VLOOKUP(A484,Adr!A:B,2,FALSE)</f>
        <v>#N/A</v>
      </c>
      <c r="C484" s="196"/>
      <c r="D484" s="289"/>
      <c r="E484" s="173"/>
      <c r="F484" s="166"/>
      <c r="G484" s="169"/>
      <c r="H484" s="169"/>
      <c r="I484" s="192" t="str">
        <f t="shared" si="47"/>
        <v/>
      </c>
      <c r="J484" s="167" t="str">
        <f t="shared" si="48"/>
        <v/>
      </c>
      <c r="K484" s="5"/>
      <c r="L484" s="167" t="str">
        <f t="shared" si="49"/>
        <v/>
      </c>
      <c r="M484" s="5" t="e">
        <f t="shared" si="46"/>
        <v>#N/A</v>
      </c>
      <c r="N484" s="3" t="str">
        <f t="shared" si="45"/>
        <v/>
      </c>
    </row>
    <row r="485" spans="1:14" x14ac:dyDescent="0.2">
      <c r="A485" s="166"/>
      <c r="B485" s="204" t="e">
        <f>VLOOKUP(A485,Adr!A:B,2,FALSE)</f>
        <v>#N/A</v>
      </c>
      <c r="C485" s="185"/>
      <c r="D485" s="291"/>
      <c r="E485" s="173"/>
      <c r="F485" s="166"/>
      <c r="G485" s="169"/>
      <c r="H485" s="169"/>
      <c r="I485" s="192" t="str">
        <f t="shared" si="47"/>
        <v/>
      </c>
      <c r="J485" s="167" t="str">
        <f t="shared" si="48"/>
        <v/>
      </c>
      <c r="K485" s="5"/>
      <c r="L485" s="167" t="str">
        <f t="shared" si="49"/>
        <v/>
      </c>
      <c r="M485" s="5" t="e">
        <f t="shared" si="46"/>
        <v>#N/A</v>
      </c>
      <c r="N485" s="3" t="str">
        <f t="shared" si="45"/>
        <v/>
      </c>
    </row>
    <row r="486" spans="1:14" x14ac:dyDescent="0.2">
      <c r="A486" s="166"/>
      <c r="B486" s="204" t="e">
        <f>VLOOKUP(A486,Adr!A:B,2,FALSE)</f>
        <v>#N/A</v>
      </c>
      <c r="C486" s="196"/>
      <c r="D486" s="289"/>
      <c r="E486" s="230"/>
      <c r="F486" s="166"/>
      <c r="G486" s="169"/>
      <c r="H486" s="169"/>
      <c r="I486" s="192" t="str">
        <f t="shared" si="47"/>
        <v/>
      </c>
      <c r="J486" s="167" t="str">
        <f t="shared" si="48"/>
        <v/>
      </c>
      <c r="K486" s="5"/>
      <c r="L486" s="167" t="str">
        <f t="shared" si="49"/>
        <v/>
      </c>
      <c r="M486" s="5" t="e">
        <f t="shared" si="46"/>
        <v>#N/A</v>
      </c>
      <c r="N486" s="3" t="str">
        <f t="shared" si="45"/>
        <v/>
      </c>
    </row>
    <row r="487" spans="1:14" x14ac:dyDescent="0.2">
      <c r="A487" s="166"/>
      <c r="B487" s="204" t="e">
        <f>VLOOKUP(A487,Adr!A:B,2,FALSE)</f>
        <v>#N/A</v>
      </c>
      <c r="C487" s="185"/>
      <c r="D487" s="289"/>
      <c r="E487" s="230"/>
      <c r="F487" s="166"/>
      <c r="G487" s="169"/>
      <c r="H487" s="169"/>
      <c r="I487" s="192" t="str">
        <f t="shared" si="47"/>
        <v/>
      </c>
      <c r="J487" s="167" t="str">
        <f t="shared" si="48"/>
        <v/>
      </c>
      <c r="K487" s="5"/>
      <c r="L487" s="167" t="str">
        <f t="shared" si="49"/>
        <v/>
      </c>
      <c r="M487" s="5" t="e">
        <f t="shared" si="46"/>
        <v>#N/A</v>
      </c>
      <c r="N487" s="3" t="str">
        <f t="shared" si="45"/>
        <v/>
      </c>
    </row>
    <row r="488" spans="1:14" x14ac:dyDescent="0.2">
      <c r="A488" s="166"/>
      <c r="B488" s="204" t="e">
        <f>VLOOKUP(A488,Adr!A:B,2,FALSE)</f>
        <v>#N/A</v>
      </c>
      <c r="C488" s="169"/>
      <c r="D488" s="290"/>
      <c r="E488" s="173"/>
      <c r="F488" s="166"/>
      <c r="G488" s="169"/>
      <c r="H488" s="169"/>
      <c r="I488" s="192" t="str">
        <f t="shared" si="47"/>
        <v/>
      </c>
      <c r="J488" s="167" t="str">
        <f t="shared" si="48"/>
        <v/>
      </c>
      <c r="K488" s="5"/>
      <c r="L488" s="167" t="str">
        <f t="shared" si="49"/>
        <v/>
      </c>
      <c r="M488" s="5" t="e">
        <f t="shared" si="46"/>
        <v>#N/A</v>
      </c>
      <c r="N488" s="3" t="str">
        <f t="shared" si="45"/>
        <v/>
      </c>
    </row>
    <row r="489" spans="1:14" x14ac:dyDescent="0.2">
      <c r="A489" s="166"/>
      <c r="B489" s="204" t="e">
        <f>VLOOKUP(A489,Adr!A:B,2,FALSE)</f>
        <v>#N/A</v>
      </c>
      <c r="C489" s="185"/>
      <c r="D489" s="289"/>
      <c r="E489" s="230"/>
      <c r="F489" s="166"/>
      <c r="G489" s="169"/>
      <c r="H489" s="169"/>
      <c r="I489" s="192" t="str">
        <f t="shared" si="47"/>
        <v/>
      </c>
      <c r="J489" s="167" t="str">
        <f t="shared" si="48"/>
        <v/>
      </c>
      <c r="K489" s="5"/>
      <c r="L489" s="167" t="str">
        <f t="shared" si="49"/>
        <v/>
      </c>
      <c r="M489" s="5" t="e">
        <f t="shared" si="46"/>
        <v>#N/A</v>
      </c>
      <c r="N489" s="3" t="str">
        <f t="shared" si="45"/>
        <v/>
      </c>
    </row>
    <row r="490" spans="1:14" x14ac:dyDescent="0.2">
      <c r="A490" s="198"/>
      <c r="B490" s="204" t="e">
        <f>VLOOKUP(A490,Adr!A:B,2,FALSE)</f>
        <v>#N/A</v>
      </c>
      <c r="C490" s="169"/>
      <c r="D490" s="290"/>
      <c r="E490" s="173"/>
      <c r="F490" s="166"/>
      <c r="G490" s="169"/>
      <c r="H490" s="169"/>
      <c r="I490" s="192" t="str">
        <f t="shared" si="47"/>
        <v/>
      </c>
      <c r="J490" s="167" t="str">
        <f t="shared" si="48"/>
        <v/>
      </c>
      <c r="K490" s="5"/>
      <c r="L490" s="167" t="str">
        <f t="shared" si="49"/>
        <v/>
      </c>
      <c r="M490" s="5" t="e">
        <f t="shared" si="46"/>
        <v>#N/A</v>
      </c>
      <c r="N490" s="3" t="str">
        <f t="shared" si="45"/>
        <v/>
      </c>
    </row>
    <row r="491" spans="1:14" x14ac:dyDescent="0.2">
      <c r="A491" s="166"/>
      <c r="B491" s="204" t="e">
        <f>VLOOKUP(A491,Adr!A:B,2,FALSE)</f>
        <v>#N/A</v>
      </c>
      <c r="C491" s="185"/>
      <c r="D491" s="289"/>
      <c r="E491" s="173"/>
      <c r="F491" s="166"/>
      <c r="G491" s="169"/>
      <c r="H491" s="169"/>
      <c r="I491" s="192" t="str">
        <f t="shared" si="47"/>
        <v/>
      </c>
      <c r="J491" s="167" t="str">
        <f t="shared" si="48"/>
        <v/>
      </c>
      <c r="K491" s="5"/>
      <c r="L491" s="167" t="str">
        <f t="shared" si="49"/>
        <v/>
      </c>
      <c r="M491" s="5" t="e">
        <f t="shared" si="46"/>
        <v>#N/A</v>
      </c>
      <c r="N491" s="3" t="str">
        <f t="shared" si="45"/>
        <v/>
      </c>
    </row>
    <row r="492" spans="1:14" x14ac:dyDescent="0.2">
      <c r="A492" s="166"/>
      <c r="B492" s="204" t="e">
        <f>VLOOKUP(A492,Adr!A:B,2,FALSE)</f>
        <v>#N/A</v>
      </c>
      <c r="C492" s="196"/>
      <c r="D492" s="291"/>
      <c r="E492" s="230"/>
      <c r="F492" s="166"/>
      <c r="G492" s="169"/>
      <c r="H492" s="169"/>
      <c r="I492" s="192" t="str">
        <f t="shared" si="47"/>
        <v/>
      </c>
      <c r="J492" s="167" t="str">
        <f t="shared" si="48"/>
        <v/>
      </c>
      <c r="K492" s="5"/>
      <c r="L492" s="167" t="str">
        <f t="shared" si="49"/>
        <v/>
      </c>
      <c r="M492" s="5" t="e">
        <f t="shared" si="46"/>
        <v>#N/A</v>
      </c>
      <c r="N492" s="3" t="str">
        <f t="shared" si="45"/>
        <v/>
      </c>
    </row>
    <row r="493" spans="1:14" x14ac:dyDescent="0.2">
      <c r="A493" s="202"/>
      <c r="B493" s="204" t="e">
        <f>VLOOKUP(A493,Adr!A:B,2,FALSE)</f>
        <v>#N/A</v>
      </c>
      <c r="C493" s="169"/>
      <c r="D493" s="290"/>
      <c r="E493" s="173"/>
      <c r="F493" s="166"/>
      <c r="G493" s="169"/>
      <c r="H493" s="169"/>
      <c r="I493" s="192" t="str">
        <f t="shared" si="47"/>
        <v/>
      </c>
      <c r="J493" s="167" t="str">
        <f t="shared" si="48"/>
        <v/>
      </c>
      <c r="K493" s="5"/>
      <c r="L493" s="167" t="str">
        <f t="shared" si="49"/>
        <v/>
      </c>
      <c r="M493" s="5" t="e">
        <f t="shared" si="46"/>
        <v>#N/A</v>
      </c>
      <c r="N493" s="3" t="str">
        <f t="shared" si="45"/>
        <v/>
      </c>
    </row>
    <row r="494" spans="1:14" x14ac:dyDescent="0.2">
      <c r="A494" s="202"/>
      <c r="B494" s="204" t="e">
        <f>VLOOKUP(A494,Adr!A:B,2,FALSE)</f>
        <v>#N/A</v>
      </c>
      <c r="C494" s="169"/>
      <c r="D494" s="290"/>
      <c r="E494" s="173"/>
      <c r="F494" s="166"/>
      <c r="G494" s="169"/>
      <c r="H494" s="169"/>
      <c r="I494" s="192" t="str">
        <f t="shared" si="47"/>
        <v/>
      </c>
      <c r="J494" s="167" t="str">
        <f t="shared" si="48"/>
        <v/>
      </c>
      <c r="K494" s="5"/>
      <c r="L494" s="167" t="str">
        <f t="shared" si="49"/>
        <v/>
      </c>
      <c r="M494" s="5" t="e">
        <f t="shared" si="46"/>
        <v>#N/A</v>
      </c>
      <c r="N494" s="3" t="str">
        <f t="shared" si="45"/>
        <v/>
      </c>
    </row>
    <row r="495" spans="1:14" x14ac:dyDescent="0.2">
      <c r="A495" s="198"/>
      <c r="B495" s="204" t="e">
        <f>VLOOKUP(A495,Adr!A:B,2,FALSE)</f>
        <v>#N/A</v>
      </c>
      <c r="C495" s="196"/>
      <c r="D495" s="291"/>
      <c r="E495" s="230"/>
      <c r="F495" s="166"/>
      <c r="G495" s="169"/>
      <c r="H495" s="169"/>
      <c r="I495" s="192" t="str">
        <f t="shared" si="47"/>
        <v/>
      </c>
      <c r="J495" s="167" t="str">
        <f t="shared" si="48"/>
        <v/>
      </c>
      <c r="K495" s="5"/>
      <c r="L495" s="167" t="str">
        <f t="shared" si="49"/>
        <v/>
      </c>
      <c r="M495" s="5" t="e">
        <f t="shared" si="46"/>
        <v>#N/A</v>
      </c>
      <c r="N495" s="3" t="str">
        <f t="shared" si="45"/>
        <v/>
      </c>
    </row>
    <row r="496" spans="1:14" x14ac:dyDescent="0.2">
      <c r="A496" s="202"/>
      <c r="B496" s="204" t="e">
        <f>VLOOKUP(A496,Adr!A:B,2,FALSE)</f>
        <v>#N/A</v>
      </c>
      <c r="C496" s="185"/>
      <c r="D496" s="289"/>
      <c r="E496" s="230"/>
      <c r="F496" s="166"/>
      <c r="G496" s="169"/>
      <c r="H496" s="169"/>
      <c r="I496" s="192" t="str">
        <f t="shared" si="47"/>
        <v/>
      </c>
      <c r="J496" s="167" t="str">
        <f t="shared" si="48"/>
        <v/>
      </c>
      <c r="K496" s="5"/>
      <c r="L496" s="167" t="str">
        <f t="shared" si="49"/>
        <v/>
      </c>
      <c r="M496" s="5" t="e">
        <f t="shared" si="46"/>
        <v>#N/A</v>
      </c>
      <c r="N496" s="3" t="str">
        <f t="shared" si="45"/>
        <v/>
      </c>
    </row>
    <row r="497" spans="1:14" x14ac:dyDescent="0.2">
      <c r="A497" s="198"/>
      <c r="B497" s="204" t="e">
        <f>VLOOKUP(A497,Adr!A:B,2,FALSE)</f>
        <v>#N/A</v>
      </c>
      <c r="C497" s="169"/>
      <c r="D497" s="290"/>
      <c r="E497" s="230"/>
      <c r="F497" s="166"/>
      <c r="G497" s="169"/>
      <c r="H497" s="169"/>
      <c r="I497" s="192" t="str">
        <f t="shared" si="47"/>
        <v/>
      </c>
      <c r="J497" s="167" t="str">
        <f t="shared" si="48"/>
        <v/>
      </c>
      <c r="K497" s="5"/>
      <c r="L497" s="167" t="str">
        <f t="shared" si="49"/>
        <v/>
      </c>
      <c r="M497" s="5" t="e">
        <f t="shared" si="46"/>
        <v>#N/A</v>
      </c>
      <c r="N497" s="3" t="str">
        <f t="shared" si="45"/>
        <v/>
      </c>
    </row>
    <row r="498" spans="1:14" x14ac:dyDescent="0.2">
      <c r="A498" s="198"/>
      <c r="B498" s="204" t="e">
        <f>VLOOKUP(A498,Adr!A:B,2,FALSE)</f>
        <v>#N/A</v>
      </c>
      <c r="C498" s="185"/>
      <c r="D498" s="289"/>
      <c r="E498" s="173"/>
      <c r="F498" s="166"/>
      <c r="G498" s="169"/>
      <c r="H498" s="169"/>
      <c r="I498" s="192" t="str">
        <f t="shared" si="47"/>
        <v/>
      </c>
      <c r="J498" s="167" t="str">
        <f t="shared" si="48"/>
        <v/>
      </c>
      <c r="K498" s="5"/>
      <c r="L498" s="167" t="str">
        <f t="shared" si="49"/>
        <v/>
      </c>
      <c r="M498" s="5" t="e">
        <f t="shared" si="46"/>
        <v>#N/A</v>
      </c>
      <c r="N498" s="3" t="str">
        <f t="shared" si="45"/>
        <v/>
      </c>
    </row>
    <row r="499" spans="1:14" x14ac:dyDescent="0.2">
      <c r="A499" s="178"/>
      <c r="B499" s="204" t="e">
        <f>VLOOKUP(A499,Adr!A:B,2,FALSE)</f>
        <v>#N/A</v>
      </c>
      <c r="C499" s="196"/>
      <c r="D499" s="289"/>
      <c r="E499" s="230"/>
      <c r="F499" s="166"/>
      <c r="G499" s="169"/>
      <c r="H499" s="169"/>
      <c r="I499" s="192" t="str">
        <f t="shared" si="47"/>
        <v/>
      </c>
      <c r="J499" s="167" t="str">
        <f t="shared" si="48"/>
        <v/>
      </c>
      <c r="K499" s="5"/>
      <c r="L499" s="167" t="str">
        <f t="shared" si="49"/>
        <v/>
      </c>
      <c r="M499" s="5" t="e">
        <f t="shared" si="46"/>
        <v>#N/A</v>
      </c>
      <c r="N499" s="3" t="str">
        <f t="shared" si="45"/>
        <v/>
      </c>
    </row>
    <row r="500" spans="1:14" x14ac:dyDescent="0.2">
      <c r="A500" s="166"/>
      <c r="B500" s="204" t="e">
        <f>VLOOKUP(A500,Adr!A:B,2,FALSE)</f>
        <v>#N/A</v>
      </c>
      <c r="C500" s="196"/>
      <c r="D500" s="291"/>
      <c r="E500" s="173"/>
      <c r="F500" s="166"/>
      <c r="G500" s="169"/>
      <c r="H500" s="169"/>
      <c r="I500" s="192" t="str">
        <f t="shared" si="47"/>
        <v/>
      </c>
      <c r="J500" s="167" t="str">
        <f t="shared" si="48"/>
        <v/>
      </c>
      <c r="K500" s="5"/>
      <c r="L500" s="167" t="str">
        <f t="shared" si="49"/>
        <v/>
      </c>
      <c r="M500" s="5" t="e">
        <f t="shared" si="46"/>
        <v>#N/A</v>
      </c>
      <c r="N500" s="3" t="str">
        <f t="shared" si="45"/>
        <v/>
      </c>
    </row>
    <row r="501" spans="1:14" x14ac:dyDescent="0.2">
      <c r="A501" s="202"/>
      <c r="B501" s="204" t="e">
        <f>VLOOKUP(A501,Adr!A:B,2,FALSE)</f>
        <v>#N/A</v>
      </c>
      <c r="C501" s="185"/>
      <c r="D501" s="289"/>
      <c r="E501" s="173"/>
      <c r="F501" s="166"/>
      <c r="G501" s="169"/>
      <c r="H501" s="169"/>
      <c r="I501" s="192" t="str">
        <f t="shared" si="47"/>
        <v/>
      </c>
      <c r="J501" s="167" t="str">
        <f t="shared" si="48"/>
        <v/>
      </c>
      <c r="K501" s="5"/>
      <c r="L501" s="167" t="str">
        <f t="shared" si="49"/>
        <v/>
      </c>
      <c r="M501" s="5" t="e">
        <f t="shared" si="46"/>
        <v>#N/A</v>
      </c>
      <c r="N501" s="3" t="str">
        <f t="shared" si="45"/>
        <v/>
      </c>
    </row>
    <row r="502" spans="1:14" x14ac:dyDescent="0.2">
      <c r="A502" s="202"/>
      <c r="B502" s="204" t="e">
        <f>VLOOKUP(A502,Adr!A:B,2,FALSE)</f>
        <v>#N/A</v>
      </c>
      <c r="C502" s="185"/>
      <c r="D502" s="289"/>
      <c r="E502" s="230"/>
      <c r="F502" s="166"/>
      <c r="G502" s="169"/>
      <c r="H502" s="169"/>
      <c r="I502" s="192" t="str">
        <f t="shared" si="47"/>
        <v/>
      </c>
      <c r="J502" s="167" t="str">
        <f t="shared" si="48"/>
        <v/>
      </c>
      <c r="K502" s="5"/>
      <c r="L502" s="167" t="str">
        <f t="shared" si="49"/>
        <v/>
      </c>
      <c r="M502" s="5" t="e">
        <f t="shared" si="46"/>
        <v>#N/A</v>
      </c>
      <c r="N502" s="3" t="str">
        <f t="shared" si="45"/>
        <v/>
      </c>
    </row>
    <row r="503" spans="1:14" x14ac:dyDescent="0.2">
      <c r="A503" s="166"/>
      <c r="B503" s="204" t="e">
        <f>VLOOKUP(A503,Adr!A:B,2,FALSE)</f>
        <v>#N/A</v>
      </c>
      <c r="C503" s="196"/>
      <c r="D503" s="291"/>
      <c r="E503" s="173"/>
      <c r="F503" s="166"/>
      <c r="G503" s="169"/>
      <c r="H503" s="169"/>
      <c r="I503" s="192" t="str">
        <f t="shared" si="47"/>
        <v/>
      </c>
      <c r="J503" s="167" t="str">
        <f t="shared" si="48"/>
        <v/>
      </c>
      <c r="K503" s="5"/>
      <c r="L503" s="167" t="str">
        <f t="shared" si="49"/>
        <v/>
      </c>
      <c r="M503" s="5" t="e">
        <f t="shared" si="46"/>
        <v>#N/A</v>
      </c>
      <c r="N503" s="3" t="str">
        <f t="shared" si="45"/>
        <v/>
      </c>
    </row>
    <row r="504" spans="1:14" x14ac:dyDescent="0.2">
      <c r="A504" s="202"/>
      <c r="B504" s="204" t="e">
        <f>VLOOKUP(A504,Adr!A:B,2,FALSE)</f>
        <v>#N/A</v>
      </c>
      <c r="C504" s="196"/>
      <c r="D504" s="291"/>
      <c r="E504" s="230"/>
      <c r="F504" s="166"/>
      <c r="G504" s="169"/>
      <c r="H504" s="169"/>
      <c r="I504" s="192" t="str">
        <f t="shared" si="47"/>
        <v/>
      </c>
      <c r="J504" s="167" t="str">
        <f t="shared" si="48"/>
        <v/>
      </c>
      <c r="K504" s="5"/>
      <c r="L504" s="167" t="str">
        <f t="shared" si="49"/>
        <v/>
      </c>
      <c r="M504" s="5" t="e">
        <f t="shared" si="46"/>
        <v>#N/A</v>
      </c>
      <c r="N504" s="3" t="str">
        <f t="shared" si="45"/>
        <v/>
      </c>
    </row>
    <row r="505" spans="1:14" x14ac:dyDescent="0.2">
      <c r="A505" s="202"/>
      <c r="B505" s="204" t="e">
        <f>VLOOKUP(A505,Adr!A:B,2,FALSE)</f>
        <v>#N/A</v>
      </c>
      <c r="C505" s="185"/>
      <c r="D505" s="289"/>
      <c r="E505" s="173"/>
      <c r="F505" s="166"/>
      <c r="G505" s="169"/>
      <c r="H505" s="169"/>
      <c r="I505" s="192" t="str">
        <f t="shared" si="47"/>
        <v/>
      </c>
      <c r="J505" s="167" t="str">
        <f t="shared" si="48"/>
        <v/>
      </c>
      <c r="K505" s="5"/>
      <c r="L505" s="167" t="str">
        <f t="shared" si="49"/>
        <v/>
      </c>
      <c r="M505" s="5" t="e">
        <f t="shared" si="46"/>
        <v>#N/A</v>
      </c>
      <c r="N505" s="3" t="str">
        <f t="shared" si="45"/>
        <v/>
      </c>
    </row>
    <row r="506" spans="1:14" x14ac:dyDescent="0.2">
      <c r="A506" s="166"/>
      <c r="B506" s="204" t="e">
        <f>VLOOKUP(A506,Adr!A:B,2,FALSE)</f>
        <v>#N/A</v>
      </c>
      <c r="C506" s="196"/>
      <c r="D506" s="291"/>
      <c r="E506" s="230"/>
      <c r="F506" s="166"/>
      <c r="G506" s="169"/>
      <c r="H506" s="169"/>
      <c r="I506" s="192" t="str">
        <f t="shared" si="47"/>
        <v/>
      </c>
      <c r="J506" s="167" t="str">
        <f t="shared" si="48"/>
        <v/>
      </c>
      <c r="K506" s="5"/>
      <c r="L506" s="167" t="str">
        <f t="shared" si="49"/>
        <v/>
      </c>
      <c r="M506" s="5" t="e">
        <f t="shared" si="46"/>
        <v>#N/A</v>
      </c>
      <c r="N506" s="3" t="str">
        <f t="shared" si="45"/>
        <v/>
      </c>
    </row>
    <row r="507" spans="1:14" x14ac:dyDescent="0.2">
      <c r="A507" s="166"/>
      <c r="B507" s="204" t="e">
        <f>VLOOKUP(A507,Adr!A:B,2,FALSE)</f>
        <v>#N/A</v>
      </c>
      <c r="C507" s="185"/>
      <c r="D507" s="289"/>
      <c r="E507" s="173"/>
      <c r="F507" s="166"/>
      <c r="G507" s="169"/>
      <c r="H507" s="169"/>
      <c r="I507" s="192" t="str">
        <f t="shared" si="47"/>
        <v/>
      </c>
      <c r="J507" s="167" t="str">
        <f t="shared" si="48"/>
        <v/>
      </c>
      <c r="K507" s="5"/>
      <c r="L507" s="167" t="str">
        <f t="shared" si="49"/>
        <v/>
      </c>
      <c r="M507" s="5" t="e">
        <f t="shared" si="46"/>
        <v>#N/A</v>
      </c>
      <c r="N507" s="3" t="str">
        <f t="shared" si="45"/>
        <v/>
      </c>
    </row>
    <row r="508" spans="1:14" x14ac:dyDescent="0.2">
      <c r="A508" s="198"/>
      <c r="B508" s="204" t="e">
        <f>VLOOKUP(A508,Adr!A:B,2,FALSE)</f>
        <v>#N/A</v>
      </c>
      <c r="C508" s="169"/>
      <c r="D508" s="290"/>
      <c r="E508" s="173"/>
      <c r="F508" s="166"/>
      <c r="G508" s="169"/>
      <c r="H508" s="169"/>
      <c r="I508" s="192" t="str">
        <f t="shared" si="47"/>
        <v/>
      </c>
      <c r="J508" s="167" t="str">
        <f t="shared" si="48"/>
        <v/>
      </c>
      <c r="K508" s="5"/>
      <c r="L508" s="167" t="str">
        <f t="shared" si="49"/>
        <v/>
      </c>
      <c r="M508" s="5" t="e">
        <f t="shared" si="46"/>
        <v>#N/A</v>
      </c>
      <c r="N508" s="3" t="str">
        <f t="shared" si="45"/>
        <v/>
      </c>
    </row>
    <row r="509" spans="1:14" x14ac:dyDescent="0.2">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x14ac:dyDescent="0.2">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x14ac:dyDescent="0.2">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x14ac:dyDescent="0.2">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x14ac:dyDescent="0.2">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x14ac:dyDescent="0.2">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x14ac:dyDescent="0.2">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x14ac:dyDescent="0.2">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x14ac:dyDescent="0.2">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x14ac:dyDescent="0.2">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x14ac:dyDescent="0.2">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x14ac:dyDescent="0.2">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x14ac:dyDescent="0.2">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x14ac:dyDescent="0.2">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x14ac:dyDescent="0.2">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x14ac:dyDescent="0.2">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x14ac:dyDescent="0.2">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x14ac:dyDescent="0.2">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x14ac:dyDescent="0.2">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x14ac:dyDescent="0.2">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x14ac:dyDescent="0.2">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x14ac:dyDescent="0.2">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x14ac:dyDescent="0.2">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x14ac:dyDescent="0.2">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x14ac:dyDescent="0.2">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x14ac:dyDescent="0.2">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x14ac:dyDescent="0.2">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x14ac:dyDescent="0.2">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x14ac:dyDescent="0.2">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x14ac:dyDescent="0.2">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x14ac:dyDescent="0.2">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x14ac:dyDescent="0.2">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x14ac:dyDescent="0.2">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x14ac:dyDescent="0.2">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x14ac:dyDescent="0.2">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x14ac:dyDescent="0.2">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x14ac:dyDescent="0.2">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x14ac:dyDescent="0.2">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x14ac:dyDescent="0.2">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x14ac:dyDescent="0.2">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x14ac:dyDescent="0.2">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x14ac:dyDescent="0.2">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x14ac:dyDescent="0.2">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x14ac:dyDescent="0.2">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x14ac:dyDescent="0.2">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x14ac:dyDescent="0.2">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x14ac:dyDescent="0.2">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x14ac:dyDescent="0.2">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x14ac:dyDescent="0.2">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x14ac:dyDescent="0.2">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x14ac:dyDescent="0.2">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x14ac:dyDescent="0.2">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x14ac:dyDescent="0.2">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x14ac:dyDescent="0.2">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x14ac:dyDescent="0.2">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x14ac:dyDescent="0.2">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x14ac:dyDescent="0.2">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x14ac:dyDescent="0.2">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x14ac:dyDescent="0.2">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x14ac:dyDescent="0.2">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x14ac:dyDescent="0.2">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x14ac:dyDescent="0.2">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x14ac:dyDescent="0.2">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x14ac:dyDescent="0.2">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x14ac:dyDescent="0.2">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x14ac:dyDescent="0.2">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x14ac:dyDescent="0.2">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x14ac:dyDescent="0.2">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x14ac:dyDescent="0.2">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x14ac:dyDescent="0.2">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x14ac:dyDescent="0.2">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x14ac:dyDescent="0.2">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x14ac:dyDescent="0.2">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x14ac:dyDescent="0.2">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x14ac:dyDescent="0.2">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x14ac:dyDescent="0.2">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x14ac:dyDescent="0.2">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x14ac:dyDescent="0.2">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x14ac:dyDescent="0.2">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x14ac:dyDescent="0.2">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x14ac:dyDescent="0.2">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x14ac:dyDescent="0.2">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x14ac:dyDescent="0.2">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x14ac:dyDescent="0.2">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x14ac:dyDescent="0.2">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x14ac:dyDescent="0.2">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x14ac:dyDescent="0.2">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x14ac:dyDescent="0.2">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x14ac:dyDescent="0.2">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x14ac:dyDescent="0.2">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x14ac:dyDescent="0.2">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x14ac:dyDescent="0.2">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x14ac:dyDescent="0.2">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x14ac:dyDescent="0.2">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x14ac:dyDescent="0.2">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x14ac:dyDescent="0.2">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x14ac:dyDescent="0.2">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x14ac:dyDescent="0.2">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x14ac:dyDescent="0.2">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x14ac:dyDescent="0.2">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x14ac:dyDescent="0.2">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x14ac:dyDescent="0.2">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x14ac:dyDescent="0.2">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x14ac:dyDescent="0.2">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x14ac:dyDescent="0.2">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x14ac:dyDescent="0.2">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x14ac:dyDescent="0.2">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x14ac:dyDescent="0.2">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x14ac:dyDescent="0.2">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x14ac:dyDescent="0.2">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x14ac:dyDescent="0.2">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x14ac:dyDescent="0.2">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x14ac:dyDescent="0.2">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x14ac:dyDescent="0.2">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x14ac:dyDescent="0.2">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x14ac:dyDescent="0.2">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x14ac:dyDescent="0.2">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x14ac:dyDescent="0.2">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x14ac:dyDescent="0.2">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x14ac:dyDescent="0.2">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x14ac:dyDescent="0.2">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x14ac:dyDescent="0.2">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x14ac:dyDescent="0.2">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x14ac:dyDescent="0.2">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x14ac:dyDescent="0.2">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x14ac:dyDescent="0.2">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x14ac:dyDescent="0.2">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x14ac:dyDescent="0.2">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x14ac:dyDescent="0.2">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x14ac:dyDescent="0.2">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x14ac:dyDescent="0.2">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x14ac:dyDescent="0.2">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x14ac:dyDescent="0.2">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x14ac:dyDescent="0.2">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x14ac:dyDescent="0.2">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x14ac:dyDescent="0.2">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x14ac:dyDescent="0.2">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x14ac:dyDescent="0.2">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x14ac:dyDescent="0.2">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x14ac:dyDescent="0.2">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x14ac:dyDescent="0.2">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x14ac:dyDescent="0.2">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x14ac:dyDescent="0.2">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x14ac:dyDescent="0.2">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x14ac:dyDescent="0.2">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x14ac:dyDescent="0.2">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x14ac:dyDescent="0.2">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x14ac:dyDescent="0.2">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x14ac:dyDescent="0.2">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x14ac:dyDescent="0.2">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x14ac:dyDescent="0.2">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x14ac:dyDescent="0.2">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x14ac:dyDescent="0.2">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x14ac:dyDescent="0.2">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x14ac:dyDescent="0.2">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x14ac:dyDescent="0.2">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x14ac:dyDescent="0.2">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x14ac:dyDescent="0.2">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x14ac:dyDescent="0.2">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x14ac:dyDescent="0.2">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x14ac:dyDescent="0.2">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x14ac:dyDescent="0.2">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x14ac:dyDescent="0.2">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x14ac:dyDescent="0.2">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x14ac:dyDescent="0.2">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x14ac:dyDescent="0.2">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x14ac:dyDescent="0.2">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x14ac:dyDescent="0.2">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x14ac:dyDescent="0.2">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x14ac:dyDescent="0.2">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x14ac:dyDescent="0.2">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x14ac:dyDescent="0.2">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x14ac:dyDescent="0.2">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x14ac:dyDescent="0.2">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x14ac:dyDescent="0.2">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x14ac:dyDescent="0.2">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x14ac:dyDescent="0.2">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x14ac:dyDescent="0.2">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x14ac:dyDescent="0.2">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x14ac:dyDescent="0.2">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x14ac:dyDescent="0.2">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x14ac:dyDescent="0.2">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x14ac:dyDescent="0.2">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x14ac:dyDescent="0.2">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x14ac:dyDescent="0.2">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x14ac:dyDescent="0.2">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x14ac:dyDescent="0.2">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x14ac:dyDescent="0.2">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x14ac:dyDescent="0.2">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x14ac:dyDescent="0.2">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x14ac:dyDescent="0.2">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x14ac:dyDescent="0.2">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x14ac:dyDescent="0.2">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x14ac:dyDescent="0.2">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x14ac:dyDescent="0.2">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x14ac:dyDescent="0.2">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x14ac:dyDescent="0.2">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x14ac:dyDescent="0.2">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x14ac:dyDescent="0.2">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x14ac:dyDescent="0.2">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x14ac:dyDescent="0.2">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x14ac:dyDescent="0.2">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x14ac:dyDescent="0.2">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x14ac:dyDescent="0.2">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x14ac:dyDescent="0.2">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x14ac:dyDescent="0.2">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x14ac:dyDescent="0.2">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x14ac:dyDescent="0.2">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x14ac:dyDescent="0.2">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x14ac:dyDescent="0.2">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x14ac:dyDescent="0.2">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x14ac:dyDescent="0.2">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x14ac:dyDescent="0.2">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x14ac:dyDescent="0.2">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x14ac:dyDescent="0.2">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x14ac:dyDescent="0.2">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x14ac:dyDescent="0.2">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x14ac:dyDescent="0.2">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x14ac:dyDescent="0.2">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x14ac:dyDescent="0.2">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x14ac:dyDescent="0.2">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x14ac:dyDescent="0.2">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x14ac:dyDescent="0.2">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x14ac:dyDescent="0.2">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x14ac:dyDescent="0.2">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x14ac:dyDescent="0.2">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x14ac:dyDescent="0.2">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x14ac:dyDescent="0.2">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x14ac:dyDescent="0.2">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x14ac:dyDescent="0.2">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x14ac:dyDescent="0.2">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x14ac:dyDescent="0.2">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x14ac:dyDescent="0.2">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x14ac:dyDescent="0.2">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x14ac:dyDescent="0.2">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x14ac:dyDescent="0.2">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x14ac:dyDescent="0.2">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x14ac:dyDescent="0.2">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x14ac:dyDescent="0.2">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x14ac:dyDescent="0.2">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x14ac:dyDescent="0.2">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x14ac:dyDescent="0.2">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x14ac:dyDescent="0.2">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x14ac:dyDescent="0.2">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x14ac:dyDescent="0.2">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x14ac:dyDescent="0.2">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x14ac:dyDescent="0.2">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x14ac:dyDescent="0.2">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x14ac:dyDescent="0.2">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x14ac:dyDescent="0.2">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x14ac:dyDescent="0.2">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x14ac:dyDescent="0.2">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x14ac:dyDescent="0.2">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x14ac:dyDescent="0.2">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x14ac:dyDescent="0.2">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x14ac:dyDescent="0.2">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x14ac:dyDescent="0.2">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x14ac:dyDescent="0.2">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x14ac:dyDescent="0.2">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x14ac:dyDescent="0.2">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x14ac:dyDescent="0.2">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x14ac:dyDescent="0.2">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x14ac:dyDescent="0.2">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x14ac:dyDescent="0.2">
      <c r="C788" s="196"/>
      <c r="G788" s="185"/>
      <c r="H788" s="185"/>
    </row>
    <row r="789" spans="1:14" x14ac:dyDescent="0.2">
      <c r="C789" s="196"/>
      <c r="G789" s="185"/>
      <c r="H789" s="185"/>
    </row>
    <row r="790" spans="1:14" x14ac:dyDescent="0.2">
      <c r="G790" s="185"/>
      <c r="H790" s="185"/>
    </row>
    <row r="791" spans="1:14" x14ac:dyDescent="0.2">
      <c r="G791" s="185"/>
      <c r="H791" s="185"/>
    </row>
    <row r="792" spans="1:14" x14ac:dyDescent="0.2">
      <c r="G792" s="185"/>
      <c r="H792" s="185"/>
    </row>
    <row r="793" spans="1:14" x14ac:dyDescent="0.2">
      <c r="G793" s="185"/>
      <c r="H793" s="185"/>
    </row>
  </sheetData>
  <sheetProtection sheet="1"/>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1054</v>
      </c>
      <c r="B1" s="2"/>
      <c r="C1" s="2" t="s">
        <v>335</v>
      </c>
      <c r="D1" s="2" t="s">
        <v>1219</v>
      </c>
      <c r="E1" s="2" t="s">
        <v>1220</v>
      </c>
      <c r="F1" s="2" t="s">
        <v>315</v>
      </c>
      <c r="G1" s="2" t="s">
        <v>1221</v>
      </c>
      <c r="H1" s="2"/>
      <c r="I1" s="2" t="s">
        <v>315</v>
      </c>
      <c r="J1" s="2" t="s">
        <v>1222</v>
      </c>
      <c r="K1" s="2"/>
      <c r="L1" s="2"/>
      <c r="M1" s="2"/>
      <c r="N1" s="2"/>
    </row>
    <row r="2" spans="1:14" x14ac:dyDescent="0.25">
      <c r="A2" t="s">
        <v>1223</v>
      </c>
      <c r="C2" t="s">
        <v>338</v>
      </c>
      <c r="D2" t="s">
        <v>1224</v>
      </c>
      <c r="E2">
        <v>1</v>
      </c>
      <c r="F2" t="s">
        <v>319</v>
      </c>
      <c r="G2" t="s">
        <v>1225</v>
      </c>
      <c r="I2" t="s">
        <v>317</v>
      </c>
      <c r="J2" t="s">
        <v>1226</v>
      </c>
    </row>
    <row r="3" spans="1:14" x14ac:dyDescent="0.25">
      <c r="A3" t="s">
        <v>1060</v>
      </c>
      <c r="C3" t="s">
        <v>340</v>
      </c>
      <c r="D3" t="s">
        <v>1227</v>
      </c>
      <c r="E3">
        <v>1</v>
      </c>
      <c r="F3" t="s">
        <v>319</v>
      </c>
      <c r="G3" t="s">
        <v>1225</v>
      </c>
      <c r="I3" t="s">
        <v>319</v>
      </c>
      <c r="J3" t="s">
        <v>320</v>
      </c>
    </row>
    <row r="4" spans="1:14" x14ac:dyDescent="0.25">
      <c r="A4" t="s">
        <v>1124</v>
      </c>
      <c r="C4" t="s">
        <v>342</v>
      </c>
      <c r="D4" t="s">
        <v>1228</v>
      </c>
      <c r="E4">
        <v>1</v>
      </c>
      <c r="F4" t="s">
        <v>319</v>
      </c>
      <c r="G4" t="s">
        <v>1225</v>
      </c>
      <c r="I4" t="s">
        <v>321</v>
      </c>
      <c r="J4" t="s">
        <v>322</v>
      </c>
    </row>
    <row r="5" spans="1:14" x14ac:dyDescent="0.25">
      <c r="A5" t="s">
        <v>1080</v>
      </c>
      <c r="C5" t="s">
        <v>344</v>
      </c>
      <c r="D5" t="s">
        <v>1229</v>
      </c>
      <c r="E5">
        <v>1</v>
      </c>
      <c r="F5" t="s">
        <v>319</v>
      </c>
      <c r="G5" t="s">
        <v>1225</v>
      </c>
      <c r="I5" t="s">
        <v>323</v>
      </c>
      <c r="J5" t="s">
        <v>324</v>
      </c>
    </row>
    <row r="6" spans="1:14" x14ac:dyDescent="0.25">
      <c r="A6" t="s">
        <v>1230</v>
      </c>
      <c r="C6" t="s">
        <v>346</v>
      </c>
      <c r="D6" t="s">
        <v>1231</v>
      </c>
      <c r="E6">
        <v>1</v>
      </c>
      <c r="F6" t="s">
        <v>319</v>
      </c>
      <c r="G6" t="s">
        <v>1225</v>
      </c>
      <c r="I6" t="s">
        <v>325</v>
      </c>
      <c r="J6" t="s">
        <v>1232</v>
      </c>
    </row>
    <row r="7" spans="1:14" x14ac:dyDescent="0.25">
      <c r="A7" t="s">
        <v>1233</v>
      </c>
      <c r="C7" t="s">
        <v>348</v>
      </c>
      <c r="D7" t="s">
        <v>1234</v>
      </c>
      <c r="E7">
        <v>2</v>
      </c>
      <c r="F7" t="s">
        <v>321</v>
      </c>
      <c r="G7" t="s">
        <v>1235</v>
      </c>
    </row>
    <row r="8" spans="1:14" x14ac:dyDescent="0.25">
      <c r="A8" t="s">
        <v>1088</v>
      </c>
      <c r="C8" t="s">
        <v>350</v>
      </c>
      <c r="D8" t="s">
        <v>1236</v>
      </c>
      <c r="E8">
        <v>3</v>
      </c>
      <c r="F8" t="s">
        <v>321</v>
      </c>
      <c r="G8" t="s">
        <v>1237</v>
      </c>
    </row>
    <row r="9" spans="1:14" x14ac:dyDescent="0.25">
      <c r="A9" t="s">
        <v>1238</v>
      </c>
      <c r="C9" t="s">
        <v>352</v>
      </c>
      <c r="D9" t="s">
        <v>1239</v>
      </c>
      <c r="E9">
        <v>3</v>
      </c>
      <c r="F9" t="s">
        <v>321</v>
      </c>
      <c r="G9" t="s">
        <v>1240</v>
      </c>
    </row>
    <row r="10" spans="1:14" x14ac:dyDescent="0.25">
      <c r="A10" t="s">
        <v>1162</v>
      </c>
      <c r="C10" t="s">
        <v>354</v>
      </c>
      <c r="D10" t="s">
        <v>1241</v>
      </c>
      <c r="E10">
        <v>4</v>
      </c>
      <c r="F10" t="s">
        <v>321</v>
      </c>
      <c r="G10" t="s">
        <v>1242</v>
      </c>
    </row>
    <row r="11" spans="1:14" x14ac:dyDescent="0.25">
      <c r="A11" t="s">
        <v>1164</v>
      </c>
      <c r="C11" t="s">
        <v>356</v>
      </c>
      <c r="D11" t="s">
        <v>1243</v>
      </c>
      <c r="E11">
        <v>4</v>
      </c>
      <c r="F11" t="s">
        <v>317</v>
      </c>
      <c r="G11" t="s">
        <v>1242</v>
      </c>
    </row>
    <row r="12" spans="1:14" x14ac:dyDescent="0.25">
      <c r="A12" t="s">
        <v>1126</v>
      </c>
      <c r="C12" t="s">
        <v>358</v>
      </c>
      <c r="D12" t="s">
        <v>1244</v>
      </c>
      <c r="E12">
        <v>4</v>
      </c>
      <c r="F12" t="s">
        <v>317</v>
      </c>
      <c r="G12" t="s">
        <v>1242</v>
      </c>
    </row>
    <row r="13" spans="1:14" x14ac:dyDescent="0.25">
      <c r="A13" t="s">
        <v>1166</v>
      </c>
      <c r="C13" t="s">
        <v>360</v>
      </c>
      <c r="D13" t="s">
        <v>1245</v>
      </c>
      <c r="E13">
        <v>4</v>
      </c>
      <c r="F13" t="s">
        <v>325</v>
      </c>
      <c r="G13" t="s">
        <v>1242</v>
      </c>
    </row>
    <row r="14" spans="1:14" x14ac:dyDescent="0.25">
      <c r="A14" t="s">
        <v>1062</v>
      </c>
      <c r="C14" t="s">
        <v>362</v>
      </c>
      <c r="D14" t="s">
        <v>1246</v>
      </c>
      <c r="E14">
        <v>4</v>
      </c>
      <c r="F14" t="s">
        <v>321</v>
      </c>
      <c r="G14" t="s">
        <v>1242</v>
      </c>
    </row>
    <row r="15" spans="1:14" x14ac:dyDescent="0.25">
      <c r="A15" t="s">
        <v>1064</v>
      </c>
      <c r="C15" t="s">
        <v>364</v>
      </c>
    </row>
    <row r="16" spans="1:14" x14ac:dyDescent="0.25">
      <c r="A16" t="s">
        <v>1128</v>
      </c>
      <c r="C16" t="s">
        <v>365</v>
      </c>
    </row>
    <row r="17" spans="1:3" x14ac:dyDescent="0.25">
      <c r="A17" t="s">
        <v>1090</v>
      </c>
      <c r="C17" t="s">
        <v>366</v>
      </c>
    </row>
    <row r="18" spans="1:3" x14ac:dyDescent="0.25">
      <c r="A18" t="s">
        <v>1130</v>
      </c>
      <c r="C18" t="s">
        <v>367</v>
      </c>
    </row>
    <row r="19" spans="1:3" x14ac:dyDescent="0.25">
      <c r="A19" t="s">
        <v>1132</v>
      </c>
      <c r="C19" t="s">
        <v>368</v>
      </c>
    </row>
    <row r="20" spans="1:3" x14ac:dyDescent="0.25">
      <c r="A20" t="s">
        <v>1168</v>
      </c>
      <c r="C20" t="s">
        <v>1247</v>
      </c>
    </row>
    <row r="21" spans="1:3" x14ac:dyDescent="0.25">
      <c r="A21" t="s">
        <v>1248</v>
      </c>
      <c r="C21" t="s">
        <v>1249</v>
      </c>
    </row>
    <row r="22" spans="1:3" x14ac:dyDescent="0.25">
      <c r="A22" t="s">
        <v>1250</v>
      </c>
      <c r="C22" t="s">
        <v>1251</v>
      </c>
    </row>
    <row r="23" spans="1:3" x14ac:dyDescent="0.25">
      <c r="A23" t="s">
        <v>1170</v>
      </c>
      <c r="C23" t="s">
        <v>1252</v>
      </c>
    </row>
    <row r="24" spans="1:3" x14ac:dyDescent="0.25">
      <c r="A24" t="s">
        <v>1253</v>
      </c>
      <c r="C24" t="s">
        <v>1254</v>
      </c>
    </row>
    <row r="25" spans="1:3" x14ac:dyDescent="0.25">
      <c r="A25" t="s">
        <v>1172</v>
      </c>
      <c r="C25" t="s">
        <v>1255</v>
      </c>
    </row>
    <row r="26" spans="1:3" x14ac:dyDescent="0.25">
      <c r="A26" t="s">
        <v>1134</v>
      </c>
      <c r="C26" t="s">
        <v>1256</v>
      </c>
    </row>
    <row r="27" spans="1:3" x14ac:dyDescent="0.25">
      <c r="A27" t="s">
        <v>1076</v>
      </c>
      <c r="C27" t="s">
        <v>1257</v>
      </c>
    </row>
    <row r="28" spans="1:3" x14ac:dyDescent="0.25">
      <c r="A28" t="s">
        <v>1094</v>
      </c>
    </row>
    <row r="29" spans="1:3" x14ac:dyDescent="0.25">
      <c r="A29" t="s">
        <v>1096</v>
      </c>
    </row>
    <row r="30" spans="1:3" x14ac:dyDescent="0.25">
      <c r="A30" t="s">
        <v>1174</v>
      </c>
    </row>
    <row r="31" spans="1:3" x14ac:dyDescent="0.25">
      <c r="A31" t="s">
        <v>1136</v>
      </c>
    </row>
    <row r="32" spans="1:3" x14ac:dyDescent="0.25">
      <c r="A32" t="s">
        <v>1176</v>
      </c>
    </row>
    <row r="33" spans="1:1" x14ac:dyDescent="0.25">
      <c r="A33" t="s">
        <v>1100</v>
      </c>
    </row>
    <row r="34" spans="1:1" x14ac:dyDescent="0.25">
      <c r="A34" t="s">
        <v>1178</v>
      </c>
    </row>
    <row r="35" spans="1:1" x14ac:dyDescent="0.25">
      <c r="A35" t="s">
        <v>1198</v>
      </c>
    </row>
    <row r="36" spans="1:1" x14ac:dyDescent="0.25">
      <c r="A36" t="s">
        <v>1102</v>
      </c>
    </row>
    <row r="37" spans="1:1" x14ac:dyDescent="0.25">
      <c r="A37" t="s">
        <v>1180</v>
      </c>
    </row>
    <row r="38" spans="1:1" x14ac:dyDescent="0.25">
      <c r="A38" t="s">
        <v>1258</v>
      </c>
    </row>
    <row r="39" spans="1:1" x14ac:dyDescent="0.25">
      <c r="A39" t="s">
        <v>1182</v>
      </c>
    </row>
    <row r="40" spans="1:1" x14ac:dyDescent="0.25">
      <c r="A40" t="s">
        <v>1216</v>
      </c>
    </row>
    <row r="41" spans="1:1" x14ac:dyDescent="0.25">
      <c r="A41" t="s">
        <v>1078</v>
      </c>
    </row>
    <row r="42" spans="1:1" x14ac:dyDescent="0.25">
      <c r="A42" t="s">
        <v>1140</v>
      </c>
    </row>
    <row r="43" spans="1:1" x14ac:dyDescent="0.25">
      <c r="A43" t="s">
        <v>1259</v>
      </c>
    </row>
    <row r="44" spans="1:1" x14ac:dyDescent="0.25">
      <c r="A44" t="s">
        <v>1260</v>
      </c>
    </row>
    <row r="45" spans="1:1" x14ac:dyDescent="0.25">
      <c r="A45" t="s">
        <v>1261</v>
      </c>
    </row>
    <row r="46" spans="1:1" x14ac:dyDescent="0.25">
      <c r="A46" t="s">
        <v>1184</v>
      </c>
    </row>
    <row r="47" spans="1:1" x14ac:dyDescent="0.25">
      <c r="A47" t="s">
        <v>1104</v>
      </c>
    </row>
    <row r="48" spans="1:1" x14ac:dyDescent="0.25">
      <c r="A48" t="s">
        <v>1144</v>
      </c>
    </row>
    <row r="49" spans="1:1" x14ac:dyDescent="0.25">
      <c r="A49" t="s">
        <v>1142</v>
      </c>
    </row>
    <row r="50" spans="1:1" x14ac:dyDescent="0.25">
      <c r="A50" t="s">
        <v>1218</v>
      </c>
    </row>
    <row r="51" spans="1:1" x14ac:dyDescent="0.25">
      <c r="A51" t="s">
        <v>1186</v>
      </c>
    </row>
    <row r="52" spans="1:1" x14ac:dyDescent="0.25">
      <c r="A52" t="s">
        <v>1106</v>
      </c>
    </row>
    <row r="53" spans="1:1" x14ac:dyDescent="0.25">
      <c r="A53" t="s">
        <v>1262</v>
      </c>
    </row>
    <row r="54" spans="1:1" x14ac:dyDescent="0.25">
      <c r="A54" t="s">
        <v>1188</v>
      </c>
    </row>
    <row r="55" spans="1:1" x14ac:dyDescent="0.25">
      <c r="A55" t="s">
        <v>1263</v>
      </c>
    </row>
    <row r="56" spans="1:1" x14ac:dyDescent="0.25">
      <c r="A56" t="s">
        <v>1110</v>
      </c>
    </row>
    <row r="57" spans="1:1" x14ac:dyDescent="0.25">
      <c r="A57" t="s">
        <v>1264</v>
      </c>
    </row>
    <row r="58" spans="1:1" x14ac:dyDescent="0.25">
      <c r="A58" t="s">
        <v>1214</v>
      </c>
    </row>
    <row r="59" spans="1:1" x14ac:dyDescent="0.25">
      <c r="A59" t="s">
        <v>1265</v>
      </c>
    </row>
    <row r="60" spans="1:1" x14ac:dyDescent="0.25">
      <c r="A60" t="s">
        <v>1190</v>
      </c>
    </row>
    <row r="61" spans="1:1" x14ac:dyDescent="0.25">
      <c r="A61" t="s">
        <v>1266</v>
      </c>
    </row>
    <row r="62" spans="1:1" x14ac:dyDescent="0.25">
      <c r="A62" t="s">
        <v>1192</v>
      </c>
    </row>
    <row r="63" spans="1:1" x14ac:dyDescent="0.25">
      <c r="A63" t="s">
        <v>1267</v>
      </c>
    </row>
    <row r="64" spans="1:1" x14ac:dyDescent="0.25">
      <c r="A64" t="s">
        <v>1112</v>
      </c>
    </row>
    <row r="65" spans="1:1" x14ac:dyDescent="0.25">
      <c r="A65" t="s">
        <v>1194</v>
      </c>
    </row>
    <row r="66" spans="1:1" x14ac:dyDescent="0.25">
      <c r="A66" t="s">
        <v>1146</v>
      </c>
    </row>
    <row r="67" spans="1:1" x14ac:dyDescent="0.25">
      <c r="A67" t="s">
        <v>1268</v>
      </c>
    </row>
    <row r="68" spans="1:1" x14ac:dyDescent="0.25">
      <c r="A68" t="s">
        <v>1196</v>
      </c>
    </row>
    <row r="69" spans="1:1" x14ac:dyDescent="0.25">
      <c r="A69" t="s">
        <v>1269</v>
      </c>
    </row>
    <row r="70" spans="1:1" x14ac:dyDescent="0.25">
      <c r="A70" t="s">
        <v>1270</v>
      </c>
    </row>
    <row r="71" spans="1:1" x14ac:dyDescent="0.25">
      <c r="A71" t="s">
        <v>1072</v>
      </c>
    </row>
    <row r="72" spans="1:1" x14ac:dyDescent="0.25">
      <c r="A72" t="s">
        <v>1114</v>
      </c>
    </row>
    <row r="73" spans="1:1" x14ac:dyDescent="0.25">
      <c r="A73" t="s">
        <v>1271</v>
      </c>
    </row>
    <row r="74" spans="1:1" x14ac:dyDescent="0.25">
      <c r="A74" t="s">
        <v>1116</v>
      </c>
    </row>
    <row r="75" spans="1:1" x14ac:dyDescent="0.25">
      <c r="A75" t="s">
        <v>1118</v>
      </c>
    </row>
    <row r="76" spans="1:1" x14ac:dyDescent="0.25">
      <c r="A76" t="s">
        <v>1148</v>
      </c>
    </row>
    <row r="77" spans="1:1" x14ac:dyDescent="0.25">
      <c r="A77" t="s">
        <v>1150</v>
      </c>
    </row>
    <row r="78" spans="1:1" x14ac:dyDescent="0.25">
      <c r="A78" t="s">
        <v>1272</v>
      </c>
    </row>
    <row r="79" spans="1:1" x14ac:dyDescent="0.25">
      <c r="A79" t="s">
        <v>1273</v>
      </c>
    </row>
    <row r="80" spans="1:1" x14ac:dyDescent="0.25">
      <c r="A80" t="s">
        <v>1152</v>
      </c>
    </row>
    <row r="81" spans="1:1" x14ac:dyDescent="0.25">
      <c r="A81" t="s">
        <v>1154</v>
      </c>
    </row>
    <row r="82" spans="1:1" x14ac:dyDescent="0.25">
      <c r="A82" t="s">
        <v>1212</v>
      </c>
    </row>
    <row r="83" spans="1:1" x14ac:dyDescent="0.25">
      <c r="A83" t="s">
        <v>1274</v>
      </c>
    </row>
    <row r="84" spans="1:1" x14ac:dyDescent="0.25">
      <c r="A84" t="s">
        <v>1200</v>
      </c>
    </row>
    <row r="85" spans="1:1" x14ac:dyDescent="0.25">
      <c r="A85" t="s">
        <v>1074</v>
      </c>
    </row>
    <row r="86" spans="1:1" x14ac:dyDescent="0.25">
      <c r="A86" t="s">
        <v>1084</v>
      </c>
    </row>
    <row r="87" spans="1:1" x14ac:dyDescent="0.25">
      <c r="A87" t="s">
        <v>1202</v>
      </c>
    </row>
    <row r="88" spans="1:1" x14ac:dyDescent="0.25">
      <c r="A88" t="s">
        <v>1156</v>
      </c>
    </row>
    <row r="89" spans="1:1" x14ac:dyDescent="0.25">
      <c r="A89" t="s">
        <v>1108</v>
      </c>
    </row>
    <row r="90" spans="1:1" x14ac:dyDescent="0.25">
      <c r="A90" t="s">
        <v>1120</v>
      </c>
    </row>
    <row r="91" spans="1:1" x14ac:dyDescent="0.25">
      <c r="A91" t="s">
        <v>1158</v>
      </c>
    </row>
    <row r="92" spans="1:1" x14ac:dyDescent="0.25">
      <c r="A92" t="s">
        <v>1204</v>
      </c>
    </row>
    <row r="93" spans="1:1" x14ac:dyDescent="0.25">
      <c r="A93" t="s">
        <v>1275</v>
      </c>
    </row>
    <row r="94" spans="1:1" x14ac:dyDescent="0.25">
      <c r="A94" t="s">
        <v>1206</v>
      </c>
    </row>
    <row r="95" spans="1:1" x14ac:dyDescent="0.25">
      <c r="A95" t="s">
        <v>1122</v>
      </c>
    </row>
    <row r="96" spans="1:1" x14ac:dyDescent="0.25">
      <c r="A96" t="s">
        <v>1208</v>
      </c>
    </row>
    <row r="97" spans="1:1" x14ac:dyDescent="0.25">
      <c r="A97" t="s">
        <v>1066</v>
      </c>
    </row>
    <row r="98" spans="1:1" x14ac:dyDescent="0.25">
      <c r="A98" t="s">
        <v>1160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69" t="str">
        <f>Spolu!C3&amp;", "&amp;Spolu!C6</f>
        <v>Slovenská federácia pétanque, Karpatské námestie 10A, Bratislava, 831 06</v>
      </c>
      <c r="B1" s="369"/>
      <c r="C1" s="369"/>
      <c r="N1" s="137" t="str">
        <f>O1&amp;" - "&amp;P1</f>
        <v>a - príspevok uznaným športom</v>
      </c>
      <c r="O1" s="137" t="s">
        <v>338</v>
      </c>
      <c r="P1" s="137" t="s">
        <v>339</v>
      </c>
    </row>
    <row r="2" spans="1:16" x14ac:dyDescent="0.25">
      <c r="N2" s="137" t="str">
        <f t="shared" ref="N2:N18" si="0">O2&amp;" - "&amp;P2</f>
        <v>b - príspevok Slovenskému olympijskému a športovému výboru</v>
      </c>
      <c r="O2" s="137" t="s">
        <v>340</v>
      </c>
      <c r="P2" s="137" t="s">
        <v>341</v>
      </c>
    </row>
    <row r="3" spans="1:16" x14ac:dyDescent="0.25">
      <c r="E3" s="370" t="s">
        <v>1276</v>
      </c>
      <c r="F3" s="371"/>
      <c r="N3" s="137" t="str">
        <f t="shared" si="0"/>
        <v>c - príspevok Slovenskému paralympijskému výboru</v>
      </c>
      <c r="O3" s="137" t="s">
        <v>342</v>
      </c>
      <c r="P3" s="137" t="s">
        <v>343</v>
      </c>
    </row>
    <row r="4" spans="1:16" ht="45.75" customHeight="1" x14ac:dyDescent="0.25">
      <c r="E4" s="371"/>
      <c r="F4" s="371"/>
      <c r="N4" s="137" t="str">
        <f t="shared" si="0"/>
        <v>d - príspevok športovcom top tímu</v>
      </c>
      <c r="O4" s="137" t="s">
        <v>344</v>
      </c>
      <c r="P4" s="137" t="s">
        <v>345</v>
      </c>
    </row>
    <row r="5" spans="1:16" ht="30.75" customHeight="1" x14ac:dyDescent="0.25">
      <c r="C5" s="138" t="s">
        <v>1277</v>
      </c>
      <c r="N5" s="137" t="str">
        <f t="shared" si="0"/>
        <v>e - rozvoj športov, ktoré nie sú uznanými podľa zákona č. 440/2015 Z. z.</v>
      </c>
      <c r="O5" s="137" t="s">
        <v>346</v>
      </c>
      <c r="P5" s="137" t="s">
        <v>351</v>
      </c>
    </row>
    <row r="6" spans="1:16" ht="30" x14ac:dyDescent="0.25">
      <c r="C6" s="138" t="s">
        <v>1278</v>
      </c>
      <c r="E6" s="140" t="s">
        <v>1279</v>
      </c>
      <c r="F6" s="149"/>
      <c r="N6" s="137" t="str">
        <f t="shared" si="0"/>
        <v>f - organizovanie významných a tradičných športových podujatí na území SR v roku 2020</v>
      </c>
      <c r="O6" s="137" t="s">
        <v>348</v>
      </c>
      <c r="P6" s="137" t="s">
        <v>1280</v>
      </c>
    </row>
    <row r="7" spans="1:16" x14ac:dyDescent="0.25">
      <c r="C7" s="138" t="s">
        <v>1281</v>
      </c>
      <c r="E7" s="140" t="s">
        <v>1282</v>
      </c>
      <c r="F7" s="150"/>
      <c r="N7" s="137" t="str">
        <f t="shared" si="0"/>
        <v>g - projekty školského, univerzitného športu a športu pre všetkých</v>
      </c>
      <c r="O7" s="137" t="s">
        <v>350</v>
      </c>
      <c r="P7" s="137" t="s">
        <v>1283</v>
      </c>
    </row>
    <row r="8" spans="1:16" x14ac:dyDescent="0.25">
      <c r="C8" s="138" t="s">
        <v>1284</v>
      </c>
      <c r="E8" s="140" t="s">
        <v>1285</v>
      </c>
      <c r="F8" s="151"/>
      <c r="N8" s="137" t="str">
        <f t="shared" si="0"/>
        <v>h - podpora a rozvoj turistických a cykloturistických trás</v>
      </c>
      <c r="O8" s="137" t="s">
        <v>352</v>
      </c>
      <c r="P8" s="137" t="s">
        <v>353</v>
      </c>
    </row>
    <row r="9" spans="1:16" x14ac:dyDescent="0.25">
      <c r="E9" s="140" t="s">
        <v>1286</v>
      </c>
      <c r="F9" s="149"/>
      <c r="N9" s="137" t="str">
        <f t="shared" si="0"/>
        <v>i - finančné odmeny športovcom za výsledky dosiahnuté v roku 2019 a trénerom mládeže za dosiahnuté výsledky ich športovcov v roku 2019 a za celoživotnú prácu s mládežou</v>
      </c>
      <c r="O9" s="137" t="s">
        <v>354</v>
      </c>
      <c r="P9" s="137" t="s">
        <v>1287</v>
      </c>
    </row>
    <row r="10" spans="1:16" x14ac:dyDescent="0.25">
      <c r="N10" s="137" t="str">
        <f t="shared" si="0"/>
        <v>j - projekty pre popularizáciu pohybových aktivít detí, mládeže a seniorov</v>
      </c>
      <c r="O10" s="137" t="s">
        <v>356</v>
      </c>
      <c r="P10" s="137" t="s">
        <v>1288</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72" t="s">
        <v>1289</v>
      </c>
      <c r="B12" s="372"/>
      <c r="C12" s="372"/>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1290</v>
      </c>
    </row>
    <row r="14" spans="1:16" ht="45" customHeight="1" x14ac:dyDescent="0.25">
      <c r="A14" s="37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3"/>
      <c r="C14" s="373"/>
      <c r="F14" s="141"/>
      <c r="N14" s="137" t="str">
        <f t="shared" si="0"/>
        <v>n - organizovanie významnej súťaže podľa § 55 ods. 1 písm. b)</v>
      </c>
      <c r="O14" s="137" t="s">
        <v>364</v>
      </c>
      <c r="P14" s="137" t="s">
        <v>1291</v>
      </c>
    </row>
    <row r="15" spans="1:16" ht="32.1" customHeight="1" thickBot="1" x14ac:dyDescent="0.3">
      <c r="A15" s="139" t="s">
        <v>1292</v>
      </c>
      <c r="B15" s="374" t="s">
        <v>1293</v>
      </c>
      <c r="C15" s="375"/>
      <c r="N15" s="137" t="str">
        <f t="shared" si="0"/>
        <v>o - účasť na významnej súťaži podľa § 3 písm. h) druhého až štvrtého bodu Zákona o športe vrátane prípravy na túto súťaž</v>
      </c>
      <c r="O15" s="137" t="s">
        <v>365</v>
      </c>
      <c r="P15" s="137" t="s">
        <v>1294</v>
      </c>
    </row>
    <row r="16" spans="1:16" x14ac:dyDescent="0.25">
      <c r="A16" s="139" t="s">
        <v>1295</v>
      </c>
      <c r="B16" s="142">
        <f>F8</f>
        <v>0</v>
      </c>
      <c r="E16" s="145" t="s">
        <v>1296</v>
      </c>
      <c r="F16" s="146"/>
      <c r="N16" s="137" t="str">
        <f t="shared" si="0"/>
        <v>p - účasť na významnej súťaži podľa § 3 písm. h) prvého bodu Zákona o športe</v>
      </c>
      <c r="O16" s="137" t="s">
        <v>366</v>
      </c>
      <c r="P16" s="137" t="s">
        <v>1297</v>
      </c>
    </row>
    <row r="17" spans="1:16" x14ac:dyDescent="0.25">
      <c r="A17" s="139" t="s">
        <v>1298</v>
      </c>
      <c r="B17" s="254" t="s">
        <v>1299</v>
      </c>
      <c r="C17" s="194"/>
      <c r="E17" s="147"/>
      <c r="F17" s="284"/>
      <c r="N17" s="137" t="str">
        <f t="shared" si="0"/>
        <v xml:space="preserve">q - </v>
      </c>
      <c r="O17" s="137" t="s">
        <v>367</v>
      </c>
    </row>
    <row r="18" spans="1:16" x14ac:dyDescent="0.25">
      <c r="B18" s="193" t="s">
        <v>1300</v>
      </c>
      <c r="C18" s="142" t="str">
        <f>Spolu!C4</f>
        <v>36064742</v>
      </c>
      <c r="E18" s="147" t="s">
        <v>1301</v>
      </c>
      <c r="F18" s="284">
        <v>421947749446</v>
      </c>
      <c r="N18" s="137" t="str">
        <f t="shared" si="0"/>
        <v xml:space="preserve">r - </v>
      </c>
      <c r="O18" s="137" t="s">
        <v>368</v>
      </c>
    </row>
    <row r="19" spans="1:16" x14ac:dyDescent="0.25">
      <c r="E19" s="147" t="s">
        <v>1302</v>
      </c>
      <c r="F19" s="284">
        <v>421947749756</v>
      </c>
    </row>
    <row r="20" spans="1:16" ht="15.6" thickBot="1" x14ac:dyDescent="0.3">
      <c r="A20" s="139" t="s">
        <v>396</v>
      </c>
      <c r="B20" s="143">
        <f>F6</f>
        <v>0</v>
      </c>
      <c r="E20" s="208"/>
      <c r="F20" s="285"/>
    </row>
    <row r="21" spans="1:16" ht="189" customHeight="1" x14ac:dyDescent="0.25">
      <c r="B21" s="211"/>
      <c r="C21" s="144"/>
    </row>
    <row r="22" spans="1:16" ht="39.75" customHeight="1" x14ac:dyDescent="0.25">
      <c r="B22" s="368" t="s">
        <v>1303</v>
      </c>
      <c r="C22" s="368"/>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1304</v>
      </c>
    </row>
    <row r="29" spans="1:16" x14ac:dyDescent="0.25">
      <c r="N29" s="137" t="s">
        <v>1305</v>
      </c>
    </row>
    <row r="30" spans="1:16" x14ac:dyDescent="0.25">
      <c r="N30" s="137" t="s">
        <v>1306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Peter Šúry</cp:lastModifiedBy>
  <cp:revision/>
  <cp:lastPrinted>2025-01-23T13:30:36Z</cp:lastPrinted>
  <dcterms:created xsi:type="dcterms:W3CDTF">2017-02-20T06:20:12Z</dcterms:created>
  <dcterms:modified xsi:type="dcterms:W3CDTF">2026-04-16T19:57:21Z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