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Peter\Desktop\"/>
    </mc:Choice>
  </mc:AlternateContent>
  <xr:revisionPtr revIDLastSave="0" documentId="13_ncr:1_{3FE2DA0E-DA76-421D-9656-BB8B89BEB2C2}" xr6:coauthVersionLast="47" xr6:coauthVersionMax="47" xr10:uidLastSave="{00000000-0000-0000-0000-000000000000}"/>
  <bookViews>
    <workbookView xWindow="-120" yWindow="-120" windowWidth="38640" windowHeight="21120"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<sst xmlns="http://schemas.openxmlformats.org/spreadsheetml/2006/main" count="7898" uniqueCount="3525">
  <si>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</si>
  <si>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</si>
  <si>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</si>
  <si>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</si>
  <si>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</si>
  <si>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</si>
  <si>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</si>
  <si>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</si>
  <si>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</si>
  <si>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</si>
  <si>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</si>
  <si>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</si>
  <si>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</si>
  <si>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</si>
  <si>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</si>
  <si>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</si>
  <si>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</si>
  <si>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</si>
  <si>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</si>
  <si>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</si>
  <si>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</si>
  <si>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</si>
  <si>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</si>
  <si>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</si>
  <si>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</si>
  <si>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</si>
  <si>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</si>
  <si>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</si>
  <si>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</si>
  <si>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</si>
  <si>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</si>
  <si>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</si>
  <si>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</si>
  <si>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</si>
  <si>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</si>
  <si>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</si>
  <si>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</si>
  <si>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</si>
  <si>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</si>
  <si>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</si>
  <si>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</si>
  <si>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</si>
  <si>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</si>
  <si>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</si>
  <si>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</si>
  <si>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</si>
  <si>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</si>
  <si>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</si>
  <si>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</si>
  <si>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</si>
  <si>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</si>
  <si>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</si>
  <si>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</si>
  <si>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</si>
  <si>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</si>
  <si>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</si>
  <si>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</si>
  <si>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</si>
  <si>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</si>
  <si>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</si>
  <si>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</si>
  <si>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</si>
  <si>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</si>
  <si>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</si>
  <si>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</si>
  <si>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</si>
  <si>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</si>
  <si>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</si>
  <si>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</si>
  <si>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</si>
  <si>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</si>
  <si>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</si>
  <si>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</si>
  <si>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</si>
  <si>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</si>
  <si>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</si>
  <si>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</si>
  <si>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</si>
  <si>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</si>
  <si>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</si>
  <si>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</si>
  <si>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</si>
  <si>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</si>
  <si>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</si>
  <si>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</si>
  <si>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</si>
  <si>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</si>
  <si>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</si>
  <si>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</si>
  <si>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</si>
  <si>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</si>
  <si>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</si>
  <si>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</si>
  <si>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</si>
  <si>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</si>
  <si>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</si>
  <si>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</si>
  <si>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</si>
  <si>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</si>
  <si>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</si>
  <si>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</si>
  <si>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</si>
  <si>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</si>
  <si>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</si>
  <si>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</si>
  <si>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</si>
  <si>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</si>
  <si>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</si>
  <si>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</si>
  <si>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</si>
  <si>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</si>
  <si>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</si>
  <si>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</si>
  <si>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</si>
  <si>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</si>
  <si>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</si>
  <si>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</si>
  <si>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</si>
  <si>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</si>
  <si>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</si>
  <si>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</si>
  <si>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</si>
  <si>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</si>
  <si>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</si>
  <si>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</si>
  <si>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</si>
  <si>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</si>
  <si>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</si>
  <si>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</si>
  <si>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</si>
  <si>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</si>
  <si>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</si>
  <si>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</si>
  <si>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</si>
  <si>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</si>
  <si>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</si>
  <si>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</si>
  <si>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</si>
  <si>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</si>
  <si>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</si>
  <si>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</si>
  <si>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</si>
  <si>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</si>
  <si>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</si>
  <si>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</si>
  <si>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</si>
  <si>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</si>
  <si>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</si>
  <si>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</si>
  <si>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</si>
  <si>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</si>
  <si>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</si>
  <si>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</si>
  <si>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</si>
  <si>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</si>
  <si>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</si>
  <si>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</si>
  <si>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</si>
  <si>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</si>
  <si>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</si>
  <si>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</si>
  <si>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</si>
  <si>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</si>
  <si>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</si>
  <si>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</si>
  <si>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</si>
  <si>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</si>
  <si>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</si>
  <si>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</si>
  <si>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</si>
  <si>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</si>
  <si>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</si>
  <si>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</si>
  <si>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</si>
  <si>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</si>
  <si>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</si>
  <si>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</si>
  <si>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</si>
  <si>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</si>
  <si>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</si>
  <si>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</si>
  <si>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</si>
  <si>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</si>
  <si>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</si>
  <si>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</si>
  <si>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</si>
  <si>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</si>
  <si>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</si>
  <si>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</si>
  <si>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</si>
  <si>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</si>
  <si>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</si>
  <si>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</si>
  <si>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</si>
  <si>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</si>
  <si>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</si>
  <si>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</si>
  <si>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</si>
  <si>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</si>
  <si>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</si>
  <si>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</si>
  <si>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</si>
  <si>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</si>
  <si>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</si>
  <si>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</si>
  <si>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</si>
  <si>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</si>
  <si>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</si>
  <si>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</si>
  <si>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</si>
  <si>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</si>
  <si>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</si>
  <si>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</si>
  <si>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</si>
  <si>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</si>
  <si>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</si>
  <si>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</si>
  <si>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</si>
  <si>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</si>
  <si>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</si>
  <si>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</si>
  <si>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</si>
  <si>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</si>
  <si>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</si>
  <si>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</si>
  <si>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</si>
  <si>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</si>
  <si>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</si>
  <si>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</si>
  <si>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</si>
  <si>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</si>
  <si>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</si>
  <si>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</si>
  <si>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</si>
  <si>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</si>
  <si>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</si>
  <si>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</si>
  <si>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</si>
  <si>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</si>
  <si>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</si>
  <si>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</si>
  <si>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</si>
  <si>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</si>
  <si>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</si>
  <si>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</si>
  <si>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</si>
  <si>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</si>
  <si>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</si>
  <si>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</si>
  <si>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</si>
  <si>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</si>
  <si>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</si>
  <si>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</si>
  <si>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</si>
  <si>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</si>
  <si>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</si>
  <si>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</si>
  <si>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</si>
  <si>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</si>
  <si>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</si>
  <si>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</si>
  <si>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</si>
  <si>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</si>
  <si>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</si>
  <si>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</si>
  <si>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</si>
  <si>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</si>
  <si>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</si>
  <si>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</si>
  <si>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</si>
  <si>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</si>
  <si>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</si>
  <si>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</si>
  <si>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</si>
  <si>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</si>
  <si>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</si>
  <si>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</si>
  <si>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</si>
  <si>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</si>
  <si>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</si>
  <si>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</si>
  <si>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</si>
  <si>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</si>
  <si>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</si>
  <si>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</si>
  <si>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</si>
  <si>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</si>
  <si>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</si>
  <si>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</si>
  <si>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</si>
  <si>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</si>
  <si>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</si>
  <si>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</si>
  <si>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</si>
  <si>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</si>
  <si>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</si>
  <si>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</si>
  <si>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</si>
  <si>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</si>
  <si>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</si>
  <si>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</si>
  <si>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</si>
  <si>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</si>
  <si>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</si>
  <si>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</si>
  <si>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</si>
  <si>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</si>
  <si>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</si>
  <si>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</si>
  <si>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</si>
  <si>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</si>
  <si>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</si>
  <si>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</si>
  <si>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</si>
  <si>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</si>
  <si>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</si>
  <si>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</si>
  <si>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</si>
  <si>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</si>
  <si>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</si>
  <si>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</si>
  <si>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</si>
  <si>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</si>
  <si>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</si>
  <si>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</si>
  <si>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</si>
  <si>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</si>
  <si>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</si>
  <si>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</si>
  <si>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</si>
  <si>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</si>
  <si>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</si>
  <si>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</si>
  <si>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</si>
  <si>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</si>
  <si>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</si>
  <si>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</si>
  <si>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</si>
  <si>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</si>
  <si>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</si>
  <si>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</si>
  <si>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</si>
  <si>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</si>
  <si>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</si>
  <si>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</si>
  <si>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</si>
  <si>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</si>
  <si>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</si>
  <si>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</si>
  <si>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</si>
  <si>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</si>
  <si>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</si>
  <si>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</si>
  <si>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</si>
  <si>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</si>
  <si>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</si>
  <si>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</si>
  <si>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</si>
  <si>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</si>
  <si>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</si>
  <si>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</si>
  <si>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</si>
  <si>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</si>
  <si>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</si>
  <si>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</si>
  <si>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</si>
  <si>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</si>
  <si>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</si>
  <si>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</si>
  <si>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</si>
  <si>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</si>
  <si>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</si>
  <si>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</si>
  <si>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</si>
  <si>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</si>
  <si>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</si>
  <si>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</si>
  <si>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</si>
  <si>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</si>
  <si>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</si>
  <si>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</si>
  <si>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</si>
  <si>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</si>
  <si>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</si>
  <si>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</si>
  <si>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</si>
  <si>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</si>
  <si>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</si>
  <si>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</si>
  <si>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</si>
  <si>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</si>
  <si>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</si>
  <si>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</si>
  <si>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</si>
  <si>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</si>
  <si>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</si>
  <si>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</si>
  <si>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</si>
  <si>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</si>
  <si>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</si>
  <si>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</si>
  <si>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</si>
  <si>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</si>
  <si>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</si>
  <si>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</si>
  <si>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</si>
  <si>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</si>
  <si>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</si>
  <si>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</si>
  <si>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</si>
  <si>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</si>
  <si>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</si>
  <si>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</si>
  <si>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</si>
  <si>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</si>
  <si>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</si>
  <si>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</si>
  <si>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</si>
  <si>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</si>
  <si>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</si>
  <si>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</si>
  <si>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</si>
  <si>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</si>
  <si>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</si>
  <si>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</si>
  <si>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</si>
  <si>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</si>
  <si>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</si>
  <si>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</si>
  <si>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</si>
  <si>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</si>
  <si>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</si>
  <si>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</si>
  <si>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</si>
  <si>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</si>
  <si>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</si>
  <si>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</si>
  <si>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</si>
  <si>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</si>
  <si>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</si>
  <si>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</si>
  <si>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</si>
  <si>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</si>
  <si>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</si>
  <si>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</si>
  <si>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</si>
  <si>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</si>
  <si>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</si>
  <si>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</si>
  <si>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</si>
  <si>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</si>
  <si>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</si>
  <si>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</si>
  <si>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</si>
  <si>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</si>
  <si>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</si>
  <si>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</si>
  <si>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</si>
  <si>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</si>
  <si>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</si>
  <si>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</si>
  <si>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</si>
  <si>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</si>
  <si>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</si>
  <si>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</si>
  <si>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</si>
  <si>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</si>
  <si>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</si>
  <si>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</si>
  <si>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</si>
  <si>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</si>
  <si>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</si>
  <si>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</si>
  <si>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</si>
  <si>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</si>
  <si>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</si>
  <si>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</si>
  <si>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</si>
  <si>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</si>
  <si>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</si>
  <si>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</si>
  <si>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</si>
  <si>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</si>
  <si>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</si>
  <si>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</si>
  <si>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</si>
  <si>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</si>
  <si>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</si>
  <si>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</si>
  <si>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</si>
  <si>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</si>
  <si>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</si>
  <si>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</si>
  <si>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</si>
  <si>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</si>
  <si>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</si>
  <si>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</si>
  <si>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</si>
  <si>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</si>
  <si>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</si>
  <si>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</si>
  <si>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</si>
  <si>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</si>
  <si>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</si>
  <si>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</si>
  <si>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</si>
  <si>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</si>
  <si>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</si>
  <si>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</si>
  <si>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</si>
  <si>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</si>
  <si>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</si>
  <si>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</si>
  <si>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</si>
  <si>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</si>
  <si>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</si>
  <si>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</si>
  <si>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</si>
  <si>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</si>
  <si>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</si>
  <si>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</si>
  <si>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</si>
  <si>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</si>
  <si>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</si>
  <si>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</si>
  <si>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</si>
  <si>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</si>
  <si>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</si>
  <si>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</si>
  <si>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</si>
  <si>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</si>
  <si>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</si>
  <si>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</si>
  <si>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</si>
  <si>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</si>
  <si>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</si>
  <si>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</si>
  <si>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</si>
  <si>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</si>
  <si>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</si>
  <si>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</si>
  <si>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</si>
  <si>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</si>
  <si>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</si>
  <si>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</si>
  <si>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</si>
  <si>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</si>
  <si>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</si>
  <si>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</si>
  <si>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</si>
  <si>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</si>
  <si>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</si>
  <si>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</si>
  <si>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</si>
  <si>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</si>
  <si>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</si>
  <si>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</si>
  <si>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</si>
  <si>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</si>
  <si>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</si>
  <si>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</si>
  <si>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</si>
  <si>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</si>
  <si>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</si>
  <si>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</si>
  <si>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</si>
  <si>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</si>
  <si>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</si>
  <si>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</si>
  <si>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</si>
  <si>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</si>
  <si>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</si>
  <si>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</si>
  <si>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</si>
  <si>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</si>
  <si>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</si>
  <si>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</si>
  <si>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</si>
  <si>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</si>
  <si>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</si>
  <si>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</si>
  <si>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</si>
  <si>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</si>
  <si>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</si>
  <si>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</si>
  <si>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</si>
  <si>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</si>
  <si>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</si>
  <si>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</si>
  <si>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</si>
  <si>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</si>
  <si>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</si>
  <si>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</si>
  <si>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</si>
  <si>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</si>
  <si>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</si>
  <si>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</si>
  <si>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</si>
  <si>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</si>
  <si>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</si>
  <si>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</si>
  <si>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</si>
  <si>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</si>
  <si>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</si>
  <si>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</si>
  <si>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</si>
  <si>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</si>
  <si>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</si>
  <si>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</si>
  <si>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</si>
  <si>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</si>
  <si>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</si>
  <si>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</si>
  <si>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</si>
  <si>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</si>
  <si>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</si>
  <si>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</si>
  <si>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</si>
  <si>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</si>
  <si>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</si>
  <si>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</si>
  <si>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</si>
  <si>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</si>
  <si>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</si>
  <si>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</si>
  <si>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</si>
  <si>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</si>
  <si>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</si>
  <si>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</si>
  <si>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</si>
  <si>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</si>
  <si>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</si>
  <si>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</si>
  <si>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</si>
  <si>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</si>
  <si>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</si>
  <si>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</si>
  <si>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</si>
  <si>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</si>
  <si>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</si>
  <si>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</si>
  <si>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</si>
  <si>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</si>
  <si>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</si>
  <si>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</si>
  <si>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</si>
  <si>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</si>
  <si>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</si>
  <si>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</si>
  <si>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</si>
  <si>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</si>
  <si>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</si>
  <si>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</si>
  <si>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</si>
  <si>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</si>
  <si>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</si>
  <si>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</si>
  <si>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</si>
  <si>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</si>
  <si>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</si>
  <si>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</si>
  <si>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</si>
  <si>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</si>
  <si>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</si>
  <si>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</si>
  <si>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</si>
  <si>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</si>
  <si>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</si>
  <si>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</si>
  <si>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</si>
  <si>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</si>
  <si>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</si>
  <si>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</si>
  <si>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</si>
  <si>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</si>
  <si>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</si>
  <si>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</si>
  <si>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</si>
  <si>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</si>
  <si>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</si>
  <si>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</si>
  <si>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</si>
  <si>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</si>
  <si>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</si>
  <si>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</si>
  <si>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</si>
  <si>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</si>
  <si>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</si>
  <si>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</si>
  <si>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</si>
  <si>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</si>
  <si>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</si>
  <si>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</si>
  <si>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</si>
  <si>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</si>
  <si>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</si>
  <si>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</si>
  <si>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</si>
  <si>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</si>
  <si>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</si>
  <si>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</si>
  <si>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</si>
  <si>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</si>
  <si>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</si>
  <si>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</si>
  <si>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</si>
  <si>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</si>
  <si>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</si>
  <si>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</si>
  <si>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</si>
  <si>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</si>
  <si>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</si>
  <si>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</si>
  <si>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</si>
  <si>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</si>
  <si>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</si>
  <si>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</si>
  <si>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</si>
  <si>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</si>
  <si>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</si>
  <si>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</si>
  <si>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</si>
  <si>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</si>
  <si>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</si>
  <si>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</si>
  <si>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</si>
  <si>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</si>
  <si>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</si>
  <si>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</si>
  <si>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</si>
  <si>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</si>
  <si>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</si>
  <si>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</si>
  <si>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</si>
  <si>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</si>
  <si>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</si>
  <si>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</si>
  <si>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</si>
  <si>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</si>
  <si>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</si>
  <si>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</si>
  <si>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</si>
  <si>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</si>
  <si>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</si>
  <si>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</si>
  <si>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</si>
  <si>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</si>
  <si>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</si>
  <si>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</si>
  <si>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</si>
  <si>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</si>
  <si>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</si>
  <si>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</si>
  <si>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</si>
  <si>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</si>
  <si>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</si>
  <si>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</si>
  <si>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</si>
  <si>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</si>
  <si>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</si>
  <si>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</si>
  <si>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</si>
  <si>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</si>
  <si>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</si>
  <si>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</si>
  <si>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</si>
  <si>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</si>
  <si>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</si>
  <si>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</si>
  <si>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</si>
  <si>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</si>
  <si>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</si>
  <si>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</si>
  <si>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</si>
  <si>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</si>
  <si>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</si>
  <si>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</si>
  <si>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</si>
  <si>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</si>
  <si>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</si>
  <si>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</si>
  <si>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</si>
  <si>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</si>
  <si>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</si>
  <si>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</si>
  <si>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</si>
  <si>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</si>
  <si>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</si>
  <si>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</si>
  <si>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</si>
  <si>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</si>
  <si>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</si>
  <si>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</si>
  <si>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</si>
  <si>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</si>
  <si>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</si>
  <si>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</si>
  <si>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</si>
  <si>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</si>
  <si>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</si>
  <si>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</si>
  <si>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</si>
  <si>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</si>
  <si>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</si>
  <si>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</si>
  <si>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</si>
  <si>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</si>
  <si>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</si>
  <si>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</si>
  <si>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</si>
  <si>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</si>
  <si>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</si>
  <si>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</si>
  <si>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</si>
  <si>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</si>
  <si>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</si>
  <si>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</si>
  <si>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</si>
  <si>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</si>
  <si>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</si>
  <si>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</si>
  <si>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</si>
  <si>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</si>
  <si>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</si>
  <si>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</si>
  <si>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</si>
  <si>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</si>
  <si>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</si>
  <si>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</si>
  <si>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</si>
  <si>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</si>
  <si>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</si>
  <si>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</si>
  <si>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</si>
  <si>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</si>
  <si>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</si>
  <si>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</si>
  <si>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</si>
  <si>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</si>
  <si>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</si>
  <si>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</si>
  <si>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</si>
  <si>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</si>
  <si>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</si>
  <si>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</si>
  <si>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</si>
  <si>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</si>
  <si>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</si>
  <si>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</si>
  <si>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</si>
  <si>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</si>
  <si>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</si>
  <si>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</si>
  <si>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</si>
  <si>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</si>
  <si>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</si>
  <si>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</si>
  <si>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</si>
  <si>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</si>
  <si>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</si>
  <si>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</si>
  <si>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</si>
  <si>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</si>
  <si>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</si>
  <si>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</si>
  <si>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</si>
  <si>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</si>
  <si>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</si>
  <si>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</si>
  <si>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</si>
  <si>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</si>
  <si>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</si>
  <si>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</si>
  <si>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</si>
  <si>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</si>
  <si>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</si>
  <si>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</si>
  <si>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</si>
  <si>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</si>
  <si>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</si>
  <si>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</si>
  <si>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</si>
  <si>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</si>
  <si>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</si>
  <si>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</si>
  <si>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</si>
  <si>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</si>
  <si>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</si>
  <si>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</si>
  <si>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</si>
  <si>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</si>
  <si>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</si>
  <si>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</si>
  <si>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</si>
  <si>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</si>
  <si>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</si>
  <si>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</si>
  <si>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</si>
  <si>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</si>
  <si>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</si>
  <si>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</si>
  <si>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</si>
  <si>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</si>
  <si>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</si>
  <si>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</si>
  <si>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</si>
  <si>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</si>
  <si>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</si>
  <si>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</si>
  <si>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</si>
  <si>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</si>
  <si>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</si>
  <si>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</si>
  <si>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</si>
  <si>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</si>
  <si>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</si>
  <si>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</si>
  <si>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</si>
  <si>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</si>
  <si>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</si>
  <si>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</si>
  <si>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</si>
  <si>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</si>
  <si>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</si>
  <si>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</si>
  <si>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</si>
  <si>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</si>
  <si>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</si>
  <si>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</si>
  <si>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</si>
  <si>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</si>
  <si>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</si>
  <si>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</si>
  <si>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</si>
  <si>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</si>
  <si>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</si>
  <si>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</si>
  <si>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</si>
  <si>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</si>
  <si>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</si>
  <si>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</si>
  <si>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</si>
  <si>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</si>
  <si>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</si>
  <si>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</si>
  <si>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</si>
  <si>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</si>
  <si>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</si>
  <si>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</si>
  <si>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</si>
  <si>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</si>
  <si>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</si>
  <si>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</si>
  <si>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</si>
  <si>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</si>
  <si>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</si>
  <si>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</si>
  <si>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</si>
  <si>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</si>
  <si>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</si>
  <si>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</si>
  <si>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</si>
  <si>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</si>
  <si>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</si>
  <si>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</si>
  <si>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</si>
  <si>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</si>
  <si>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</si>
  <si>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</si>
  <si>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</si>
  <si>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</si>
  <si>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</si>
  <si>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</si>
  <si>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</si>
  <si>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</si>
  <si>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</si>
  <si>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</si>
  <si>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</si>
  <si>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</si>
  <si>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</si>
  <si>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</si>
  <si>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</si>
  <si>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</si>
  <si>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</si>
  <si>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</si>
  <si>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</si>
  <si>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</si>
  <si>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</si>
  <si>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</si>
  <si>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</si>
  <si>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</si>
  <si>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</si>
  <si>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</si>
  <si>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</si>
  <si>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</si>
  <si>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</si>
  <si>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</si>
  <si>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</si>
  <si>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</si>
  <si>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</si>
  <si>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</si>
  <si>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</si>
  <si>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</si>
  <si>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</si>
  <si>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</si>
  <si>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</si>
  <si>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</si>
  <si>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</si>
  <si>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</si>
  <si>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</si>
  <si>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</si>
  <si>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</si>
  <si>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</si>
  <si>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</si>
  <si>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</si>
  <si>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</si>
  <si>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</si>
  <si>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</si>
  <si>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</si>
  <si>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</si>
  <si>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</si>
  <si>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</si>
  <si>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</si>
  <si>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</si>
  <si>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</si>
  <si>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</si>
  <si>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</si>
  <si>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</si>
  <si>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</si>
  <si>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</si>
  <si>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</si>
  <si>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</si>
  <si>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</si>
  <si>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</si>
  <si>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</si>
  <si>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</si>
  <si>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</si>
  <si>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</si>
  <si>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</si>
  <si>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</si>
  <si>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</si>
  <si>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</si>
  <si>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</si>
  <si>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</si>
  <si>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</si>
  <si>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</si>
  <si>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</si>
  <si>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</si>
  <si>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</si>
  <si>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</si>
  <si>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</si>
  <si>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</si>
  <si>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</si>
  <si>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</si>
  <si>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</si>
  <si>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</si>
  <si>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</si>
  <si>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</si>
  <si>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</si>
  <si>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</si>
  <si>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</si>
  <si>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</si>
  <si>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</si>
  <si>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</si>
  <si>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</si>
  <si>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</si>
  <si>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</si>
  <si>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</si>
  <si>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</si>
  <si>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</si>
  <si>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</si>
  <si>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</si>
  <si>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</si>
  <si>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</si>
  <si>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</si>
  <si>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</si>
  <si>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</si>
  <si>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</si>
  <si>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</si>
  <si>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</si>
  <si>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</si>
  <si>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</si>
  <si>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</si>
  <si>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</si>
  <si>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</si>
  <si>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</si>
  <si>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</si>
  <si>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</si>
  <si>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</si>
  <si>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</si>
  <si>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</si>
  <si>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</si>
  <si>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</si>
  <si>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</si>
  <si>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</si>
  <si>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</si>
  <si>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</si>
  <si>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</si>
  <si>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</si>
  <si>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</si>
  <si>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</si>
  <si>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</si>
  <si>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</si>
  <si>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</si>
  <si>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</si>
  <si>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</si>
  <si>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</si>
  <si>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</si>
  <si>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</si>
  <si>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</si>
  <si>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</si>
  <si>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</si>
  <si>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</si>
  <si>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</si>
  <si>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</si>
  <si>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</si>
  <si>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</si>
  <si>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</si>
  <si>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</si>
  <si>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</si>
  <si>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</si>
  <si>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</si>
  <si>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</si>
  <si>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</si>
  <si>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</si>
  <si>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</si>
  <si>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</si>
  <si>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</si>
  <si>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</si>
  <si>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</si>
  <si>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</si>
  <si>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</si>
  <si>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</si>
  <si>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</si>
  <si>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</si>
  <si>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</si>
  <si>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</si>
  <si>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</si>
  <si>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</si>
  <si>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</si>
  <si>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</si>
  <si>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</si>
  <si>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</si>
  <si>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</si>
  <si>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</si>
  <si>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</si>
  <si>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</si>
  <si>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</si>
  <si>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</si>
  <si>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</si>
  <si>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</si>
  <si>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</si>
  <si>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</si>
  <si>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</si>
  <si>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</si>
  <si>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</si>
  <si>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</si>
  <si>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</si>
  <si>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</si>
  <si>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</si>
  <si>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</si>
  <si>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</si>
  <si>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</si>
  <si>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</si>
  <si>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</si>
  <si>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</si>
  <si>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</si>
  <si>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</si>
  <si>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</si>
  <si>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</si>
  <si>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</si>
  <si>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</si>
  <si>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</si>
  <si>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</si>
  <si>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</si>
  <si>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</si>
  <si>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</si>
  <si>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</si>
  <si>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</si>
  <si>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</si>
  <si>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</si>
  <si>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</si>
  <si>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</si>
  <si>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</si>
  <si>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</si>
  <si>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</si>
  <si>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</si>
  <si>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</si>
  <si>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</si>
  <si>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</si>
  <si>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</si>
  <si>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</si>
  <si>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</si>
  <si>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</si>
  <si>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</si>
  <si>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</si>
  <si>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</si>
  <si>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</si>
  <si>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</si>
  <si>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</si>
  <si>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</si>
  <si>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</si>
  <si>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</si>
  <si>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</si>
  <si>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</si>
  <si>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</si>
  <si>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</si>
  <si>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</si>
  <si>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</si>
  <si>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</si>
  <si>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</si>
  <si>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</si>
  <si>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</si>
  <si>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</si>
  <si>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</si>
  <si>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</si>
  <si>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</si>
  <si>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</si>
  <si>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</si>
  <si>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</si>
  <si>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</si>
  <si>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</si>
  <si>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</si>
  <si>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</si>
  <si>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</si>
  <si>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</si>
  <si>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</si>
  <si>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</si>
  <si>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</si>
  <si>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</si>
  <si>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</si>
  <si>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</si>
  <si>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</si>
  <si>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</si>
  <si>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</si>
  <si>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</si>
  <si>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</si>
  <si>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</si>
  <si>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</si>
  <si>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</si>
  <si>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</si>
  <si>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</si>
  <si>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</si>
  <si>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</si>
  <si>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</si>
  <si>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</si>
  <si>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</si>
  <si>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</si>
  <si>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</si>
  <si>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</si>
  <si>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</si>
  <si>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</si>
  <si>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</si>
  <si>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</si>
  <si>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</si>
  <si>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</si>
  <si>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</si>
  <si>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</si>
  <si>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</si>
  <si>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</si>
  <si>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</si>
  <si>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</si>
  <si>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</si>
  <si>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</si>
  <si>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</si>
  <si>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</si>
  <si>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</si>
  <si>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</si>
  <si>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</si>
  <si>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</si>
  <si>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</si>
  <si>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</si>
  <si>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</si>
  <si>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</si>
  <si>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</si>
  <si>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</si>
  <si>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</si>
  <si>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</si>
  <si>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</si>
  <si>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</si>
  <si>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</si>
  <si>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</si>
  <si>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</si>
  <si>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</si>
  <si>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</si>
  <si>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</si>
  <si>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</si>
  <si>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</si>
  <si>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</si>
  <si>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</si>
  <si>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</si>
  <si>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</si>
  <si>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</si>
  <si>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</si>
  <si>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</si>
  <si>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</si>
  <si>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</si>
  <si>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</si>
  <si>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</si>
  <si>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</si>
  <si>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</si>
  <si>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</si>
  <si>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</si>
  <si>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</si>
  <si>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</si>
  <si>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</si>
  <si>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</si>
  <si>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</si>
  <si>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</si>
  <si>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</si>
  <si>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</si>
  <si>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</si>
  <si>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</si>
  <si>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</si>
  <si>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</si>
  <si>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</si>
  <si>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</si>
  <si>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</si>
  <si>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</si>
  <si>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</si>
  <si>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</si>
  <si>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</si>
  <si>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</si>
  <si>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</si>
  <si>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</si>
  <si>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</si>
  <si>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</si>
  <si>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</si>
  <si>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</si>
  <si>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</si>
  <si>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</si>
  <si>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</si>
  <si>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</si>
  <si>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</si>
  <si>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</si>
  <si>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</si>
  <si>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</si>
  <si>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</si>
  <si>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</si>
  <si>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</si>
  <si>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</si>
  <si>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</si>
  <si>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</si>
  <si>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</si>
  <si>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</si>
  <si>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</si>
  <si>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</si>
  <si>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</si>
  <si>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</si>
  <si>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</si>
  <si>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</si>
  <si>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</si>
  <si>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</si>
  <si>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</si>
  <si>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</si>
  <si>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</si>
  <si>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</si>
  <si>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</si>
  <si>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</si>
  <si>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</si>
  <si>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</si>
  <si>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</si>
  <si>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</si>
  <si>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</si>
  <si>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</si>
  <si>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</si>
  <si>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</si>
  <si>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</si>
  <si>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</si>
  <si>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</si>
  <si>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</si>
  <si>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</si>
  <si>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</si>
  <si>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</si>
  <si>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</si>
  <si>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</si>
  <si>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</si>
  <si>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</si>
  <si>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</si>
  <si>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</si>
  <si>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</si>
  <si>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</si>
  <si>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</si>
  <si>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</si>
  <si>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</si>
  <si>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</si>
  <si>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</si>
  <si>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</si>
  <si>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</si>
  <si>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</si>
  <si>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</si>
  <si>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</si>
  <si>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</si>
  <si>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</si>
  <si>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</si>
  <si>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</si>
  <si>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</si>
  <si>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</si>
  <si>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</si>
  <si>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</si>
  <si>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</si>
  <si>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</si>
  <si>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</si>
  <si>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</si>
  <si>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</si>
  <si>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</si>
  <si>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</si>
  <si>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</si>
  <si>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</si>
  <si>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</si>
  <si>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</si>
  <si>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</si>
  <si>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</si>
  <si>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</si>
  <si>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</si>
  <si>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</si>
  <si>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</si>
  <si>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</si>
  <si>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</si>
  <si>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</si>
  <si>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</si>
  <si>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</si>
  <si>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</si>
  <si>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</si>
  <si>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</si>
  <si>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</si>
  <si>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</si>
  <si>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</si>
  <si>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</si>
  <si>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</si>
  <si>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</si>
  <si>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</si>
  <si>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</si>
  <si>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</si>
  <si>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</si>
  <si>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</si>
  <si>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</si>
  <si>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</si>
  <si>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</si>
  <si>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</si>
  <si>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</si>
  <si>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</si>
  <si>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</si>
  <si>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</si>
  <si>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</si>
  <si>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</si>
  <si>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</si>
  <si>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</si>
  <si>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</si>
  <si>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</si>
  <si>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</si>
  <si>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</si>
  <si>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</si>
  <si>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</si>
  <si>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</si>
  <si>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</si>
  <si>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</si>
  <si>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</si>
  <si>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</si>
  <si>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</si>
  <si>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</si>
  <si>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</si>
  <si>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</si>
  <si>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</si>
  <si>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</si>
  <si>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</si>
  <si>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</si>
  <si>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</si>
  <si>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</si>
  <si>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</si>
  <si>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</si>
  <si>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</si>
  <si>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</si>
  <si>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</si>
  <si>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</si>
  <si>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</si>
  <si>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</si>
  <si>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</si>
  <si>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</si>
  <si>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</si>
  <si>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</si>
  <si>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</si>
  <si>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</si>
  <si>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</si>
  <si>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</si>
  <si>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</si>
  <si>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</si>
  <si>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</si>
  <si>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</si>
  <si>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</si>
  <si>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</si>
  <si>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</si>
  <si>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</si>
  <si>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</si>
  <si>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</si>
  <si>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</si>
  <si>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</si>
  <si>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</si>
  <si>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</si>
  <si>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</si>
  <si>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</si>
  <si>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</si>
  <si>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</si>
  <si>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</si>
  <si>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</si>
  <si>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</si>
  <si>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</si>
  <si>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</si>
  <si>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</si>
  <si>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</si>
  <si>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</si>
  <si>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</si>
  <si>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</si>
  <si>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</si>
  <si>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</si>
  <si>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</si>
  <si>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</si>
  <si>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</si>
  <si>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</si>
  <si>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</si>
  <si>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</si>
  <si>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</si>
  <si>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</si>
  <si>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</si>
  <si>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</si>
  <si>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</si>
  <si>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</si>
  <si>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</si>
  <si>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</si>
  <si>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</si>
  <si>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</si>
  <si>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</si>
  <si>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</si>
  <si>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</si>
  <si>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</si>
  <si>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</si>
  <si>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</si>
  <si>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</si>
  <si>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</si>
  <si>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</si>
  <si>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</si>
  <si>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</si>
  <si>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</si>
  <si>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</si>
  <si>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</si>
  <si>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</si>
  <si>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</si>
  <si>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</si>
  <si>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</si>
  <si>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</si>
  <si>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</si>
  <si>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</si>
  <si>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</si>
  <si>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</si>
  <si>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</si>
  <si>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</si>
  <si>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</si>
  <si>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</si>
  <si>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</si>
  <si>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</si>
  <si>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</si>
  <si>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</si>
  <si>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</si>
  <si>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</si>
  <si>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</si>
  <si>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</si>
  <si>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</si>
  <si>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</si>
  <si>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</si>
  <si>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</si>
  <si>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</si>
  <si>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</si>
  <si>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</si>
  <si>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</si>
  <si>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</si>
  <si>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</si>
  <si>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</si>
  <si>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</si>
  <si>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</si>
  <si>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</si>
  <si>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</si>
  <si>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</si>
  <si>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</si>
  <si>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</si>
  <si>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</si>
  <si>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</si>
  <si>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</si>
  <si>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</si>
  <si>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</si>
  <si>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</si>
  <si>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</si>
  <si>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</si>
  <si>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</si>
  <si>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</si>
  <si>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</si>
  <si>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</si>
  <si>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</si>
  <si>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</si>
  <si>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</si>
  <si>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</si>
  <si>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</si>
  <si>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</si>
  <si>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</si>
  <si>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</si>
  <si>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</si>
  <si>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</si>
  <si>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</si>
  <si>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</si>
  <si>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</si>
  <si>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</si>
  <si>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</si>
  <si>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</si>
  <si>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</si>
  <si>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</si>
  <si>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</si>
  <si>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</si>
  <si>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</si>
  <si>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</si>
  <si>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</si>
  <si>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</si>
  <si>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</si>
  <si>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</si>
  <si>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</si>
  <si>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</si>
  <si>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</si>
  <si>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</si>
  <si>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</si>
  <si>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</si>
  <si>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</si>
  <si>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</si>
  <si>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</si>
  <si>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</si>
  <si>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</si>
  <si>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</si>
  <si>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</si>
  <si>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</si>
  <si>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</si>
  <si>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</si>
  <si>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</si>
  <si>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</si>
  <si>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</si>
  <si>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</si>
  <si>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</si>
  <si>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</si>
  <si>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</si>
  <si>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</si>
  <si>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</si>
  <si>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</si>
  <si>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</si>
  <si>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</si>
  <si>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</si>
  <si>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</si>
  <si>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</si>
  <si>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</si>
  <si>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</si>
  <si>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</si>
  <si>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</si>
  <si>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</si>
  <si>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</si>
  <si>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</si>
  <si>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</si>
  <si>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</si>
  <si>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</si>
  <si>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</si>
  <si>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</si>
  <si>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</si>
  <si>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</si>
  <si>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</si>
  <si>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</si>
  <si>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</si>
  <si>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</si>
  <si>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</si>
  <si>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</si>
  <si>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</si>
  <si>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</si>
  <si>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</si>
  <si>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</si>
  <si>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</si>
  <si>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</si>
  <si>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</si>
  <si>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</si>
  <si>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</si>
  <si>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</si>
  <si>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</si>
  <si>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</si>
  <si>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</si>
  <si>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</si>
  <si>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</si>
  <si>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</si>
  <si>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</si>
  <si>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</si>
  <si>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</si>
  <si>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</si>
  <si>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</si>
  <si>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</si>
  <si>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</si>
  <si>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</si>
  <si>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</si>
  <si>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</si>
  <si>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</si>
  <si>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</si>
  <si>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</si>
  <si>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</si>
  <si>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</si>
  <si>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</si>
  <si>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</si>
  <si>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</si>
  <si>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</si>
  <si>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</si>
  <si>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</si>
  <si>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</si>
  <si>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</si>
  <si>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</si>
  <si>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</si>
  <si>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</si>
  <si>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</si>
  <si>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</si>
  <si>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</si>
  <si>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</si>
  <si>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</si>
  <si>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</si>
  <si>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</si>
  <si>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</si>
  <si>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</si>
  <si>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</si>
  <si>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</si>
  <si>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</si>
  <si>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</si>
  <si>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</si>
  <si>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</si>
  <si>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</si>
  <si>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</si>
  <si>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</si>
  <si>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</si>
  <si>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</si>
  <si>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</si>
  <si>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</si>
  <si>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</si>
  <si>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</si>
  <si>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</si>
  <si>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</si>
  <si>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</si>
  <si>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</si>
  <si>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</si>
  <si>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</si>
  <si>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</si>
  <si>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</si>
  <si>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</si>
  <si>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</si>
  <si>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</si>
  <si>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</si>
  <si>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</si>
  <si>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</si>
  <si>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</si>
  <si>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</si>
  <si>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</si>
  <si>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</si>
  <si>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</si>
  <si>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</si>
  <si>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</si>
  <si>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</si>
  <si>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</si>
  <si>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</si>
  <si>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</si>
  <si>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</si>
  <si>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</si>
  <si>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</si>
  <si>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</si>
  <si>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</si>
  <si>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</si>
  <si>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</si>
  <si>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</si>
  <si>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</si>
  <si>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</si>
  <si>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</si>
  <si>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</si>
  <si>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</si>
  <si>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</si>
  <si>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</si>
  <si>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</si>
  <si>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</si>
  <si>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</si>
  <si>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</si>
  <si>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</si>
  <si>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</si>
  <si>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</si>
  <si>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</si>
  <si>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</si>
  <si>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</si>
  <si>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</si>
  <si>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</si>
  <si>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</si>
  <si>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</si>
  <si>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</si>
  <si>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</si>
  <si>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</si>
  <si>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</si>
  <si>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</si>
  <si>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</si>
  <si>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</si>
  <si>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</si>
  <si>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</si>
  <si>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</si>
  <si>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</si>
  <si>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</si>
  <si>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</si>
  <si>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</si>
  <si>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</si>
  <si>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</si>
  <si>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</si>
  <si>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</si>
  <si>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</si>
  <si>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</si>
  <si>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</si>
  <si>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</si>
  <si>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</si>
  <si>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</si>
  <si>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</si>
  <si>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</si>
  <si>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</si>
  <si>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</si>
  <si>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</si>
  <si>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</si>
  <si>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</si>
  <si>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</si>
  <si>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</si>
  <si>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</si>
  <si>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</si>
  <si>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</si>
  <si>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</si>
  <si>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</si>
  <si>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</si>
  <si>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</si>
  <si>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</si>
  <si>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</si>
  <si>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</si>
  <si>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</si>
  <si>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</si>
  <si>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</si>
  <si>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</si>
  <si>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</si>
  <si>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</si>
  <si>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</si>
  <si>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</si>
  <si>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</si>
  <si>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</si>
  <si>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</si>
  <si>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</si>
  <si>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</si>
  <si>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</si>
  <si>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</si>
  <si>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</si>
  <si>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</si>
  <si>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</si>
  <si>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</si>
  <si>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</si>
  <si>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</si>
  <si>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</si>
  <si>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</si>
  <si>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</si>
  <si>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</si>
  <si>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</si>
  <si>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</si>
  <si>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</si>
  <si>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</si>
  <si>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</si>
  <si>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</si>
  <si>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</si>
  <si>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</si>
  <si>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</si>
  <si>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</si>
  <si>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</si>
  <si>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</si>
  <si>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</si>
  <si>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</si>
  <si>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</si>
  <si>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</si>
  <si>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</si>
  <si>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</si>
  <si>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</si>
  <si>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</si>
  <si>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</si>
  <si>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</si>
  <si>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</si>
  <si>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</si>
  <si>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</si>
  <si>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</si>
  <si>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</si>
  <si>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</si>
  <si>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</si>
  <si>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</si>
  <si>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</si>
  <si>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</si>
  <si>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</si>
  <si>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</si>
  <si>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</si>
  <si>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</si>
  <si>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</si>
  <si>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</si>
  <si>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</si>
  <si>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</si>
  <si>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</si>
  <si>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</si>
  <si>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</si>
  <si>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</si>
  <si>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</si>
  <si>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</si>
  <si>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</si>
  <si>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</si>
  <si>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</si>
  <si>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</si>
  <si>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</si>
  <si>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</si>
  <si>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</si>
  <si>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</si>
  <si>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</si>
  <si>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</si>
  <si>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</si>
  <si>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</si>
  <si>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</si>
  <si>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</si>
  <si>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</si>
  <si>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</si>
  <si>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</si>
  <si>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</si>
  <si>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</si>
  <si>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</si>
  <si>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</si>
  <si>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</si>
  <si>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</si>
  <si>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</si>
  <si>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</si>
  <si>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</si>
  <si>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</si>
  <si>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</si>
  <si>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</si>
  <si>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</si>
  <si>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</si>
  <si>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</si>
  <si>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</si>
  <si>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</si>
  <si>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</si>
  <si>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</si>
  <si>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</si>
  <si>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</si>
  <si>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</si>
  <si>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</si>
  <si>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</si>
  <si>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</si>
  <si>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</si>
  <si>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</si>
  <si>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</si>
  <si>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</si>
  <si>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</si>
  <si>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</si>
  <si>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</si>
  <si>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</si>
  <si>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</si>
  <si>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</si>
  <si>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</si>
  <si>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</si>
  <si>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</si>
  <si>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</si>
  <si>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</si>
  <si>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</si>
  <si>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</si>
  <si>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</si>
  <si>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</si>
  <si>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</si>
  <si>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</si>
  <si>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</si>
  <si>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</si>
  <si>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</si>
  <si>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</si>
  <si>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</si>
  <si>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</si>
  <si>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</si>
  <si>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</si>
  <si>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</si>
  <si>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</si>
  <si>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</si>
  <si>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</si>
  <si>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</si>
  <si>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</si>
  <si>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</si>
  <si>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</si>
  <si>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</si>
  <si>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</si>
  <si>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</si>
  <si>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</si>
  <si>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</si>
  <si>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</si>
  <si>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</si>
  <si>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</si>
  <si>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</si>
  <si>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</si>
  <si>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</si>
  <si>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</si>
  <si>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</si>
  <si>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</si>
  <si>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</si>
  <si>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</si>
  <si>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</si>
  <si>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</si>
  <si>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</si>
  <si>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</si>
  <si>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</si>
  <si>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</si>
  <si>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</si>
  <si>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</si>
  <si>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</si>
  <si>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</si>
  <si>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</si>
  <si>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</si>
  <si>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</si>
  <si>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</si>
  <si>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</si>
  <si>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</si>
  <si>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</si>
  <si>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</si>
  <si>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</si>
  <si>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</si>
  <si>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</si>
  <si>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</si>
  <si>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</si>
  <si>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</si>
  <si>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</si>
  <si>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</si>
  <si>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</si>
  <si>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</si>
  <si>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</si>
  <si>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</si>
  <si>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</si>
  <si>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</si>
  <si>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</si>
  <si>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</si>
  <si>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</si>
  <si>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</si>
  <si>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</si>
  <si>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</si>
  <si>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</si>
  <si>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</si>
  <si>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</si>
  <si>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</si>
  <si>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</si>
  <si>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</si>
  <si>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</si>
  <si>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</si>
  <si>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</si>
  <si>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</si>
  <si>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</si>
  <si>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</si>
  <si>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</si>
  <si>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</si>
  <si>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</si>
  <si>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</si>
  <si>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</si>
  <si>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</si>
  <si>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</si>
  <si>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</si>
  <si>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</si>
  <si>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</si>
  <si>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</si>
  <si>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</si>
  <si>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</si>
  <si>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</si>
  <si>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</si>
  <si>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</si>
  <si>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</si>
  <si>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</si>
  <si>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</si>
  <si>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</si>
  <si>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</si>
  <si>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</si>
  <si>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</si>
  <si>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</si>
  <si>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</si>
  <si>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</si>
  <si>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</si>
  <si>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</si>
  <si>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</si>
  <si>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</si>
  <si>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</si>
  <si>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</si>
  <si>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</si>
  <si>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</si>
  <si>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</si>
  <si>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</si>
  <si>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</si>
  <si>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</si>
  <si>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</si>
  <si>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</si>
  <si>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</si>
  <si>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</si>
  <si>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</si>
  <si>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</si>
  <si>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</si>
  <si>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</si>
  <si>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</si>
  <si>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</si>
  <si>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</si>
  <si>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</si>
  <si>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</si>
  <si>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</si>
  <si>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</si>
  <si>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</si>
  <si>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</si>
  <si>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</si>
  <si>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</si>
  <si>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</si>
  <si>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</si>
  <si>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</si>
  <si>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</si>
  <si>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</si>
  <si>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</si>
  <si>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</si>
  <si>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</si>
  <si>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</si>
  <si>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</si>
  <si>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</si>
  <si>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</si>
  <si>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</si>
  <si>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</si>
  <si>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</si>
  <si>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</si>
  <si>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</si>
  <si>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</si>
  <si>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</si>
  <si>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</si>
  <si>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</si>
  <si>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</si>
  <si>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</si>
  <si>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</si>
  <si>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</si>
  <si>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</si>
  <si>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</si>
  <si>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</si>
  <si>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</si>
  <si>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</si>
  <si>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</si>
  <si>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</si>
  <si>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</si>
  <si>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</si>
  <si>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</si>
  <si>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</si>
  <si>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</si>
  <si>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</si>
  <si>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</si>
  <si>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</si>
  <si>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</si>
  <si>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</si>
  <si>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</si>
  <si>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</si>
  <si>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</si>
  <si>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</si>
  <si>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</si>
  <si>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</si>
  <si>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</si>
  <si>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</si>
  <si>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</si>
  <si>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</si>
  <si>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</si>
  <si>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</si>
  <si>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</si>
  <si>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</si>
  <si>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</si>
  <si>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</si>
  <si>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</si>
  <si>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</si>
  <si>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</si>
  <si>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</si>
  <si>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</si>
  <si>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</si>
  <si>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</si>
  <si>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</si>
  <si>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</si>
  <si>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</si>
  <si>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</si>
  <si>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</si>
  <si>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</si>
  <si>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</si>
  <si>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</si>
  <si>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</si>
  <si>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</si>
  <si>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</si>
  <si>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</si>
  <si>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</si>
  <si>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</si>
  <si>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</si>
  <si>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</si>
  <si>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</si>
  <si>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</si>
  <si>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</si>
  <si>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</si>
  <si>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</si>
  <si>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</si>
  <si>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</si>
  <si>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</si>
  <si>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</si>
  <si>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</si>
  <si>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</si>
  <si>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</si>
  <si>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</si>
  <si>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</si>
  <si>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</si>
  <si>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</si>
  <si>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</si>
  <si>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</si>
  <si>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</si>
  <si>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</si>
  <si>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</si>
  <si>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</si>
  <si>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</si>
  <si>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</si>
  <si>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</si>
  <si>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</si>
  <si>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</si>
  <si>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</si>
  <si>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</si>
  <si>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</si>
  <si>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</si>
  <si>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</si>
  <si>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</si>
  <si>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</si>
  <si>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</si>
  <si>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</si>
  <si>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</si>
  <si>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</si>
  <si>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</si>
  <si>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</si>
  <si>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</si>
  <si>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</si>
  <si>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</si>
  <si>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</si>
  <si>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</si>
  <si>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</si>
  <si>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</si>
  <si>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</si>
  <si>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</si>
  <si>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</si>
  <si>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</si>
  <si>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</si>
  <si>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</si>
  <si>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</si>
  <si>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</si>
  <si>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</si>
  <si>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</si>
  <si>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</si>
  <si>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</si>
  <si>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</si>
  <si>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</si>
  <si>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</si>
  <si>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</si>
  <si>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</si>
  <si>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</si>
  <si>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</si>
  <si>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</si>
  <si>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</si>
  <si>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</si>
  <si>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</si>
  <si>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</si>
  <si>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</si>
  <si>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</si>
  <si>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</si>
  <si>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</si>
  <si>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</si>
  <si>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</si>
  <si>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</si>
  <si>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</si>
  <si>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</si>
  <si>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</si>
  <si>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</si>
  <si>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</si>
  <si>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</si>
  <si>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</si>
  <si>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</si>
  <si>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</si>
  <si>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</si>
  <si>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</si>
  <si>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</si>
  <si>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</si>
  <si>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</si>
  <si>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</si>
  <si>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</si>
  <si>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</si>
  <si>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</si>
  <si>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</si>
  <si>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</si>
  <si>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</si>
  <si>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</si>
  <si>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</si>
  <si>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</si>
  <si>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</si>
  <si>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</si>
  <si>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</si>
  <si>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</si>
  <si>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</si>
  <si>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</si>
  <si>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</si>
  <si>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</si>
  <si>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</si>
  <si>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</si>
  <si>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</si>
  <si>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</si>
  <si>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</si>
  <si>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</si>
  <si>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</si>
  <si>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</si>
  <si>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</si>
  <si>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</si>
  <si>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</si>
  <si>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</si>
  <si>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</si>
  <si>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</si>
  <si>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</si>
  <si>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</si>
  <si>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</si>
  <si>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</si>
  <si>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</si>
  <si>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</si>
  <si>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</si>
  <si>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</si>
  <si>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</si>
  <si>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</si>
  <si>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</si>
  <si>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</si>
  <si>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</si>
  <si>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</si>
  <si>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</si>
  <si>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</si>
  <si>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</si>
  <si>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</si>
  <si>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</si>
  <si>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</si>
  <si>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</si>
  <si>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</si>
  <si>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</si>
  <si>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</si>
  <si>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</si>
  <si>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</si>
  <si>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</si>
  <si>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</si>
  <si>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</si>
  <si>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</si>
  <si>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</si>
  <si>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</si>
  <si>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</si>
  <si>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</si>
  <si>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</si>
  <si>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</si>
  <si>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</si>
  <si>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</si>
  <si>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</si>
  <si>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</si>
  <si>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</si>
  <si>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</si>
  <si>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</si>
  <si>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</si>
  <si>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</si>
  <si>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</si>
  <si>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</si>
  <si>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</si>
  <si>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</si>
  <si>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</si>
  <si>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</si>
  <si>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</si>
  <si>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</si>
  <si>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</si>
  <si>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</si>
  <si>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</si>
  <si>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</si>
  <si>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</si>
  <si>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</si>
  <si>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</si>
  <si>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</si>
  <si>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</si>
  <si>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</si>
  <si>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</si>
  <si>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</si>
  <si>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</si>
  <si>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</si>
  <si>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</si>
  <si>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</si>
  <si>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</si>
  <si>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</si>
  <si>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</si>
  <si>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</si>
  <si>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</si>
  <si>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</si>
  <si>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</si>
  <si>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</si>
  <si>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</si>
  <si>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</si>
  <si>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</si>
  <si>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</si>
  <si>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</si>
  <si>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</si>
  <si>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</si>
  <si>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</si>
  <si>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</si>
  <si>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</si>
  <si>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</si>
  <si>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</si>
  <si>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</si>
  <si>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</si>
  <si>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</si>
  <si>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</si>
  <si>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</si>
  <si>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</si>
  <si>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</si>
  <si>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</si>
  <si>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</si>
  <si>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</si>
  <si>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</si>
  <si>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</si>
  <si>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</si>
  <si>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</si>
  <si>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</si>
  <si>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</si>
  <si>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</si>
  <si>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</si>
  <si>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</si>
  <si>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</si>
  <si>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</si>
  <si>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</si>
  <si>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</si>
  <si>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</si>
  <si>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</si>
  <si>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</si>
  <si>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</si>
  <si>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</si>
  <si>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</si>
  <si>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</si>
  <si>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</si>
  <si>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</si>
  <si>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</si>
  <si>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</si>
  <si>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</si>
  <si>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</si>
  <si>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</si>
  <si>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</si>
  <si>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</si>
  <si>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</si>
  <si>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</si>
  <si>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</si>
  <si>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</si>
  <si>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</si>
  <si>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</si>
  <si>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</si>
  <si>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</si>
  <si>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</si>
  <si>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</si>
  <si>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</si>
  <si>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</si>
  <si>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</si>
  <si>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</si>
  <si>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</si>
  <si>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</si>
  <si>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</si>
  <si>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</si>
  <si>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</si>
  <si>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</si>
  <si>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</si>
  <si>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</si>
  <si>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</si>
  <si>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</si>
  <si>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</si>
  <si>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</si>
  <si>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</si>
  <si>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</si>
  <si>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</si>
  <si>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</si>
  <si>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</si>
  <si>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</si>
  <si>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</si>
  <si>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</si>
  <si>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</si>
  <si>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</si>
  <si>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</si>
  <si>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</si>
  <si>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</si>
  <si>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</si>
  <si>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</si>
  <si>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</si>
  <si>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</si>
  <si>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</si>
  <si>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</si>
  <si>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</si>
  <si>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</si>
  <si>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</si>
  <si>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</si>
  <si>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</si>
  <si>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</si>
  <si>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</si>
  <si>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</si>
  <si>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</si>
  <si>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</si>
  <si>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</si>
  <si>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</si>
  <si>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</si>
  <si>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</si>
  <si>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</si>
  <si>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</si>
  <si>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</si>
  <si>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</si>
  <si>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</si>
  <si>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</si>
  <si>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</si>
  <si>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</si>
  <si>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</si>
  <si>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</si>
  <si>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</si>
  <si>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</si>
  <si>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</si>
  <si>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</si>
  <si>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</si>
  <si>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</si>
  <si>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</si>
  <si>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</si>
  <si>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</si>
  <si>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</si>
  <si>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</si>
  <si>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</si>
  <si>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</si>
  <si>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</si>
  <si>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</si>
  <si>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</si>
  <si>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</si>
  <si>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</si>
  <si>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</si>
  <si>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</si>
  <si>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</si>
  <si>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</si>
  <si>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</si>
  <si>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</si>
  <si>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</si>
  <si>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</si>
  <si>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</si>
  <si>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</si>
  <si>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</si>
  <si>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</si>
  <si>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</si>
  <si>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</si>
  <si>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</si>
  <si>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</si>
  <si>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</si>
  <si>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</si>
  <si>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</si>
  <si>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</si>
  <si>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</si>
  <si>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</si>
  <si>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</si>
  <si>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</si>
  <si>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</si>
  <si>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</si>
  <si>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</si>
  <si>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</si>
  <si>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</si>
  <si>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</si>
  <si>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</si>
  <si>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</si>
  <si>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</si>
  <si>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</si>
  <si>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</si>
  <si>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</si>
  <si>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</si>
  <si>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</si>
  <si>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</si>
  <si>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</si>
  <si>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</si>
  <si>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</si>
  <si>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</si>
  <si>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</si>
  <si>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</si>
  <si>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</si>
  <si>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</si>
  <si>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</si>
  <si>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</si>
  <si>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</si>
  <si>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</si>
  <si>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</si>
  <si>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</si>
  <si>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</si>
  <si>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</si>
  <si>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</si>
  <si>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</si>
  <si>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</si>
  <si>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</si>
  <si>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</si>
  <si>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</si>
  <si>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</si>
  <si>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</si>
  <si>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</si>
  <si>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</si>
  <si>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</si>
  <si>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</si>
  <si>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</si>
  <si>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</si>
  <si>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</si>
  <si>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</si>
  <si>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</si>
  <si>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</si>
  <si>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</si>
  <si>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</si>
  <si>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</si>
  <si>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</si>
  <si>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</si>
  <si>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</si>
  <si>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</si>
  <si>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</si>
  <si>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</si>
  <si>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</si>
  <si>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</si>
  <si>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</si>
  <si>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</si>
  <si>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</si>
  <si>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</si>
  <si>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</si>
  <si>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</si>
  <si>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</si>
  <si>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</si>
  <si>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</si>
  <si>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</si>
  <si>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</si>
  <si>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</si>
  <si>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</si>
  <si>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</si>
  <si>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</si>
  <si>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</si>
  <si>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</si>
  <si>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</si>
  <si>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</si>
  <si>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</si>
  <si>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</si>
  <si>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</si>
  <si>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</si>
  <si>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</si>
  <si>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</si>
  <si>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</si>
  <si>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</si>
  <si>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</si>
  <si>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</si>
  <si>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</si>
  <si>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</si>
  <si>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</si>
  <si>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</si>
  <si>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</si>
  <si>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</si>
  <si>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</si>
  <si>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</si>
  <si>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</si>
  <si>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</si>
  <si>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</si>
  <si>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</si>
  <si>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</si>
  <si>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</si>
  <si>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</si>
  <si>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</si>
  <si>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</si>
  <si>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</si>
  <si>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</si>
  <si>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</si>
  <si>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</si>
  <si>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</si>
  <si>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</si>
  <si>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</si>
  <si>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</si>
  <si>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</si>
  <si>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</si>
  <si>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</si>
  <si>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</si>
  <si>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</si>
  <si>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</si>
  <si>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</si>
  <si>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</si>
  <si>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</si>
  <si>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</si>
  <si>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</si>
  <si>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</si>
  <si>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</si>
  <si>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</si>
  <si>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</si>
  <si>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</si>
  <si>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</si>
  <si>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</si>
  <si>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</si>
  <si>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</si>
  <si>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</si>
  <si>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</si>
  <si>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</si>
  <si>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</si>
  <si>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</si>
  <si>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</si>
  <si>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</si>
  <si>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</si>
  <si>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</si>
  <si>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</si>
  <si>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</si>
  <si>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</si>
  <si>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</si>
  <si>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</si>
  <si>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</si>
  <si>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</si>
  <si>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</si>
  <si>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</si>
  <si>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</si>
  <si>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</si>
  <si>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</si>
  <si>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</si>
  <si>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</si>
  <si>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</si>
  <si>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</si>
  <si>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</si>
  <si>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</si>
  <si>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</si>
  <si>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</si>
  <si>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</si>
  <si>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</si>
  <si>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</si>
  <si>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</si>
  <si>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</si>
  <si>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</si>
  <si>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</si>
  <si>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</si>
  <si>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</si>
  <si>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</si>
  <si>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</si>
  <si>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</si>
  <si>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</si>
  <si>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</si>
  <si>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</si>
  <si>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</si>
  <si>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</si>
  <si>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</si>
  <si>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</si>
  <si>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</si>
  <si>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</si>
  <si>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</si>
  <si>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</si>
  <si>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</si>
  <si>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</si>
  <si>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</si>
  <si>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</si>
  <si>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</si>
  <si>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</si>
  <si>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</si>
  <si>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</si>
  <si>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</si>
  <si>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</si>
  <si>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</si>
  <si>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</si>
  <si>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</si>
  <si>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</si>
  <si>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</si>
  <si>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</si>
  <si>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</si>
  <si>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</si>
  <si>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</si>
  <si>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</si>
  <si>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</si>
  <si>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</si>
  <si>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</si>
  <si>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</si>
  <si>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</si>
  <si>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</si>
  <si>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</si>
  <si>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</si>
  <si>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</si>
  <si>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</si>
  <si>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</si>
  <si>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</si>
  <si>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</si>
  <si>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</si>
  <si>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</si>
  <si>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</si>
  <si>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</si>
  <si>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</si>
  <si>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</si>
  <si>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</si>
  <si>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</si>
  <si>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</si>
  <si>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</si>
  <si>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</si>
  <si>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</si>
  <si>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</si>
  <si>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</si>
  <si>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</si>
  <si>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</si>
  <si>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</si>
  <si>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</si>
  <si>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</si>
  <si>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</si>
  <si>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</si>
  <si>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</si>
  <si>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</si>
  <si>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</si>
  <si>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</si>
  <si>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</si>
  <si>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</si>
  <si>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</si>
  <si>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</si>
  <si>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</si>
  <si>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</si>
  <si>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</si>
  <si>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</si>
  <si>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</si>
  <si>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</si>
  <si>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</si>
  <si>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</si>
  <si>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</si>
  <si>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</si>
  <si>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</si>
  <si>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</si>
  <si>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</si>
  <si>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</si>
  <si>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</si>
  <si>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</si>
  <si>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</si>
  <si>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</si>
  <si>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</si>
  <si>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</si>
  <si>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</si>
  <si>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</si>
  <si>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</si>
  <si>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</si>
  <si>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</si>
  <si>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</si>
  <si>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</si>
  <si>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</si>
  <si>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</si>
  <si>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</si>
  <si>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</si>
  <si>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</si>
  <si>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</si>
  <si>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</si>
  <si>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</si>
  <si>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</si>
  <si>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</si>
  <si>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</si>
  <si>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</si>
  <si>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</si>
  <si>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</si>
  <si>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</si>
  <si>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</si>
  <si>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</si>
  <si>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</si>
  <si>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</si>
  <si>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</si>
  <si>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</si>
  <si>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</si>
  <si>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</si>
  <si>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</si>
  <si>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</si>
  <si>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</si>
  <si>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</si>
  <si>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</si>
  <si>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</si>
  <si>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</si>
  <si>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</si>
  <si>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</si>
  <si>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</si>
  <si>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</si>
  <si>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</si>
  <si>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</si>
  <si>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</si>
  <si>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</si>
  <si>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</si>
  <si>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</si>
  <si>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</si>
  <si>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</si>
  <si>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</si>
  <si>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</si>
  <si>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</si>
  <si>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</si>
  <si>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</si>
  <si>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</si>
  <si>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</si>
  <si>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</si>
  <si>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</si>
  <si>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</si>
  <si>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</si>
  <si>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</si>
  <si>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</si>
  <si>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</si>
  <si>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</si>
  <si>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</si>
  <si>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</si>
  <si>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</si>
  <si>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</si>
  <si>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</si>
  <si>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</si>
  <si>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</si>
  <si>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</si>
  <si>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</si>
  <si>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</si>
  <si>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</si>
  <si>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</si>
  <si>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</si>
  <si>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</si>
  <si>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</si>
  <si>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</si>
  <si>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</si>
  <si>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</si>
  <si>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</si>
  <si>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</si>
  <si>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</si>
  <si>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</si>
  <si>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</si>
  <si>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</si>
  <si>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</si>
  <si>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</si>
  <si>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</si>
  <si>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</si>
  <si>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</si>
  <si>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</si>
  <si>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</si>
  <si>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</si>
  <si>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</si>
  <si>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</si>
  <si>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</si>
  <si>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</si>
  <si>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</si>
  <si>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</si>
  <si>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</si>
  <si>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</si>
  <si>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</si>
  <si>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</si>
  <si>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</si>
  <si>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</si>
  <si>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</si>
  <si>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</si>
  <si>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</si>
  <si>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</si>
  <si>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</si>
  <si>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</si>
  <si>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</si>
  <si>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</si>
  <si>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</si>
  <si>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</si>
  <si>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</si>
  <si>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</si>
  <si>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</si>
  <si>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</si>
  <si>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</si>
  <si>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</si>
  <si>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</si>
  <si>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</si>
  <si>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</si>
  <si>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</si>
  <si>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</si>
  <si>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</si>
  <si>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</si>
  <si>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</si>
  <si>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</si>
  <si>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</si>
  <si>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</si>
  <si>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</si>
  <si>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</si>
  <si>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</si>
  <si>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</si>
  <si>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</si>
  <si>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</si>
  <si>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</si>
  <si>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</si>
  <si>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</si>
  <si>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</si>
  <si>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</si>
  <si>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</si>
  <si>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</si>
  <si>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</si>
  <si>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</si>
  <si>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</si>
  <si>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</si>
  <si>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</si>
  <si>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</si>
  <si>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</si>
  <si>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</si>
  <si>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</si>
  <si>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</si>
  <si>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</si>
  <si>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</si>
  <si>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</si>
  <si>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</si>
  <si>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</si>
  <si>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</si>
  <si>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</si>
  <si>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</si>
  <si>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</si>
  <si>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</si>
  <si>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</si>
  <si>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</si>
  <si>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</si>
  <si>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</si>
  <si>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</si>
  <si>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</si>
  <si>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</si>
  <si>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</si>
  <si>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</si>
  <si>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</si>
  <si>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</si>
  <si>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 - XXVIII. Slovakia open- WUKF European Cup 2025</t>
  </si>
  <si>
    <t>g - rozvoj športov, ktoré nie sú uznanými podľa zákona č. 440/2015 Z. z.</t>
  </si>
  <si>
    <t>l - športové pohybové tábory pre mládež</t>
  </si>
  <si>
    <t>DOT010004</t>
  </si>
  <si>
    <t>prenájom kancelárie + energie</t>
  </si>
  <si>
    <t>Bodimex, s.r.o.</t>
  </si>
  <si>
    <t>DOT060020</t>
  </si>
  <si>
    <t>DOT060021</t>
  </si>
  <si>
    <t>DOT060022</t>
  </si>
  <si>
    <t>DOT060023</t>
  </si>
  <si>
    <t>DOT060024</t>
  </si>
  <si>
    <t>DOT070010</t>
  </si>
  <si>
    <t>DOT080013</t>
  </si>
  <si>
    <t>DOT080022</t>
  </si>
  <si>
    <t>DOT010005</t>
  </si>
  <si>
    <t>marketingové a reklamné služby</t>
  </si>
  <si>
    <t>54613843</t>
  </si>
  <si>
    <t>DOT060017</t>
  </si>
  <si>
    <t>DOT060018</t>
  </si>
  <si>
    <t>DOT070013</t>
  </si>
  <si>
    <t>DOT080003</t>
  </si>
  <si>
    <t>DOT090005</t>
  </si>
  <si>
    <t>DOT100038</t>
  </si>
  <si>
    <t>DOT110004</t>
  </si>
  <si>
    <t>DOT120014</t>
  </si>
  <si>
    <t>dobrovoľnícka činnosť - sekretariát</t>
  </si>
  <si>
    <t>Linda Ondrejková</t>
  </si>
  <si>
    <t>DOT060030</t>
  </si>
  <si>
    <t>dobrovoľnícka činnosť - sekretariát - polrok</t>
  </si>
  <si>
    <t>DOT080021</t>
  </si>
  <si>
    <t>DOT100045</t>
  </si>
  <si>
    <t>DOT110016</t>
  </si>
  <si>
    <t>DOT120020</t>
  </si>
  <si>
    <t>DOT060039</t>
  </si>
  <si>
    <t>členský poplatok</t>
  </si>
  <si>
    <t>BCE 0546.905.004</t>
  </si>
  <si>
    <t>WORLD UNION OF KARATE DO FEDERATIONS</t>
  </si>
  <si>
    <t>DOT060006</t>
  </si>
  <si>
    <t>36358436</t>
  </si>
  <si>
    <t>Tlačiareň R.L.S., spol. s r.o.</t>
  </si>
  <si>
    <t>DOT060007</t>
  </si>
  <si>
    <t>DOT060077</t>
  </si>
  <si>
    <t>preukazy SFKaBU</t>
  </si>
  <si>
    <t>DOT090014</t>
  </si>
  <si>
    <t>DOT110002</t>
  </si>
  <si>
    <t>bloky na súťaže</t>
  </si>
  <si>
    <t>DOT110003</t>
  </si>
  <si>
    <t>DOT110054</t>
  </si>
  <si>
    <t>roll up</t>
  </si>
  <si>
    <t>DOT070012</t>
  </si>
  <si>
    <t>1025193922</t>
  </si>
  <si>
    <t>hosting a doména</t>
  </si>
  <si>
    <t>36421928</t>
  </si>
  <si>
    <t>Websupport s.r.o.</t>
  </si>
  <si>
    <t>DOT070014</t>
  </si>
  <si>
    <t>Asociácia neuznaných športov SR</t>
  </si>
  <si>
    <t>DOT110005</t>
  </si>
  <si>
    <t>trénerské licencie</t>
  </si>
  <si>
    <t>BE 0507.598.030</t>
  </si>
  <si>
    <t>EurEthICS ETSIA</t>
  </si>
  <si>
    <t>DOT080014</t>
  </si>
  <si>
    <t>registračný poplatok UVENTEX, software pre súťaže</t>
  </si>
  <si>
    <t>UVENTEX LABS CORPORATION, USA</t>
  </si>
  <si>
    <t>DOT030001</t>
  </si>
  <si>
    <t>Všeobecná úverová banka, a.s.</t>
  </si>
  <si>
    <t>DOT060031</t>
  </si>
  <si>
    <t>ubytovanie rozhodcovia</t>
  </si>
  <si>
    <t>46192301</t>
  </si>
  <si>
    <t>A Premium Services, s.r.o.</t>
  </si>
  <si>
    <t>DOT060027</t>
  </si>
  <si>
    <t>dobrovoľnícka činnosť</t>
  </si>
  <si>
    <t>Peter Kotasek</t>
  </si>
  <si>
    <t>DOT060028</t>
  </si>
  <si>
    <t>DOT060029</t>
  </si>
  <si>
    <t>Martin Jarabica</t>
  </si>
  <si>
    <t>DOT060079</t>
  </si>
  <si>
    <t>dobrovolnictvo - 1. polrok 2025</t>
  </si>
  <si>
    <t>DOT060043</t>
  </si>
  <si>
    <t>Ema Kasanova</t>
  </si>
  <si>
    <t>DOT060075</t>
  </si>
  <si>
    <t>Lukas Pagac</t>
  </si>
  <si>
    <t>DOT060069</t>
  </si>
  <si>
    <t>Izabela Cajkova</t>
  </si>
  <si>
    <t>DOT060061</t>
  </si>
  <si>
    <t>Jakub Bajzik</t>
  </si>
  <si>
    <t>DOT060064</t>
  </si>
  <si>
    <t>Matej Chudy</t>
  </si>
  <si>
    <t>DOT060082</t>
  </si>
  <si>
    <t>Alena Segesova</t>
  </si>
  <si>
    <t>DOT06060</t>
  </si>
  <si>
    <t>DOT060073</t>
  </si>
  <si>
    <t>DOT060081</t>
  </si>
  <si>
    <t>Rastislav Kolcak</t>
  </si>
  <si>
    <t>DOT060080</t>
  </si>
  <si>
    <t>Adam Musil</t>
  </si>
  <si>
    <t>DOT060052</t>
  </si>
  <si>
    <t>Katarina Zemberyova</t>
  </si>
  <si>
    <t>DOT060076</t>
  </si>
  <si>
    <t>Kristina Huscavova</t>
  </si>
  <si>
    <t>DOT060046</t>
  </si>
  <si>
    <t>Peter Zembery</t>
  </si>
  <si>
    <t>DOT060065</t>
  </si>
  <si>
    <t>Hana Dolnikova</t>
  </si>
  <si>
    <t>DOT060078</t>
  </si>
  <si>
    <t>Matus Cuzy</t>
  </si>
  <si>
    <t>DOT060059</t>
  </si>
  <si>
    <t>Karin Mozova</t>
  </si>
  <si>
    <t>DOT060049</t>
  </si>
  <si>
    <t>Dominika Huscavova</t>
  </si>
  <si>
    <t>DOT060050</t>
  </si>
  <si>
    <t>Martin SVITOK</t>
  </si>
  <si>
    <t>DOT060066</t>
  </si>
  <si>
    <t>Jaroslav Knapec</t>
  </si>
  <si>
    <t>DOT060071</t>
  </si>
  <si>
    <t>Michal Cuzy</t>
  </si>
  <si>
    <t>DOT060067</t>
  </si>
  <si>
    <t>Miroslav Horak</t>
  </si>
  <si>
    <t>DOT060062</t>
  </si>
  <si>
    <t>Jozef Ostrolucky</t>
  </si>
  <si>
    <t>DOT060068</t>
  </si>
  <si>
    <t>Renata Boknikova</t>
  </si>
  <si>
    <t>DOT060074</t>
  </si>
  <si>
    <t>Daniela Siandorova</t>
  </si>
  <si>
    <t>DOT060053</t>
  </si>
  <si>
    <t>Sara Potuckova</t>
  </si>
  <si>
    <t>DOT060054</t>
  </si>
  <si>
    <t>Renata Boknikova ml.</t>
  </si>
  <si>
    <t>DOT060045</t>
  </si>
  <si>
    <t>Miroslav Senk</t>
  </si>
  <si>
    <t>DOT060047</t>
  </si>
  <si>
    <t>Timotej Horak</t>
  </si>
  <si>
    <t>DOT060055</t>
  </si>
  <si>
    <t>Lukrecia Lachka</t>
  </si>
  <si>
    <t>DOT060051</t>
  </si>
  <si>
    <t>Gajane Krizanova</t>
  </si>
  <si>
    <t>DOT060048</t>
  </si>
  <si>
    <t>Sofia Datkova</t>
  </si>
  <si>
    <t>DOT060063</t>
  </si>
  <si>
    <t>Sofia Moravcikova</t>
  </si>
  <si>
    <t>DOT060056</t>
  </si>
  <si>
    <t>Lea Povazanova</t>
  </si>
  <si>
    <t>DOT060057</t>
  </si>
  <si>
    <t>Tomas Cuzy</t>
  </si>
  <si>
    <t>DOT060058</t>
  </si>
  <si>
    <t>Jan Danis</t>
  </si>
  <si>
    <t>DOT060072</t>
  </si>
  <si>
    <t>Michelle Dzoganikova</t>
  </si>
  <si>
    <t>DOT060042</t>
  </si>
  <si>
    <t>Nela Rohlikova</t>
  </si>
  <si>
    <t>DOT060044</t>
  </si>
  <si>
    <t>Sofia Simonffy</t>
  </si>
  <si>
    <t>DOT060085</t>
  </si>
  <si>
    <t>Jozef Kosik</t>
  </si>
  <si>
    <t>DOT060088</t>
  </si>
  <si>
    <t>Lucia Kupkarova</t>
  </si>
  <si>
    <t>DOT060089</t>
  </si>
  <si>
    <t>Adrian Pavlik</t>
  </si>
  <si>
    <t>DOT060086</t>
  </si>
  <si>
    <t>Sona Grigova</t>
  </si>
  <si>
    <t>DOT060087</t>
  </si>
  <si>
    <t>Karin Mozová</t>
  </si>
  <si>
    <t>software</t>
  </si>
  <si>
    <t>KROS a.s.</t>
  </si>
  <si>
    <t>DOT060014</t>
  </si>
  <si>
    <t>diéty JP, seminár OKI karate</t>
  </si>
  <si>
    <t>DOT060036</t>
  </si>
  <si>
    <t>prenájom telocvične repre</t>
  </si>
  <si>
    <t>Športové zariadenia Petržalky, s.r.o.</t>
  </si>
  <si>
    <t>Gašpar</t>
  </si>
  <si>
    <t>DOT090003</t>
  </si>
  <si>
    <t>DOT110012</t>
  </si>
  <si>
    <t>DOT120006</t>
  </si>
  <si>
    <t>Základná škola</t>
  </si>
  <si>
    <t>DOT090016</t>
  </si>
  <si>
    <t>prenájom telocvične</t>
  </si>
  <si>
    <t>DOT090017</t>
  </si>
  <si>
    <t>DOT090021</t>
  </si>
  <si>
    <t>Stredná odborná škola technická</t>
  </si>
  <si>
    <t>online dotazniky</t>
  </si>
  <si>
    <t>CZ28300785</t>
  </si>
  <si>
    <t>Survio s.r.o.</t>
  </si>
  <si>
    <t>kurzy prvej pomoci</t>
  </si>
  <si>
    <t>Rescue Academy s.r.o.</t>
  </si>
  <si>
    <t>DOT070016</t>
  </si>
  <si>
    <t>Škola v prírode Kľačno s.r.o.</t>
  </si>
  <si>
    <t>DOT090001</t>
  </si>
  <si>
    <t>Slovzdroj plus, a.s.</t>
  </si>
  <si>
    <t>DOT100039</t>
  </si>
  <si>
    <t>prednáška</t>
  </si>
  <si>
    <t>Michala Bednáriková - Pro Performance</t>
  </si>
  <si>
    <t>DOT110011</t>
  </si>
  <si>
    <t>DOT110009</t>
  </si>
  <si>
    <t>DEVA KINISY, s.r.o.</t>
  </si>
  <si>
    <t>DOT110018</t>
  </si>
  <si>
    <t>1000162925</t>
  </si>
  <si>
    <t>poháre pre športovcov roka</t>
  </si>
  <si>
    <t>Victory sport, spol. s .r.o.</t>
  </si>
  <si>
    <t>DOT070018</t>
  </si>
  <si>
    <t>letenky seminár Okinawa</t>
  </si>
  <si>
    <t>Qualitravel cestovná agentúra s.r.o.</t>
  </si>
  <si>
    <t>DOT070015</t>
  </si>
  <si>
    <t>HOTEL VRŠATEC, spol. s.r.o.</t>
  </si>
  <si>
    <t>DOT060038</t>
  </si>
  <si>
    <t>refundácia nákladov nájom</t>
  </si>
  <si>
    <t>Spoluorganizovanie podujatia
Názov: SLOVAKIA OPEN
Termín: 6.6. - 8.6. 2025
Miesto: Bratislava
Spôsob dopravy: auto
Počet zúčastnených osôb: 815
z toho:
- rozhodcovia: 50, lekári: 4, pretekári: 761</t>
  </si>
  <si>
    <t>náramky</t>
  </si>
  <si>
    <t>Digily s.r.o.</t>
  </si>
  <si>
    <t>prenájom vlajok</t>
  </si>
  <si>
    <t>spotrebný materiál</t>
  </si>
  <si>
    <t>Pirex Slovakia s.r.o.</t>
  </si>
  <si>
    <t>tlač</t>
  </si>
  <si>
    <t>NEUMAHR TLAČIAREŇ, s.r.o.</t>
  </si>
  <si>
    <t>toner</t>
  </si>
  <si>
    <t>interNETmania SK s.r.o.</t>
  </si>
  <si>
    <t>poštové služby</t>
  </si>
  <si>
    <t>prenájom športovej haly</t>
  </si>
  <si>
    <t>DOT060015</t>
  </si>
  <si>
    <t>prenájom pódia</t>
  </si>
  <si>
    <t>EVENTS 2000 s.r.o.</t>
  </si>
  <si>
    <t>DOT060016</t>
  </si>
  <si>
    <t>strava rozhodcovia</t>
  </si>
  <si>
    <t>Gastroservis Bratislava, s.r.o.</t>
  </si>
  <si>
    <t>materíalno technické zabezpečenie</t>
  </si>
  <si>
    <t>ŠK DOJO KAN</t>
  </si>
  <si>
    <t>DOT060010</t>
  </si>
  <si>
    <t>zábrany</t>
  </si>
  <si>
    <t>JF FENCE, s.r.o.</t>
  </si>
  <si>
    <t>WSLDB-001</t>
  </si>
  <si>
    <t>medaily</t>
  </si>
  <si>
    <t>Zhongshan Wotid Hardware Co., Ltd.</t>
  </si>
  <si>
    <t>clo za medaily</t>
  </si>
  <si>
    <t>DHL Express (Slovakia), spol. s r. o.</t>
  </si>
  <si>
    <t>víťazné poháre - trofeje</t>
  </si>
  <si>
    <t>MAAD.sk, s.r.o.</t>
  </si>
  <si>
    <t>Účasť na podujatí
Názov: Medzinárodný turnaj v IT
Termín: 8. - 11. 5. 2025
Miesto: IT
Spôsob dopravy: autom
Počet zúčastnených osôb: 9
z toho:
- rozhodcovia: 2, súťažiaci: 7</t>
  </si>
  <si>
    <t>DOT060011</t>
  </si>
  <si>
    <t>diéty</t>
  </si>
  <si>
    <t>DOT060012</t>
  </si>
  <si>
    <t>Účasť na podujatí
Názov: MS WUKF
Termín: 9.7. - 13.7. 2025
Miesto: Malmo, Švédsko
Spôsob dopravy: letecky
Počet zúčastnených osôb: 78
z toho:
- coachovia: 8, rozhodcovia: 4, súťažiaci: 66</t>
  </si>
  <si>
    <t>DOT060094</t>
  </si>
  <si>
    <t>Štartovné</t>
  </si>
  <si>
    <t>DOT070011</t>
  </si>
  <si>
    <t>košele WUKF</t>
  </si>
  <si>
    <t>DOT090009</t>
  </si>
  <si>
    <t>refund ubytovanie</t>
  </si>
  <si>
    <t>DK4130897</t>
  </si>
  <si>
    <t>WUKF Danmark</t>
  </si>
  <si>
    <t>DOT100053</t>
  </si>
  <si>
    <t>DOT100051</t>
  </si>
  <si>
    <t>pelicantravel.com s.r.o.</t>
  </si>
  <si>
    <t>DOT080007</t>
  </si>
  <si>
    <t>MT29298624</t>
  </si>
  <si>
    <t>Wizz Air Malta Limited</t>
  </si>
  <si>
    <t>DOT100049</t>
  </si>
  <si>
    <t>DOT080006</t>
  </si>
  <si>
    <t>K67NY94</t>
  </si>
  <si>
    <t>Ryanair DAC</t>
  </si>
  <si>
    <t>DOT060025</t>
  </si>
  <si>
    <t>DOT060083</t>
  </si>
  <si>
    <t>7G7OUW</t>
  </si>
  <si>
    <t>letenky rozhodcovia</t>
  </si>
  <si>
    <t>Austrian Airlines</t>
  </si>
  <si>
    <t>DOT070004</t>
  </si>
  <si>
    <t>DOT070005</t>
  </si>
  <si>
    <t>DOT070003</t>
  </si>
  <si>
    <t>DOT070006</t>
  </si>
  <si>
    <t>DOT070007</t>
  </si>
  <si>
    <t>DOT070008</t>
  </si>
  <si>
    <t>DOT100052</t>
  </si>
  <si>
    <t>Centrum voľného času</t>
  </si>
  <si>
    <t>Nadežda Mrižová - ARTES reklama</t>
  </si>
  <si>
    <t>Obchodná akadémia, F. Madvu 2, Prievidza</t>
  </si>
  <si>
    <t>Účasť na podujatí
Názov: British OPEN
Termín: 22. - 23. 3. 2025
Miesto: Londýn, Anglicko
Spôsob dopravy: letecky
Počet zúčastnených osôb: 1
z toho:
- rozhodcovia: 1</t>
  </si>
  <si>
    <t>DOT060005</t>
  </si>
  <si>
    <t>štartovné</t>
  </si>
  <si>
    <t>DOT060009</t>
  </si>
  <si>
    <t>RNRVNF</t>
  </si>
  <si>
    <t>letenka</t>
  </si>
  <si>
    <t>Účasť na podujatí
Názov: Scotish OPEN
Termín: 31.5.2025
Miesto: Dundee
Spôsob dopravy: letecky
Počet zúčastnených osôb: 1
z toho:
- rozhodcovia: 1</t>
  </si>
  <si>
    <t>DOT060004</t>
  </si>
  <si>
    <t>DOT060008</t>
  </si>
  <si>
    <t>Účasť na podujatí
Názov: Seminár rozhodcov, Belgicko
Termín: 16. - 18.5.2025
Miesto: Brusel, Belgicko
Spôsob dopravy: letecky
Počet zúčastnených osôb: 4
z toho:
- rozhodcovia: 4</t>
  </si>
  <si>
    <t>DOT060034</t>
  </si>
  <si>
    <t>Daniela Šiandorová</t>
  </si>
  <si>
    <t>DOT060035</t>
  </si>
  <si>
    <t>P2WDHI</t>
  </si>
  <si>
    <t>BE0400.853.488</t>
  </si>
  <si>
    <t>Brussels Airlines</t>
  </si>
  <si>
    <t>Účasť na podujatí
Názov: Irish OPEN
Termín: 22. - 23.3.2025
Miesto: Írsko
Spôsob dopravy: letecky
Počet zúčastnených osôb: 1
z toho:
- rozhodcovia: 1</t>
  </si>
  <si>
    <t>DOT060091</t>
  </si>
  <si>
    <t>DOT060092</t>
  </si>
  <si>
    <t>EPY37P</t>
  </si>
  <si>
    <t>Spoluorganizovanie podujatia
Názov: Slovenský pohár v karate a kobudo detí, mládeže a dospelých
Termín: 4.5.2025
Miesto: Malacky
Spôsob dopravy: auto
Počet zúčastnených osôb: 459
z toho:
- rozhodcovia: 26, lekári: 2, pretekári: 431</t>
  </si>
  <si>
    <t>DOT060093</t>
  </si>
  <si>
    <t>prenájom haly</t>
  </si>
  <si>
    <t>AD HOC Malacky</t>
  </si>
  <si>
    <t>poháre</t>
  </si>
  <si>
    <t>3G, s.r.o.</t>
  </si>
  <si>
    <t>WSKH-004</t>
  </si>
  <si>
    <t>WTD METAL CRAFTS CO., LIMITED</t>
  </si>
  <si>
    <t>Spoluorganizovanie podujatia
Názov: Regionálna suťaž v N. Bani
Termín: 1.2.2025
Miesto: N. Baňa
Spôsob dopravy: auto
Počet zúčastnených osôb: 236
z toho:
- rozhodcovia: 18, lekári:  1, pretekári: 217</t>
  </si>
  <si>
    <t>DOT070002</t>
  </si>
  <si>
    <t>Victory sport, spol. s r.o.</t>
  </si>
  <si>
    <t>chrániče</t>
  </si>
  <si>
    <t>BUDO SPORT spol. s.r.o.</t>
  </si>
  <si>
    <t>diplomy</t>
  </si>
  <si>
    <t>Silvia Cibuľová - foto - grafika</t>
  </si>
  <si>
    <t>občerstvenie</t>
  </si>
  <si>
    <t>František Návarka Café - Restaurant</t>
  </si>
  <si>
    <t>Organizovanie podujatia
Názov: Letný seminár okinawského karate a kobudo
Termín: 22.7. - 28.7.2025
Miesto: Radava
Spôsob dopravy: auto
Počet zúčastnených osôb: 122
z toho:
- tréneri: 7, lekár: 3, účastníci: 112</t>
  </si>
  <si>
    <t>DOT080002</t>
  </si>
  <si>
    <t>ubytovanie Bratislava</t>
  </si>
  <si>
    <t>QUALITRAVEL cestovna kancelaria s.r.o.</t>
  </si>
  <si>
    <t>Účasť na podujatí
Názov: Kanzen CUP
Termín: 6.9.2025
Miesto: Dundee, Škótsko
Spôsob dopravy: letecky
Počet zúčastnených osôb: 2
z toho:
- rozhodcovia: 2</t>
  </si>
  <si>
    <t>DOT080018</t>
  </si>
  <si>
    <t>DZBPYA</t>
  </si>
  <si>
    <t>DOT080019</t>
  </si>
  <si>
    <t>UQ9VVV</t>
  </si>
  <si>
    <t>Účasť na podujatí
Názov: ME WUKF
Termín: 22.10. - 26.10.2025
Miesto: Riga, Lotyšsko
Spôsob dopravy: letecky
Počet zúčastnených osôb: 96
z toho:
- coachovia: 12, rozhodcovia: 4 , súťažiaci: 80</t>
  </si>
  <si>
    <t>DOT090004</t>
  </si>
  <si>
    <t>LV40203238113</t>
  </si>
  <si>
    <t>Mogotel MV SIA</t>
  </si>
  <si>
    <t>DOT090006</t>
  </si>
  <si>
    <t>3051576-2025/IE</t>
  </si>
  <si>
    <t>DOT100044</t>
  </si>
  <si>
    <t>DOT100046</t>
  </si>
  <si>
    <t>DOT100040</t>
  </si>
  <si>
    <t>DOT100041</t>
  </si>
  <si>
    <t>Daniela Sianodorova</t>
  </si>
  <si>
    <t>DOT100042</t>
  </si>
  <si>
    <t>DOT100043</t>
  </si>
  <si>
    <t>DOT100037</t>
  </si>
  <si>
    <t>LV40003245752</t>
  </si>
  <si>
    <t>AIR BALTIC CORPORATION A/S</t>
  </si>
  <si>
    <t>DOT100050</t>
  </si>
  <si>
    <t>Daylight Rental s.r.o.</t>
  </si>
  <si>
    <t>DOT100054</t>
  </si>
  <si>
    <t>prenájom telocvične - refund</t>
  </si>
  <si>
    <t>DOT100056</t>
  </si>
  <si>
    <t>DOT100058</t>
  </si>
  <si>
    <t>BISBUS s.r.o.</t>
  </si>
  <si>
    <t>DOT110010</t>
  </si>
  <si>
    <t>DOT120016</t>
  </si>
  <si>
    <t>ubytovanie refundácia</t>
  </si>
  <si>
    <t>SIA "City Hotels"</t>
  </si>
  <si>
    <t>DOT120015</t>
  </si>
  <si>
    <t>AV-V 14</t>
  </si>
  <si>
    <t>refundacia ubytovanie</t>
  </si>
  <si>
    <t>LV40103497076</t>
  </si>
  <si>
    <t>MART HOUSE SIA</t>
  </si>
  <si>
    <t>DOT120010</t>
  </si>
  <si>
    <t>Ján Šály</t>
  </si>
  <si>
    <t>DOT120012</t>
  </si>
  <si>
    <t>DOT120013</t>
  </si>
  <si>
    <t>refund letenky Riga</t>
  </si>
  <si>
    <t>DOT120007</t>
  </si>
  <si>
    <t>refund ubytovanie Riga</t>
  </si>
  <si>
    <t>Booking.com</t>
  </si>
  <si>
    <t>DOT120011</t>
  </si>
  <si>
    <t>diety Riga</t>
  </si>
  <si>
    <t>roth</t>
  </si>
  <si>
    <t>DOT120008</t>
  </si>
  <si>
    <t>senk</t>
  </si>
  <si>
    <t>DOT120009</t>
  </si>
  <si>
    <t>svitok</t>
  </si>
  <si>
    <t>DOT120019</t>
  </si>
  <si>
    <t>DOT120027</t>
  </si>
  <si>
    <t>DOT120024</t>
  </si>
  <si>
    <t>DOT120022</t>
  </si>
  <si>
    <t>DOT120029</t>
  </si>
  <si>
    <t>DOT120032</t>
  </si>
  <si>
    <t>LV40203303907</t>
  </si>
  <si>
    <t>DOT120033</t>
  </si>
  <si>
    <t>DOT120035</t>
  </si>
  <si>
    <t>DOT120034</t>
  </si>
  <si>
    <t>refundácia ubytovanie</t>
  </si>
  <si>
    <t>DOT120036</t>
  </si>
  <si>
    <t>Spoluorganizovanie podujatia
Názov: Slovenský pohár v karate a kobudo detí, mládeže a dospelých
Termín: 24.5.2026
Miesto: Púchov
Spôsob dopravy: auto
Počet zúčastnených osôb: 457
z toho:
- rozhodcovia: 26, lekári: 1, pretekári: 430</t>
  </si>
  <si>
    <t>DOT100003</t>
  </si>
  <si>
    <t>Sports &amp; Training Centre, s.r.o.</t>
  </si>
  <si>
    <t>Spoluorganizovanie podujatia
Názov: Slovenský pohár v karate a kobudo - Prievidza Cup
Termín: 27.9.2025
Miesto: Prievidza
Spôsob dopravy: auto
Počet zúčastnených osôb: 449
z toho:
- rozhodcovia: 33, lekári: 1, pretekári: 415</t>
  </si>
  <si>
    <t>DOT090010</t>
  </si>
  <si>
    <t>DOT090013</t>
  </si>
  <si>
    <t>medaily + poháre</t>
  </si>
  <si>
    <t>DOT090011</t>
  </si>
  <si>
    <t>nájom športovej haly</t>
  </si>
  <si>
    <t>Technické služby mesta Prievidza s.r.o.</t>
  </si>
  <si>
    <t>DOT100019</t>
  </si>
  <si>
    <t>DOT100004</t>
  </si>
  <si>
    <t>DOT100024</t>
  </si>
  <si>
    <t>DOT100031</t>
  </si>
  <si>
    <t>DOT100005</t>
  </si>
  <si>
    <t>DOT100025</t>
  </si>
  <si>
    <t>DOT100006</t>
  </si>
  <si>
    <t>DOT100032</t>
  </si>
  <si>
    <t>DOT100033</t>
  </si>
  <si>
    <t>DOT100020</t>
  </si>
  <si>
    <t>DOT100026</t>
  </si>
  <si>
    <t>Eliska Hudecova</t>
  </si>
  <si>
    <t>DOT100007</t>
  </si>
  <si>
    <t>Filip Svaral</t>
  </si>
  <si>
    <t>DOT100008</t>
  </si>
  <si>
    <t>Frantisek Jurca</t>
  </si>
  <si>
    <t>DOT100021</t>
  </si>
  <si>
    <t>DOT100022</t>
  </si>
  <si>
    <t>DOT100009</t>
  </si>
  <si>
    <t>Martin Svitok</t>
  </si>
  <si>
    <t>DOT100010</t>
  </si>
  <si>
    <t>Lara Blahova</t>
  </si>
  <si>
    <t>DOT100011</t>
  </si>
  <si>
    <t>DOT100012</t>
  </si>
  <si>
    <t>DOT100034</t>
  </si>
  <si>
    <t>DOT100023</t>
  </si>
  <si>
    <t>DOT100013</t>
  </si>
  <si>
    <t>DOT100027</t>
  </si>
  <si>
    <t>DOT100028</t>
  </si>
  <si>
    <t>DOT100030</t>
  </si>
  <si>
    <t>DOT100014</t>
  </si>
  <si>
    <t>DOT100015</t>
  </si>
  <si>
    <t>DOT100029</t>
  </si>
  <si>
    <t>DOT100016</t>
  </si>
  <si>
    <t>DOT100017</t>
  </si>
  <si>
    <t>DOT100018</t>
  </si>
  <si>
    <t>DOT100035</t>
  </si>
  <si>
    <t>DOT100036</t>
  </si>
  <si>
    <t>Maxim Jan Sarkocy</t>
  </si>
  <si>
    <t>Organizovanie podujatia
Názov: Semnár rozhodcov
Termín: 21.11.2025
Miesto: Levice
Spôsob dopravy: auto
Počet zúčastnených osôb: 37
z toho:
- rozhodcovia: 33, inštruktori: 4</t>
  </si>
  <si>
    <t>DOT100057</t>
  </si>
  <si>
    <t>7000000211</t>
  </si>
  <si>
    <t>ubytovanie</t>
  </si>
  <si>
    <t>VIALE, s.r.o.</t>
  </si>
  <si>
    <t>DOT110019</t>
  </si>
  <si>
    <t>2025001065</t>
  </si>
  <si>
    <t>doplatok ubytovanie</t>
  </si>
  <si>
    <t>Organizovanie podujatia
Názov: Konferencia SFKaBU
Termín: 7.11.2025
Miesto: Radava
Spôsob dopravy: auto
Počet zúčastnených osôb: 17</t>
  </si>
  <si>
    <t>DOT110006</t>
  </si>
  <si>
    <t>Plynomont, s.r.o.</t>
  </si>
  <si>
    <t>Účasť a spoluorganizovanie podujatia
Názov: Seminár karate Barcelona
Termín: 12. - 16.11.2025
Miesto: Barcelona, ES + Bratislava SR
Spôsob dopravy: letecky
počet účastníkov ES: 5
počet klubov ES: 2</t>
  </si>
  <si>
    <t>DOT110014</t>
  </si>
  <si>
    <t>B62915335</t>
  </si>
  <si>
    <t>Gaudi Hotel Barcelona SL</t>
  </si>
  <si>
    <t>DOT110015</t>
  </si>
  <si>
    <t>DOT110017</t>
  </si>
  <si>
    <t>ubytovanie SR</t>
  </si>
  <si>
    <t>DOT080015</t>
  </si>
  <si>
    <t>175116466Z</t>
  </si>
  <si>
    <t>HU26648525</t>
  </si>
  <si>
    <t>Wizz Air Hungary Légikozlekedési Zrt.</t>
  </si>
  <si>
    <t>DOT080016</t>
  </si>
  <si>
    <t>175098394Z</t>
  </si>
  <si>
    <t>DOT110007</t>
  </si>
  <si>
    <t>Spoluorganizovanie podujatia
Názov: Majstrovstvá Slovenska v karate a kobudo
Termín: 22.11.2025
Miesto: Levice
Spôsob dopravy: auto
Počet zúčastnených osôb: 485
z toho:
- rozhodcovia: 43, lekári: 1, pretekári: 441</t>
  </si>
  <si>
    <t>DOT090007</t>
  </si>
  <si>
    <t>WENZHOU HEASANQIAN CRAFTS CO. LTD</t>
  </si>
  <si>
    <t>DOT090020</t>
  </si>
  <si>
    <t>poháre, trofeje</t>
  </si>
  <si>
    <t>elvesport s.r.o.</t>
  </si>
  <si>
    <t>DOT110055</t>
  </si>
  <si>
    <t>DOT110039</t>
  </si>
  <si>
    <t>DOT110046</t>
  </si>
  <si>
    <t>DOT110042</t>
  </si>
  <si>
    <t>DOT110020</t>
  </si>
  <si>
    <t>DOT110050</t>
  </si>
  <si>
    <t>Jan Saly</t>
  </si>
  <si>
    <t>DOT110021</t>
  </si>
  <si>
    <t>DOT110052</t>
  </si>
  <si>
    <t>DOT110043</t>
  </si>
  <si>
    <t>DOT110022</t>
  </si>
  <si>
    <t>DOT110023</t>
  </si>
  <si>
    <t>DOT110040</t>
  </si>
  <si>
    <t>DOT110024</t>
  </si>
  <si>
    <t>DOT110025</t>
  </si>
  <si>
    <t>DOT110026</t>
  </si>
  <si>
    <t>DOT110056</t>
  </si>
  <si>
    <t>DOT110027</t>
  </si>
  <si>
    <t>DOT110044</t>
  </si>
  <si>
    <t>DOT110028</t>
  </si>
  <si>
    <t>Maximilian Jan Sarkocy</t>
  </si>
  <si>
    <t>DOT110029</t>
  </si>
  <si>
    <t>DOT110047</t>
  </si>
  <si>
    <t>DOT110057</t>
  </si>
  <si>
    <t>DOT110045</t>
  </si>
  <si>
    <t>DOT110051</t>
  </si>
  <si>
    <t>DOT110030</t>
  </si>
  <si>
    <t>DOT110031</t>
  </si>
  <si>
    <t>DOT110032</t>
  </si>
  <si>
    <t>DOT110033</t>
  </si>
  <si>
    <t>DOT110048</t>
  </si>
  <si>
    <t>DOT110041</t>
  </si>
  <si>
    <t>Veronika Homolova</t>
  </si>
  <si>
    <t>DOT110034</t>
  </si>
  <si>
    <t>Michal Bartko</t>
  </si>
  <si>
    <t>DOT110049</t>
  </si>
  <si>
    <t>DOT110035</t>
  </si>
  <si>
    <t>Laura Kothajova</t>
  </si>
  <si>
    <t>DOT110036</t>
  </si>
  <si>
    <t>DOT110053</t>
  </si>
  <si>
    <t>DOT110037</t>
  </si>
  <si>
    <t>DOT110038</t>
  </si>
  <si>
    <t>Účasť na podujatí
Názov: Transilvania CUP
Termín: 6. - 7.12.2025
Miesto: Cluj Napoca, Rumunsko
Spôsob dopravy: letecky
Počet zúčastnených osôb: 112
z toho:
- coachovia: 8, rozhodcovia: 4, súťažiaci: 100</t>
  </si>
  <si>
    <t>DOT120002</t>
  </si>
  <si>
    <t>DOT120003</t>
  </si>
  <si>
    <t>DOT120004</t>
  </si>
  <si>
    <t>DOT120005</t>
  </si>
  <si>
    <t>026 01 - Šport pre všetkých, školský a univerzitný šport</t>
  </si>
  <si>
    <t>SK19 0200 0000 0000 0293 2012</t>
  </si>
  <si>
    <t>účastnícke diplomy</t>
  </si>
  <si>
    <t>banner</t>
  </si>
  <si>
    <t>bankový poplatok</t>
  </si>
  <si>
    <t>sústredenie</t>
  </si>
  <si>
    <t>refundácia prenájom telocvične</t>
  </si>
  <si>
    <t>refund nákladov na sústredenie</t>
  </si>
  <si>
    <t>refundácia nákladov ubytovanie</t>
  </si>
  <si>
    <t>refundácia nákladov letenky</t>
  </si>
  <si>
    <t>športové oblečenie - refund</t>
  </si>
  <si>
    <t>refundácia nájom telocvične</t>
  </si>
  <si>
    <t>refundácia doprava</t>
  </si>
  <si>
    <t>refundácia sústredenie</t>
  </si>
  <si>
    <t>prenájom telocvične Bratislava</t>
  </si>
  <si>
    <t>DOT070017</t>
  </si>
  <si>
    <t>DOT110058</t>
  </si>
  <si>
    <t>DOT060040</t>
  </si>
  <si>
    <t>technické zabezpečenie súťaži</t>
  </si>
  <si>
    <t>DOT060037</t>
  </si>
  <si>
    <t>odvoz odpadu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</si>
</sst>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04" val="10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7" sqref="F7"/>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Slovenská federácia karate a bojových umení, Miletičova 3/A, Bratislava, 821 08</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v>45762</v>
      </c>
      <c r="N6" s="137" t="str">
        <f t="shared" si="0"/>
        <v>f - plnenie úloh verejného záujmu v športe</v>
      </c>
      <c r="O6" s="137" t="s">
        <v>349</v>
      </c>
      <c r="P6" s="137" t="str">
        <f>Spolu!B22</f>
        <v>plnenie úloh verejného záujmu v športe</v>
      </c>
    </row>
    <row r="7" spans="1:16" x14ac:dyDescent="0.2">
      <c r="C7" s="138" t="s">
        <v>1257</v>
      </c>
      <c r="E7" s="140" t="s">
        <v>1258</v>
      </c>
      <c r="F7" s="150">
        <v>1648.5</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1260</v>
      </c>
      <c r="F8" s="151" t="s">
        <v>3505</v>
      </c>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v>45762</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15.04.2025 sme poukázali Ministerstvu cestovného ruchu a športu Slovenskej republiky nevyčerpané finančné prostriedky v sume 1 648,50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3504</v>
      </c>
      <c r="C14" s="386"/>
      <c r="F14" s="311"/>
      <c r="N14" s="137" t="str">
        <f t="shared" si="0"/>
        <v xml:space="preserve">n - </v>
      </c>
      <c r="O14" s="137" t="s">
        <v>364</v>
      </c>
    </row>
    <row r="15" spans="1:16" ht="34.35" customHeight="1" x14ac:dyDescent="0.2">
      <c r="A15" s="139" t="s">
        <v>1285</v>
      </c>
      <c r="B15" s="385" t="s">
        <v>3002</v>
      </c>
      <c r="C15" s="386"/>
      <c r="F15" s="388"/>
      <c r="N15" s="137" t="str">
        <f t="shared" si="0"/>
        <v xml:space="preserve">o - </v>
      </c>
      <c r="O15" s="137" t="s">
        <v>365</v>
      </c>
    </row>
    <row r="16" spans="1:16" x14ac:dyDescent="0.2">
      <c r="A16" s="139" t="s">
        <v>1269</v>
      </c>
      <c r="B16" s="142" t="str">
        <f>F8</f>
        <v>SK19 0200 0000 0000 0293 2012</v>
      </c>
      <c r="C16" s="137"/>
      <c r="F16" s="388"/>
      <c r="N16" s="137" t="str">
        <f t="shared" si="0"/>
        <v xml:space="preserve">p - </v>
      </c>
      <c r="O16" s="137" t="s">
        <v>366</v>
      </c>
    </row>
    <row r="17" spans="1:16" ht="32.1" customHeight="1" x14ac:dyDescent="0.2">
      <c r="A17" s="139" t="s">
        <v>1272</v>
      </c>
      <c r="B17" s="142" t="str">
        <f>F9</f>
        <v>SK62 8180 0000 0070 0069 4120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34003975</v>
      </c>
      <c r="F19" s="145" t="s">
        <v>1270</v>
      </c>
      <c r="G19" s="207"/>
      <c r="H19" s="146"/>
      <c r="N19" s="137" t="str">
        <f t="shared" si="0"/>
        <v xml:space="preserve"> - </v>
      </c>
    </row>
    <row r="20" spans="1:16" x14ac:dyDescent="0.2">
      <c r="A20" s="139" t="s">
        <v>392</v>
      </c>
      <c r="B20" s="143">
        <f>F6</f>
        <v>45762</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horizontalDpi="4294967293"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Slovenská federácia karate a bojových umení</v>
      </c>
      <c r="C3" s="338"/>
      <c r="D3" s="338"/>
      <c r="G3" s="252">
        <v>45747</v>
      </c>
    </row>
    <row r="4" spans="1:7" ht="14.25" x14ac:dyDescent="0.2">
      <c r="A4" s="30" t="s">
        <v>313</v>
      </c>
      <c r="B4" s="29" t="str">
        <f>RIGHT("0000"&amp;INDEX(Adr!A:A,Doklady!B102+1),8)</f>
        <v>34003975</v>
      </c>
      <c r="G4" s="252">
        <v>45777</v>
      </c>
    </row>
    <row r="5" spans="1:7" ht="14.25" x14ac:dyDescent="0.2">
      <c r="A5" s="30" t="s">
        <v>314</v>
      </c>
      <c r="B5" s="29" t="str">
        <f>INDEX(Adr!D:D,Doklady!B102+1)&amp;", "&amp;INDEX(Adr!E:E,Doklady!B102+1)</f>
        <v>Miletičova 3/A,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3200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3200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INDEX(Adr!B2:B242,Doklady!B102)</f>
        <v>Slovenská federácia karate a bojových umení</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34003975</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Miletičova 3/A, Bratislava, 821 08</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3200</v>
      </c>
      <c r="D10" s="126">
        <f>C10-E10</f>
        <v>1551.5</v>
      </c>
      <c r="E10" s="357">
        <f>SUMIF(K:K,A10,I:I)</f>
        <v>1648.5</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145000</v>
      </c>
      <c r="D12" s="126">
        <f>C12-E12</f>
        <v>145000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138000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3200</v>
      </c>
      <c r="T28" s="86"/>
    </row>
    <row r="29" spans="1:20" x14ac:dyDescent="0.2">
      <c r="A29" s="115" t="s">
        <v>362</v>
      </c>
      <c r="B29" s="346" t="s">
        <v>363</v>
      </c>
      <c r="C29" s="347"/>
      <c r="D29" s="347"/>
      <c r="E29" s="347"/>
      <c r="F29" s="347"/>
      <c r="G29" s="347"/>
      <c r="H29" s="348"/>
      <c r="I29" s="73">
        <f>SUMIF(FP!I:I,Doklady!$B$1&amp;A29,FP!D:D)</f>
        <v>7000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138000</v>
      </c>
      <c r="D53" s="73">
        <f>IF(A53&lt;&gt;"",Doklady!I1-Doklady!J1,"")</f>
        <v>138000.00000000012</v>
      </c>
      <c r="E53" s="73">
        <f>IF(A53&lt;&gt;"",MIN(D53,C53)*Doklady!C1/(1-Doklady!C1),"")</f>
        <v>0</v>
      </c>
      <c r="F53" s="71">
        <f>IF(A53&lt;&gt;"",Doklady!J1,"")</f>
        <v>0</v>
      </c>
      <c r="G53" s="73">
        <f>+IFERROR(HLOOKUP(IF(RIGHT(B53,15)="bežné transfery",LEFT(B53,LEN(B53)-18),0),$J$40:$K$42,3,0),MIN(C53,D53))</f>
        <v>138000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l</v>
      </c>
      <c r="B54" s="119" t="str">
        <f>Doklady!H2</f>
        <v>športové pohybové tábory pre mládež</v>
      </c>
      <c r="C54" s="73">
        <f>IF(A54&lt;&gt;"",INDEX(FP!D:D,Doklady!B$2+(ROW()-53)),"")</f>
        <v>3200</v>
      </c>
      <c r="D54" s="73">
        <f>IF(A54&lt;&gt;"",Doklady!I2-Doklady!J2,"")</f>
        <v>1551.5</v>
      </c>
      <c r="E54" s="73">
        <f>IF(A54&lt;&gt;"",MIN(D54,C54)*Doklady!C2/(1-Doklady!C2),"")</f>
        <v>0</v>
      </c>
      <c r="F54" s="71">
        <f>IF(A54&lt;&gt;"",Doklady!J2,"")</f>
        <v>0</v>
      </c>
      <c r="G54" s="73">
        <f t="shared" ref="G54:G117" si="0">+IFERROR(HLOOKUP(IF(RIGHT(B54,15)="bežné transfery",LEFT(B54,LEN(B54)-18),0),$J$40:$K$42,3,0),MIN(C54,D54))</f>
        <v>1551.5</v>
      </c>
      <c r="H54" s="71"/>
      <c r="I54" s="73">
        <f t="shared" ref="I54:I117" si="1">IF(A54&lt;&gt;"",MAX(IF(G54&lt;C54,C54-G54,0)+IF(F54&lt;E54,E54-F54,0),0),0)</f>
        <v>1648.5</v>
      </c>
      <c r="J54" s="84" t="str">
        <f t="shared" ref="J54:J117" si="2">IF(D54&gt;C54,"Vyúčtované prostriedky nemôžu byť väčšie ako poskytnuté. Opravte v hárku ""Doklady""","")</f>
        <v/>
      </c>
      <c r="K54" s="84" t="str">
        <f>Doklady!F2</f>
        <v>026 01</v>
      </c>
      <c r="L54" s="84" t="str">
        <f>IF(A54&lt;&gt;"",INDEX(FP!H:H,Doklady!B$2+(ROW()-52)),"")</f>
        <v>B</v>
      </c>
      <c r="M54" s="84" t="str">
        <f t="shared" ref="M54:M117" si="3">K54&amp;L54</f>
        <v>026 01B</v>
      </c>
    </row>
    <row r="55" spans="1:20" x14ac:dyDescent="0.2">
      <c r="A55" s="75" t="str">
        <f>Doklady!D3</f>
        <v>m</v>
      </c>
      <c r="B55" s="119" t="str">
        <f>Doklady!H3</f>
        <v>XXVIII. Slovakia open- WUKF European Cup 2025</v>
      </c>
      <c r="C55" s="73">
        <f>IF(A55&lt;&gt;"",INDEX(FP!D:D,Doklady!B$2+(ROW()-53)),"")</f>
        <v>7000</v>
      </c>
      <c r="D55" s="73">
        <f>IF(A55&lt;&gt;"",Doklady!I3-Doklady!J3,"")</f>
        <v>7000</v>
      </c>
      <c r="E55" s="73">
        <f>IF(A55&lt;&gt;"",MIN(D55,C55)*Doklady!C3/(1-Doklady!C3),"")</f>
        <v>0</v>
      </c>
      <c r="F55" s="71">
        <f>IF(A55&lt;&gt;"",Doklady!J3,"")</f>
        <v>0</v>
      </c>
      <c r="G55" s="73">
        <f t="shared" si="0"/>
        <v>7000</v>
      </c>
      <c r="H55" s="71"/>
      <c r="I55" s="73">
        <f t="shared" si="1"/>
        <v>0</v>
      </c>
      <c r="J55" s="84" t="str">
        <f t="shared" si="2"/>
        <v/>
      </c>
      <c r="K55" s="84" t="str">
        <f>Doklady!F3</f>
        <v>026 03</v>
      </c>
      <c r="L55" s="84" t="str">
        <f>IF(A55&lt;&gt;"",INDEX(FP!H:H,Doklady!B$2+(ROW()-52)),"")</f>
        <v>B</v>
      </c>
      <c r="M55" s="84" t="str">
        <f t="shared" si="3"/>
        <v>026 03B</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148200</v>
      </c>
      <c r="D130" s="228">
        <f t="shared" ref="D130:I130" si="9">SUM(D53:D129)</f>
        <v>146551.50000000012</v>
      </c>
      <c r="E130" s="228">
        <f t="shared" si="9"/>
        <v>0</v>
      </c>
      <c r="F130" s="228">
        <f t="shared" si="9"/>
        <v>0</v>
      </c>
      <c r="G130" s="228">
        <f t="shared" si="9"/>
        <v>146551.5</v>
      </c>
      <c r="H130" s="228">
        <f t="shared" si="9"/>
        <v>0</v>
      </c>
      <c r="I130" s="228">
        <f t="shared" si="9"/>
        <v>1648.5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4294967293"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A107" sqref="A10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g - rozvoj športov, ktoré nie sú uznanými podľa zákona č. 440/2015 Z. z.</v>
      </c>
      <c r="B1" s="232" t="str">
        <f>INDEX(Adr!A:A,B102+1)</f>
        <v>34003975</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138000.00000000012</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l - športové pohybové tábory pre mládež</v>
      </c>
      <c r="B2" s="237">
        <f>MATCH(B1,FP!A:A,0)</f>
        <v>138</v>
      </c>
      <c r="C2" s="233">
        <f>IF(ROW()&lt;=B$3,INDEX(FP!E:E,B$2+ROW()-1),"")</f>
        <v>0</v>
      </c>
      <c r="D2" s="234" t="str">
        <f>IF(ROW()&lt;=B$3,INDEX(FP!F:F,B$2+ROW()-1),"")</f>
        <v>l</v>
      </c>
      <c r="E2" s="234"/>
      <c r="F2" s="234" t="str">
        <f>IF(ROW()&lt;=B$3,INDEX(FP!G:G,B$2+ROW()-1),"")</f>
        <v>026 01</v>
      </c>
      <c r="G2" s="234"/>
      <c r="H2" s="235" t="str">
        <f>IF(ROW()&lt;=B$3,INDEX(FP!C:C,B$2+ROW()-1),"")</f>
        <v>športové pohybové tábory pre mládež</v>
      </c>
      <c r="I2" s="236">
        <f t="shared" si="0"/>
        <v>1551.5</v>
      </c>
      <c r="J2" s="236">
        <f t="shared" si="1"/>
        <v>0</v>
      </c>
      <c r="K2" s="110" t="str">
        <f>$A2</f>
        <v>l - športové pohybové tábory pre mládež</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m - XXVIII. Slovakia open- WUKF European Cup 2025</v>
      </c>
      <c r="B3" s="238">
        <f>COUNTIF(FP!A:A,Doklady!B1)</f>
        <v>3</v>
      </c>
      <c r="C3" s="233">
        <f>IF(ROW()&lt;=B$3,INDEX(FP!E:E,B$2+ROW()-1),"")</f>
        <v>0</v>
      </c>
      <c r="D3" s="234" t="str">
        <f>IF(ROW()&lt;=B$3,INDEX(FP!F:F,B$2+ROW()-1),"")</f>
        <v>m</v>
      </c>
      <c r="E3" s="234"/>
      <c r="F3" s="234" t="str">
        <f>IF(ROW()&lt;=B$3,INDEX(FP!G:G,B$2+ROW()-1),"")</f>
        <v>026 03</v>
      </c>
      <c r="G3" s="234"/>
      <c r="H3" s="235" t="str">
        <f>IF(ROW()&lt;=B$3,INDEX(FP!C:C,B$2+ROW()-1),"")</f>
        <v>XXVIII. Slovakia open- WUKF European Cup 2025</v>
      </c>
      <c r="I3" s="236">
        <f t="shared" si="0"/>
        <v>7000</v>
      </c>
      <c r="J3" s="236">
        <f t="shared" si="1"/>
        <v>0</v>
      </c>
      <c r="K3" s="110" t="str">
        <f t="shared" ref="K3:K66" si="2">$A3</f>
        <v>m - XXVIII. Slovakia open- WUKF European Cup 2025</v>
      </c>
      <c r="L3" s="101">
        <v>99</v>
      </c>
      <c r="M3" s="99" t="str">
        <f>$A2</f>
        <v>l - športové pohybové tábory pre mládež</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104</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3001</v>
      </c>
      <c r="B107" s="14" t="s">
        <v>3003</v>
      </c>
      <c r="C107" s="14">
        <v>2501014</v>
      </c>
      <c r="D107" s="16">
        <v>45666</v>
      </c>
      <c r="E107" s="16"/>
      <c r="F107" s="14" t="s">
        <v>3004</v>
      </c>
      <c r="G107" s="14" t="s">
        <v>1911</v>
      </c>
      <c r="H107" s="14" t="s">
        <v>3005</v>
      </c>
      <c r="I107" s="15">
        <v>276.10000000000002</v>
      </c>
      <c r="J107" s="77">
        <v>4</v>
      </c>
      <c r="K107" s="92"/>
    </row>
    <row r="108" spans="1:25" ht="22.5" x14ac:dyDescent="0.2">
      <c r="A108" s="14" t="s">
        <v>3001</v>
      </c>
      <c r="B108" s="14" t="s">
        <v>3006</v>
      </c>
      <c r="C108" s="14">
        <v>2502014</v>
      </c>
      <c r="D108" s="16">
        <v>45821</v>
      </c>
      <c r="E108" s="16"/>
      <c r="F108" s="14" t="s">
        <v>3004</v>
      </c>
      <c r="G108" s="14" t="s">
        <v>1911</v>
      </c>
      <c r="H108" s="14" t="s">
        <v>3005</v>
      </c>
      <c r="I108" s="15">
        <v>276.10000000000002</v>
      </c>
      <c r="J108" s="77">
        <v>4</v>
      </c>
      <c r="K108" s="92"/>
    </row>
    <row r="109" spans="1:25" ht="22.5" x14ac:dyDescent="0.2">
      <c r="A109" s="14" t="s">
        <v>3001</v>
      </c>
      <c r="B109" s="14" t="s">
        <v>3007</v>
      </c>
      <c r="C109" s="14">
        <v>2503014</v>
      </c>
      <c r="D109" s="16">
        <v>45821</v>
      </c>
      <c r="E109" s="16"/>
      <c r="F109" s="14" t="s">
        <v>3004</v>
      </c>
      <c r="G109" s="14" t="s">
        <v>1911</v>
      </c>
      <c r="H109" s="14" t="s">
        <v>3005</v>
      </c>
      <c r="I109" s="15">
        <v>283.83</v>
      </c>
      <c r="J109" s="77">
        <v>4</v>
      </c>
      <c r="K109" s="92"/>
    </row>
    <row r="110" spans="1:25" ht="22.5" x14ac:dyDescent="0.2">
      <c r="A110" s="14" t="s">
        <v>3001</v>
      </c>
      <c r="B110" s="14" t="s">
        <v>3008</v>
      </c>
      <c r="C110" s="14">
        <v>2504014</v>
      </c>
      <c r="D110" s="16">
        <v>45821</v>
      </c>
      <c r="E110" s="16"/>
      <c r="F110" s="14" t="s">
        <v>3004</v>
      </c>
      <c r="G110" s="14" t="s">
        <v>1911</v>
      </c>
      <c r="H110" s="14" t="s">
        <v>3005</v>
      </c>
      <c r="I110" s="15">
        <v>283.83</v>
      </c>
      <c r="J110" s="77">
        <v>4</v>
      </c>
      <c r="K110" s="92"/>
    </row>
    <row r="111" spans="1:25" ht="22.5" x14ac:dyDescent="0.2">
      <c r="A111" s="14" t="s">
        <v>3001</v>
      </c>
      <c r="B111" s="14" t="s">
        <v>3009</v>
      </c>
      <c r="C111" s="14">
        <v>2506012</v>
      </c>
      <c r="D111" s="16">
        <v>45821</v>
      </c>
      <c r="E111" s="16"/>
      <c r="F111" s="14" t="s">
        <v>3004</v>
      </c>
      <c r="G111" s="14" t="s">
        <v>1911</v>
      </c>
      <c r="H111" s="14" t="s">
        <v>3005</v>
      </c>
      <c r="I111" s="15">
        <v>283.83</v>
      </c>
      <c r="J111" s="77">
        <v>4</v>
      </c>
      <c r="K111" s="92"/>
    </row>
    <row r="112" spans="1:25" ht="22.5" x14ac:dyDescent="0.2">
      <c r="A112" s="14" t="s">
        <v>3001</v>
      </c>
      <c r="B112" s="14" t="s">
        <v>3010</v>
      </c>
      <c r="C112" s="14">
        <v>2505012</v>
      </c>
      <c r="D112" s="16">
        <v>45821</v>
      </c>
      <c r="E112" s="16"/>
      <c r="F112" s="14" t="s">
        <v>3004</v>
      </c>
      <c r="G112" s="14" t="s">
        <v>1911</v>
      </c>
      <c r="H112" s="14" t="s">
        <v>3005</v>
      </c>
      <c r="I112" s="15">
        <v>283.83</v>
      </c>
      <c r="J112" s="77">
        <v>4</v>
      </c>
      <c r="K112" s="92"/>
    </row>
    <row r="113" spans="1:11" ht="22.5" x14ac:dyDescent="0.2">
      <c r="A113" s="14" t="s">
        <v>3001</v>
      </c>
      <c r="B113" s="14" t="s">
        <v>3011</v>
      </c>
      <c r="C113" s="14">
        <v>2507015</v>
      </c>
      <c r="D113" s="16">
        <v>45842</v>
      </c>
      <c r="E113" s="16"/>
      <c r="F113" s="14" t="s">
        <v>3004</v>
      </c>
      <c r="G113" s="14" t="s">
        <v>1911</v>
      </c>
      <c r="H113" s="14" t="s">
        <v>3005</v>
      </c>
      <c r="I113" s="15">
        <v>283.83</v>
      </c>
      <c r="J113" s="77">
        <v>4</v>
      </c>
      <c r="K113" s="92"/>
    </row>
    <row r="114" spans="1:11" ht="22.5" x14ac:dyDescent="0.2">
      <c r="A114" s="14" t="s">
        <v>3001</v>
      </c>
      <c r="B114" s="14" t="s">
        <v>3012</v>
      </c>
      <c r="C114" s="14">
        <v>2508014</v>
      </c>
      <c r="D114" s="16">
        <v>45888</v>
      </c>
      <c r="E114" s="16"/>
      <c r="F114" s="14" t="s">
        <v>3004</v>
      </c>
      <c r="G114" s="14" t="s">
        <v>1911</v>
      </c>
      <c r="H114" s="14" t="s">
        <v>3005</v>
      </c>
      <c r="I114" s="15">
        <v>283.83</v>
      </c>
      <c r="J114" s="77">
        <v>4</v>
      </c>
      <c r="K114" s="92"/>
    </row>
    <row r="115" spans="1:11" ht="22.5" x14ac:dyDescent="0.2">
      <c r="A115" s="14" t="s">
        <v>3001</v>
      </c>
      <c r="B115" s="14" t="s">
        <v>3013</v>
      </c>
      <c r="C115" s="14">
        <v>2508026</v>
      </c>
      <c r="D115" s="16">
        <v>45895</v>
      </c>
      <c r="E115" s="16"/>
      <c r="F115" s="14" t="s">
        <v>3004</v>
      </c>
      <c r="G115" s="14" t="s">
        <v>1911</v>
      </c>
      <c r="H115" s="14" t="s">
        <v>3005</v>
      </c>
      <c r="I115" s="15">
        <v>1135.32</v>
      </c>
      <c r="J115" s="77">
        <v>4</v>
      </c>
      <c r="K115" s="92"/>
    </row>
    <row r="116" spans="1:11" ht="22.5" x14ac:dyDescent="0.2">
      <c r="A116" s="14" t="s">
        <v>3001</v>
      </c>
      <c r="B116" s="14" t="s">
        <v>3014</v>
      </c>
      <c r="C116" s="14">
        <v>20250001</v>
      </c>
      <c r="D116" s="16">
        <v>45666</v>
      </c>
      <c r="E116" s="16"/>
      <c r="F116" s="14" t="s">
        <v>3015</v>
      </c>
      <c r="G116" s="14" t="s">
        <v>3016</v>
      </c>
      <c r="H116" s="14" t="s">
        <v>1916</v>
      </c>
      <c r="I116" s="15">
        <v>700</v>
      </c>
      <c r="J116" s="77">
        <v>4</v>
      </c>
      <c r="K116" s="92"/>
    </row>
    <row r="117" spans="1:11" ht="22.5" x14ac:dyDescent="0.2">
      <c r="A117" s="14" t="s">
        <v>3001</v>
      </c>
      <c r="B117" s="14" t="s">
        <v>3017</v>
      </c>
      <c r="C117" s="14">
        <v>20250003</v>
      </c>
      <c r="D117" s="16">
        <v>45695</v>
      </c>
      <c r="E117" s="16">
        <v>45820</v>
      </c>
      <c r="F117" s="14" t="s">
        <v>3015</v>
      </c>
      <c r="G117" s="14" t="s">
        <v>3016</v>
      </c>
      <c r="H117" s="14" t="s">
        <v>1916</v>
      </c>
      <c r="I117" s="15">
        <v>700</v>
      </c>
      <c r="J117" s="77">
        <v>4</v>
      </c>
      <c r="K117" s="92"/>
    </row>
    <row r="118" spans="1:11" ht="22.5" x14ac:dyDescent="0.2">
      <c r="A118" s="14" t="s">
        <v>3001</v>
      </c>
      <c r="B118" s="14" t="s">
        <v>3017</v>
      </c>
      <c r="C118" s="14">
        <v>20250005</v>
      </c>
      <c r="D118" s="16">
        <v>45726</v>
      </c>
      <c r="E118" s="16">
        <v>45820</v>
      </c>
      <c r="F118" s="14" t="s">
        <v>3015</v>
      </c>
      <c r="G118" s="14" t="s">
        <v>3016</v>
      </c>
      <c r="H118" s="14" t="s">
        <v>1916</v>
      </c>
      <c r="I118" s="15">
        <v>395.21</v>
      </c>
      <c r="J118" s="77">
        <v>4</v>
      </c>
      <c r="K118" s="92"/>
    </row>
    <row r="119" spans="1:11" ht="22.5" x14ac:dyDescent="0.2">
      <c r="A119" s="14" t="s">
        <v>3001</v>
      </c>
      <c r="B119" s="14" t="s">
        <v>3018</v>
      </c>
      <c r="C119" s="14">
        <v>20250005</v>
      </c>
      <c r="D119" s="16">
        <v>45726</v>
      </c>
      <c r="E119" s="16">
        <v>45820</v>
      </c>
      <c r="F119" s="14" t="s">
        <v>3015</v>
      </c>
      <c r="G119" s="14" t="s">
        <v>3016</v>
      </c>
      <c r="H119" s="14" t="s">
        <v>1916</v>
      </c>
      <c r="I119" s="15">
        <v>86.65</v>
      </c>
      <c r="J119" s="77">
        <v>4</v>
      </c>
      <c r="K119" s="92"/>
    </row>
    <row r="120" spans="1:11" ht="22.5" x14ac:dyDescent="0.2">
      <c r="A120" s="14" t="s">
        <v>3001</v>
      </c>
      <c r="B120" s="14" t="s">
        <v>3018</v>
      </c>
      <c r="C120" s="14">
        <v>20250008</v>
      </c>
      <c r="D120" s="16">
        <v>45777</v>
      </c>
      <c r="E120" s="16">
        <v>45820</v>
      </c>
      <c r="F120" s="14" t="s">
        <v>3015</v>
      </c>
      <c r="G120" s="14" t="s">
        <v>3016</v>
      </c>
      <c r="H120" s="14" t="s">
        <v>1916</v>
      </c>
      <c r="I120" s="15">
        <v>700</v>
      </c>
      <c r="J120" s="77">
        <v>4</v>
      </c>
      <c r="K120" s="92"/>
    </row>
    <row r="121" spans="1:11" ht="22.5" x14ac:dyDescent="0.2">
      <c r="A121" s="14" t="s">
        <v>3001</v>
      </c>
      <c r="B121" s="14" t="s">
        <v>3018</v>
      </c>
      <c r="C121" s="14">
        <v>20250010</v>
      </c>
      <c r="D121" s="16">
        <v>45810</v>
      </c>
      <c r="E121" s="16">
        <v>45820</v>
      </c>
      <c r="F121" s="14" t="s">
        <v>3015</v>
      </c>
      <c r="G121" s="14" t="s">
        <v>3016</v>
      </c>
      <c r="H121" s="14" t="s">
        <v>1916</v>
      </c>
      <c r="I121" s="15">
        <v>700</v>
      </c>
      <c r="J121" s="77">
        <v>4</v>
      </c>
      <c r="K121" s="92"/>
    </row>
    <row r="122" spans="1:11" ht="22.5" x14ac:dyDescent="0.2">
      <c r="A122" s="14" t="s">
        <v>3001</v>
      </c>
      <c r="B122" s="14" t="s">
        <v>3018</v>
      </c>
      <c r="C122" s="14">
        <v>20250011</v>
      </c>
      <c r="D122" s="16">
        <v>45818</v>
      </c>
      <c r="E122" s="16">
        <v>45820</v>
      </c>
      <c r="F122" s="14" t="s">
        <v>3015</v>
      </c>
      <c r="G122" s="14" t="s">
        <v>3016</v>
      </c>
      <c r="H122" s="14" t="s">
        <v>1916</v>
      </c>
      <c r="I122" s="15">
        <v>700</v>
      </c>
      <c r="J122" s="77">
        <v>4</v>
      </c>
      <c r="K122" s="92"/>
    </row>
    <row r="123" spans="1:11" ht="22.5" x14ac:dyDescent="0.2">
      <c r="A123" s="14" t="s">
        <v>3001</v>
      </c>
      <c r="B123" s="14" t="s">
        <v>3019</v>
      </c>
      <c r="C123" s="14">
        <v>20250013</v>
      </c>
      <c r="D123" s="16">
        <v>45848</v>
      </c>
      <c r="E123" s="16"/>
      <c r="F123" s="14" t="s">
        <v>3015</v>
      </c>
      <c r="G123" s="14" t="s">
        <v>3016</v>
      </c>
      <c r="H123" s="14" t="s">
        <v>1916</v>
      </c>
      <c r="I123" s="15">
        <v>700</v>
      </c>
      <c r="J123" s="77">
        <v>4</v>
      </c>
      <c r="K123" s="92"/>
    </row>
    <row r="124" spans="1:11" ht="22.5" x14ac:dyDescent="0.2">
      <c r="A124" s="14" t="s">
        <v>3001</v>
      </c>
      <c r="B124" s="14" t="s">
        <v>3020</v>
      </c>
      <c r="C124" s="14">
        <v>20250015</v>
      </c>
      <c r="D124" s="16">
        <v>45874</v>
      </c>
      <c r="E124" s="16"/>
      <c r="F124" s="14" t="s">
        <v>3015</v>
      </c>
      <c r="G124" s="14" t="s">
        <v>3016</v>
      </c>
      <c r="H124" s="14" t="s">
        <v>1916</v>
      </c>
      <c r="I124" s="15">
        <v>600</v>
      </c>
      <c r="J124" s="77">
        <v>4</v>
      </c>
      <c r="K124" s="92"/>
    </row>
    <row r="125" spans="1:11" ht="22.5" x14ac:dyDescent="0.2">
      <c r="A125" s="14" t="s">
        <v>3001</v>
      </c>
      <c r="B125" s="14" t="s">
        <v>3021</v>
      </c>
      <c r="C125" s="14">
        <v>20250017</v>
      </c>
      <c r="D125" s="16">
        <v>45905</v>
      </c>
      <c r="E125" s="16"/>
      <c r="F125" s="14" t="s">
        <v>3015</v>
      </c>
      <c r="G125" s="14" t="s">
        <v>3016</v>
      </c>
      <c r="H125" s="14" t="s">
        <v>1916</v>
      </c>
      <c r="I125" s="15">
        <v>700</v>
      </c>
      <c r="J125" s="77">
        <v>4</v>
      </c>
      <c r="K125" s="92"/>
    </row>
    <row r="126" spans="1:11" ht="22.5" x14ac:dyDescent="0.2">
      <c r="A126" s="14" t="s">
        <v>3001</v>
      </c>
      <c r="B126" s="14" t="s">
        <v>3022</v>
      </c>
      <c r="C126" s="14">
        <v>20250019</v>
      </c>
      <c r="D126" s="16">
        <v>45937</v>
      </c>
      <c r="E126" s="16"/>
      <c r="F126" s="14" t="s">
        <v>3015</v>
      </c>
      <c r="G126" s="14" t="s">
        <v>3016</v>
      </c>
      <c r="H126" s="14" t="s">
        <v>1916</v>
      </c>
      <c r="I126" s="15">
        <v>700</v>
      </c>
      <c r="J126" s="77">
        <v>4</v>
      </c>
      <c r="K126" s="92"/>
    </row>
    <row r="127" spans="1:11" ht="22.5" x14ac:dyDescent="0.2">
      <c r="A127" s="14" t="s">
        <v>3001</v>
      </c>
      <c r="B127" s="14" t="s">
        <v>3023</v>
      </c>
      <c r="C127" s="14">
        <v>20250021</v>
      </c>
      <c r="D127" s="16">
        <v>45966</v>
      </c>
      <c r="E127" s="16"/>
      <c r="F127" s="14" t="s">
        <v>3015</v>
      </c>
      <c r="G127" s="14" t="s">
        <v>3016</v>
      </c>
      <c r="H127" s="14" t="s">
        <v>1916</v>
      </c>
      <c r="I127" s="15">
        <v>750</v>
      </c>
      <c r="J127" s="77">
        <v>4</v>
      </c>
      <c r="K127" s="92"/>
    </row>
    <row r="128" spans="1:11" ht="22.5" x14ac:dyDescent="0.2">
      <c r="A128" s="14" t="s">
        <v>3001</v>
      </c>
      <c r="B128" s="14" t="s">
        <v>3024</v>
      </c>
      <c r="C128" s="14">
        <v>20250023</v>
      </c>
      <c r="D128" s="16">
        <v>45996</v>
      </c>
      <c r="E128" s="16"/>
      <c r="F128" s="14" t="s">
        <v>3015</v>
      </c>
      <c r="G128" s="14" t="s">
        <v>3016</v>
      </c>
      <c r="H128" s="14" t="s">
        <v>1916</v>
      </c>
      <c r="I128" s="15">
        <v>700</v>
      </c>
      <c r="J128" s="77">
        <v>4</v>
      </c>
      <c r="K128" s="92"/>
    </row>
    <row r="129" spans="1:11" ht="22.5" x14ac:dyDescent="0.2">
      <c r="A129" s="14" t="s">
        <v>3001</v>
      </c>
      <c r="B129" s="14" t="s">
        <v>3018</v>
      </c>
      <c r="C129" s="14"/>
      <c r="D129" s="16">
        <v>45678</v>
      </c>
      <c r="E129" s="16">
        <v>45820</v>
      </c>
      <c r="F129" s="14" t="s">
        <v>3025</v>
      </c>
      <c r="G129" s="14"/>
      <c r="H129" s="14" t="s">
        <v>3026</v>
      </c>
      <c r="I129" s="15">
        <v>504.27</v>
      </c>
      <c r="J129" s="77">
        <v>3</v>
      </c>
      <c r="K129" s="92"/>
    </row>
    <row r="130" spans="1:11" ht="22.5" x14ac:dyDescent="0.2">
      <c r="A130" s="14" t="s">
        <v>3001</v>
      </c>
      <c r="B130" s="14" t="s">
        <v>3027</v>
      </c>
      <c r="C130" s="14"/>
      <c r="D130" s="16">
        <v>45823</v>
      </c>
      <c r="E130" s="16"/>
      <c r="F130" s="14" t="s">
        <v>3028</v>
      </c>
      <c r="G130" s="14"/>
      <c r="H130" s="14" t="s">
        <v>3026</v>
      </c>
      <c r="I130" s="15">
        <v>1491.42</v>
      </c>
      <c r="J130" s="77">
        <v>3</v>
      </c>
      <c r="K130" s="92"/>
    </row>
    <row r="131" spans="1:11" ht="22.5" x14ac:dyDescent="0.2">
      <c r="A131" s="14" t="s">
        <v>3001</v>
      </c>
      <c r="B131" s="14" t="s">
        <v>3018</v>
      </c>
      <c r="C131" s="14"/>
      <c r="D131" s="16">
        <v>45712</v>
      </c>
      <c r="E131" s="16">
        <v>45820</v>
      </c>
      <c r="F131" s="14" t="s">
        <v>3025</v>
      </c>
      <c r="G131" s="14"/>
      <c r="H131" s="14" t="s">
        <v>3026</v>
      </c>
      <c r="I131" s="15">
        <v>502.9</v>
      </c>
      <c r="J131" s="77">
        <v>3</v>
      </c>
      <c r="K131" s="92"/>
    </row>
    <row r="132" spans="1:11" ht="22.5" x14ac:dyDescent="0.2">
      <c r="A132" s="14" t="s">
        <v>3001</v>
      </c>
      <c r="B132" s="14" t="s">
        <v>3018</v>
      </c>
      <c r="C132" s="14"/>
      <c r="D132" s="16">
        <v>45741</v>
      </c>
      <c r="E132" s="16">
        <v>45820</v>
      </c>
      <c r="F132" s="14" t="s">
        <v>3025</v>
      </c>
      <c r="G132" s="14"/>
      <c r="H132" s="14" t="s">
        <v>3026</v>
      </c>
      <c r="I132" s="15">
        <v>498.2</v>
      </c>
      <c r="J132" s="77">
        <v>3</v>
      </c>
      <c r="K132" s="92"/>
    </row>
    <row r="133" spans="1:11" ht="22.5" x14ac:dyDescent="0.2">
      <c r="A133" s="14" t="s">
        <v>3001</v>
      </c>
      <c r="B133" s="14" t="s">
        <v>3519</v>
      </c>
      <c r="C133" s="14"/>
      <c r="D133" s="16">
        <v>45860</v>
      </c>
      <c r="E133" s="16"/>
      <c r="F133" s="14" t="s">
        <v>3025</v>
      </c>
      <c r="G133" s="14"/>
      <c r="H133" s="14" t="s">
        <v>3026</v>
      </c>
      <c r="I133" s="15">
        <v>501.83</v>
      </c>
      <c r="J133" s="77">
        <v>3</v>
      </c>
      <c r="K133" s="92"/>
    </row>
    <row r="134" spans="1:11" ht="22.5" x14ac:dyDescent="0.2">
      <c r="A134" s="14" t="s">
        <v>3001</v>
      </c>
      <c r="B134" s="14" t="s">
        <v>3029</v>
      </c>
      <c r="C134" s="14"/>
      <c r="D134" s="16">
        <v>45895</v>
      </c>
      <c r="E134" s="16"/>
      <c r="F134" s="14" t="s">
        <v>3025</v>
      </c>
      <c r="G134" s="14"/>
      <c r="H134" s="14" t="s">
        <v>3026</v>
      </c>
      <c r="I134" s="15">
        <v>492.45</v>
      </c>
      <c r="J134" s="77">
        <v>3</v>
      </c>
      <c r="K134" s="92"/>
    </row>
    <row r="135" spans="1:11" ht="22.5" x14ac:dyDescent="0.2">
      <c r="A135" s="14" t="s">
        <v>3001</v>
      </c>
      <c r="B135" s="14" t="s">
        <v>3030</v>
      </c>
      <c r="C135" s="14"/>
      <c r="D135" s="16">
        <v>45950</v>
      </c>
      <c r="E135" s="16"/>
      <c r="F135" s="14" t="s">
        <v>3025</v>
      </c>
      <c r="G135" s="14"/>
      <c r="H135" s="14" t="s">
        <v>3026</v>
      </c>
      <c r="I135" s="15">
        <v>492.45</v>
      </c>
      <c r="J135" s="77">
        <v>3</v>
      </c>
      <c r="K135" s="92"/>
    </row>
    <row r="136" spans="1:11" ht="22.5" x14ac:dyDescent="0.2">
      <c r="A136" s="14" t="s">
        <v>3001</v>
      </c>
      <c r="B136" s="14" t="s">
        <v>3031</v>
      </c>
      <c r="C136" s="14"/>
      <c r="D136" s="16">
        <v>45978</v>
      </c>
      <c r="E136" s="16"/>
      <c r="F136" s="14" t="s">
        <v>3025</v>
      </c>
      <c r="G136" s="14"/>
      <c r="H136" s="14" t="s">
        <v>3026</v>
      </c>
      <c r="I136" s="15">
        <v>492.45</v>
      </c>
      <c r="J136" s="77">
        <v>3</v>
      </c>
      <c r="K136" s="92"/>
    </row>
    <row r="137" spans="1:11" ht="22.5" x14ac:dyDescent="0.2">
      <c r="A137" s="14" t="s">
        <v>3001</v>
      </c>
      <c r="B137" s="14" t="s">
        <v>3032</v>
      </c>
      <c r="C137" s="14"/>
      <c r="D137" s="16">
        <v>46010</v>
      </c>
      <c r="E137" s="16"/>
      <c r="F137" s="14" t="s">
        <v>3025</v>
      </c>
      <c r="G137" s="14"/>
      <c r="H137" s="14" t="s">
        <v>3026</v>
      </c>
      <c r="I137" s="15">
        <v>497.14</v>
      </c>
      <c r="J137" s="77">
        <v>3</v>
      </c>
      <c r="K137" s="92"/>
    </row>
    <row r="138" spans="1:11" ht="33.75" x14ac:dyDescent="0.2">
      <c r="A138" s="14" t="s">
        <v>3001</v>
      </c>
      <c r="B138" s="14" t="s">
        <v>3033</v>
      </c>
      <c r="C138" s="14">
        <v>2025079</v>
      </c>
      <c r="D138" s="16">
        <v>45831</v>
      </c>
      <c r="E138" s="16"/>
      <c r="F138" s="14" t="s">
        <v>3034</v>
      </c>
      <c r="G138" s="14" t="s">
        <v>3035</v>
      </c>
      <c r="H138" s="14" t="s">
        <v>3036</v>
      </c>
      <c r="I138" s="15">
        <v>250</v>
      </c>
      <c r="J138" s="77">
        <v>2</v>
      </c>
      <c r="K138" s="92"/>
    </row>
    <row r="139" spans="1:11" ht="22.5" x14ac:dyDescent="0.2">
      <c r="A139" s="14" t="s">
        <v>3001</v>
      </c>
      <c r="B139" s="14" t="s">
        <v>3037</v>
      </c>
      <c r="C139" s="14">
        <v>2500130</v>
      </c>
      <c r="D139" s="16">
        <v>45820</v>
      </c>
      <c r="E139" s="16"/>
      <c r="F139" s="14" t="s">
        <v>3506</v>
      </c>
      <c r="G139" s="14" t="s">
        <v>3038</v>
      </c>
      <c r="H139" s="14" t="s">
        <v>3039</v>
      </c>
      <c r="I139" s="15">
        <v>135.30000000000001</v>
      </c>
      <c r="J139" s="77">
        <v>2</v>
      </c>
      <c r="K139" s="92"/>
    </row>
    <row r="140" spans="1:11" ht="22.5" x14ac:dyDescent="0.2">
      <c r="A140" s="14" t="s">
        <v>3001</v>
      </c>
      <c r="B140" s="14" t="s">
        <v>3040</v>
      </c>
      <c r="C140" s="14">
        <v>2500132</v>
      </c>
      <c r="D140" s="16">
        <v>45820</v>
      </c>
      <c r="E140" s="16"/>
      <c r="F140" s="14" t="s">
        <v>3507</v>
      </c>
      <c r="G140" s="14" t="s">
        <v>3038</v>
      </c>
      <c r="H140" s="14" t="s">
        <v>3039</v>
      </c>
      <c r="I140" s="15">
        <v>135.30000000000001</v>
      </c>
      <c r="J140" s="77">
        <v>2</v>
      </c>
      <c r="K140" s="92"/>
    </row>
    <row r="141" spans="1:11" ht="22.5" x14ac:dyDescent="0.2">
      <c r="A141" s="14" t="s">
        <v>3001</v>
      </c>
      <c r="B141" s="14" t="s">
        <v>3041</v>
      </c>
      <c r="C141" s="14">
        <v>2500154</v>
      </c>
      <c r="D141" s="16">
        <v>45832</v>
      </c>
      <c r="E141" s="16"/>
      <c r="F141" s="14" t="s">
        <v>3042</v>
      </c>
      <c r="G141" s="14" t="s">
        <v>3038</v>
      </c>
      <c r="H141" s="14" t="s">
        <v>3039</v>
      </c>
      <c r="I141" s="15">
        <v>313.64999999999998</v>
      </c>
      <c r="J141" s="77">
        <v>2</v>
      </c>
      <c r="K141" s="92"/>
    </row>
    <row r="142" spans="1:11" ht="22.5" x14ac:dyDescent="0.2">
      <c r="A142" s="14" t="s">
        <v>3001</v>
      </c>
      <c r="B142" s="14" t="s">
        <v>3043</v>
      </c>
      <c r="C142" s="14">
        <v>2500237</v>
      </c>
      <c r="D142" s="16">
        <v>45924</v>
      </c>
      <c r="E142" s="16"/>
      <c r="F142" s="14" t="s">
        <v>3305</v>
      </c>
      <c r="G142" s="14" t="s">
        <v>3038</v>
      </c>
      <c r="H142" s="14" t="s">
        <v>3039</v>
      </c>
      <c r="I142" s="15">
        <v>166.05</v>
      </c>
      <c r="J142" s="77">
        <v>2</v>
      </c>
      <c r="K142" s="92"/>
    </row>
    <row r="143" spans="1:11" ht="22.5" x14ac:dyDescent="0.2">
      <c r="A143" s="14" t="s">
        <v>3001</v>
      </c>
      <c r="B143" s="14" t="s">
        <v>3044</v>
      </c>
      <c r="C143" s="14">
        <v>2500241</v>
      </c>
      <c r="D143" s="16">
        <v>45964</v>
      </c>
      <c r="E143" s="16"/>
      <c r="F143" s="14" t="s">
        <v>3045</v>
      </c>
      <c r="G143" s="14" t="s">
        <v>3038</v>
      </c>
      <c r="H143" s="14" t="s">
        <v>3039</v>
      </c>
      <c r="I143" s="15">
        <v>258.3</v>
      </c>
      <c r="J143" s="77">
        <v>2</v>
      </c>
      <c r="K143" s="92"/>
    </row>
    <row r="144" spans="1:11" ht="22.5" x14ac:dyDescent="0.2">
      <c r="A144" s="14" t="s">
        <v>3001</v>
      </c>
      <c r="B144" s="14" t="s">
        <v>3046</v>
      </c>
      <c r="C144" s="14">
        <v>2500282</v>
      </c>
      <c r="D144" s="16">
        <v>45966</v>
      </c>
      <c r="E144" s="16"/>
      <c r="F144" s="14" t="s">
        <v>3305</v>
      </c>
      <c r="G144" s="14" t="s">
        <v>3038</v>
      </c>
      <c r="H144" s="14" t="s">
        <v>3039</v>
      </c>
      <c r="I144" s="15">
        <v>166.05</v>
      </c>
      <c r="J144" s="77">
        <v>2</v>
      </c>
      <c r="K144" s="92"/>
    </row>
    <row r="145" spans="1:11" ht="22.5" x14ac:dyDescent="0.2">
      <c r="A145" s="14" t="s">
        <v>3001</v>
      </c>
      <c r="B145" s="14" t="s">
        <v>3047</v>
      </c>
      <c r="C145" s="14">
        <v>2500306</v>
      </c>
      <c r="D145" s="16">
        <v>45986</v>
      </c>
      <c r="E145" s="16"/>
      <c r="F145" s="14" t="s">
        <v>3048</v>
      </c>
      <c r="G145" s="14" t="s">
        <v>3038</v>
      </c>
      <c r="H145" s="14" t="s">
        <v>3039</v>
      </c>
      <c r="I145" s="15">
        <v>218.94</v>
      </c>
      <c r="J145" s="77">
        <v>2</v>
      </c>
      <c r="K145" s="92"/>
    </row>
    <row r="146" spans="1:11" ht="22.5" x14ac:dyDescent="0.2">
      <c r="A146" s="14" t="s">
        <v>3001</v>
      </c>
      <c r="B146" s="14" t="s">
        <v>3049</v>
      </c>
      <c r="C146" s="14" t="s">
        <v>3050</v>
      </c>
      <c r="D146" s="16">
        <v>45848</v>
      </c>
      <c r="E146" s="16"/>
      <c r="F146" s="14" t="s">
        <v>3051</v>
      </c>
      <c r="G146" s="14" t="s">
        <v>3052</v>
      </c>
      <c r="H146" s="14" t="s">
        <v>3053</v>
      </c>
      <c r="I146" s="15">
        <v>196.53</v>
      </c>
      <c r="J146" s="77">
        <v>4</v>
      </c>
      <c r="K146" s="92"/>
    </row>
    <row r="147" spans="1:11" ht="22.5" x14ac:dyDescent="0.2">
      <c r="A147" s="14" t="s">
        <v>3001</v>
      </c>
      <c r="B147" s="14" t="s">
        <v>3054</v>
      </c>
      <c r="C147" s="14">
        <v>62025</v>
      </c>
      <c r="D147" s="16">
        <v>45853</v>
      </c>
      <c r="E147" s="16"/>
      <c r="F147" s="14" t="s">
        <v>3034</v>
      </c>
      <c r="G147" s="14">
        <v>56252510</v>
      </c>
      <c r="H147" s="14" t="s">
        <v>3055</v>
      </c>
      <c r="I147" s="15">
        <v>415</v>
      </c>
      <c r="J147" s="77">
        <v>4</v>
      </c>
      <c r="K147" s="92"/>
    </row>
    <row r="148" spans="1:11" ht="33.75" x14ac:dyDescent="0.2">
      <c r="A148" s="14" t="s">
        <v>3001</v>
      </c>
      <c r="B148" s="14" t="s">
        <v>3056</v>
      </c>
      <c r="C148" s="14">
        <v>2024073</v>
      </c>
      <c r="D148" s="16">
        <v>45971</v>
      </c>
      <c r="E148" s="16"/>
      <c r="F148" s="14" t="s">
        <v>3057</v>
      </c>
      <c r="G148" s="14" t="s">
        <v>3058</v>
      </c>
      <c r="H148" s="14" t="s">
        <v>3059</v>
      </c>
      <c r="I148" s="15">
        <v>1695</v>
      </c>
      <c r="J148" s="77">
        <v>3</v>
      </c>
      <c r="K148" s="92"/>
    </row>
    <row r="149" spans="1:11" ht="22.5" x14ac:dyDescent="0.2">
      <c r="A149" s="14" t="s">
        <v>3001</v>
      </c>
      <c r="B149" s="14" t="s">
        <v>3060</v>
      </c>
      <c r="C149" s="14">
        <v>260625</v>
      </c>
      <c r="D149" s="16">
        <v>45888</v>
      </c>
      <c r="E149" s="16"/>
      <c r="F149" s="14" t="s">
        <v>3061</v>
      </c>
      <c r="G149" s="14"/>
      <c r="H149" s="14" t="s">
        <v>3062</v>
      </c>
      <c r="I149" s="15">
        <v>1684.36</v>
      </c>
      <c r="J149" s="77">
        <v>2</v>
      </c>
      <c r="K149" s="92"/>
    </row>
    <row r="150" spans="1:11" ht="22.5" x14ac:dyDescent="0.2">
      <c r="A150" s="14" t="s">
        <v>3001</v>
      </c>
      <c r="B150" s="14" t="s">
        <v>3063</v>
      </c>
      <c r="C150" s="14"/>
      <c r="D150" s="16">
        <v>45722</v>
      </c>
      <c r="E150" s="16"/>
      <c r="F150" s="14" t="s">
        <v>3508</v>
      </c>
      <c r="G150" s="14">
        <v>31320156</v>
      </c>
      <c r="H150" s="14" t="s">
        <v>3064</v>
      </c>
      <c r="I150" s="15">
        <v>18.170000000000002</v>
      </c>
      <c r="J150" s="77">
        <v>4</v>
      </c>
      <c r="K150" s="92"/>
    </row>
    <row r="151" spans="1:11" ht="22.5" x14ac:dyDescent="0.2">
      <c r="A151" s="14" t="s">
        <v>3001</v>
      </c>
      <c r="B151" s="14" t="s">
        <v>3065</v>
      </c>
      <c r="C151" s="14">
        <v>250317</v>
      </c>
      <c r="D151" s="16">
        <v>45824</v>
      </c>
      <c r="E151" s="16"/>
      <c r="F151" s="14" t="s">
        <v>3066</v>
      </c>
      <c r="G151" s="14" t="s">
        <v>3067</v>
      </c>
      <c r="H151" s="14" t="s">
        <v>3068</v>
      </c>
      <c r="I151" s="15">
        <v>4446.3999999999996</v>
      </c>
      <c r="J151" s="77">
        <v>2</v>
      </c>
      <c r="K151" s="92"/>
    </row>
    <row r="152" spans="1:11" ht="22.5" x14ac:dyDescent="0.2">
      <c r="A152" s="14" t="s">
        <v>3001</v>
      </c>
      <c r="B152" s="14" t="s">
        <v>3069</v>
      </c>
      <c r="C152" s="14"/>
      <c r="D152" s="16">
        <v>45823</v>
      </c>
      <c r="E152" s="16"/>
      <c r="F152" s="14" t="s">
        <v>3070</v>
      </c>
      <c r="G152" s="14"/>
      <c r="H152" s="14" t="s">
        <v>3071</v>
      </c>
      <c r="I152" s="15">
        <v>501.83</v>
      </c>
      <c r="J152" s="77">
        <v>3</v>
      </c>
      <c r="K152" s="92"/>
    </row>
    <row r="153" spans="1:11" ht="22.5" x14ac:dyDescent="0.2">
      <c r="A153" s="14" t="s">
        <v>3001</v>
      </c>
      <c r="B153" s="14" t="s">
        <v>3072</v>
      </c>
      <c r="C153" s="14"/>
      <c r="D153" s="16">
        <v>45823</v>
      </c>
      <c r="E153" s="16"/>
      <c r="F153" s="14" t="s">
        <v>3070</v>
      </c>
      <c r="G153" s="14"/>
      <c r="H153" s="14" t="s">
        <v>1916</v>
      </c>
      <c r="I153" s="15">
        <v>501.83</v>
      </c>
      <c r="J153" s="77">
        <v>3</v>
      </c>
      <c r="K153" s="92"/>
    </row>
    <row r="154" spans="1:11" ht="22.5" x14ac:dyDescent="0.2">
      <c r="A154" s="14" t="s">
        <v>3001</v>
      </c>
      <c r="B154" s="14" t="s">
        <v>3073</v>
      </c>
      <c r="C154" s="14"/>
      <c r="D154" s="16">
        <v>45823</v>
      </c>
      <c r="E154" s="16"/>
      <c r="F154" s="14" t="s">
        <v>3070</v>
      </c>
      <c r="G154" s="14"/>
      <c r="H154" s="14" t="s">
        <v>3074</v>
      </c>
      <c r="I154" s="15">
        <v>501.83</v>
      </c>
      <c r="J154" s="77">
        <v>3</v>
      </c>
      <c r="K154" s="92"/>
    </row>
    <row r="155" spans="1:11" ht="22.5" x14ac:dyDescent="0.2">
      <c r="A155" s="14" t="s">
        <v>3001</v>
      </c>
      <c r="B155" s="14" t="s">
        <v>3075</v>
      </c>
      <c r="C155" s="14"/>
      <c r="D155" s="16">
        <v>45832</v>
      </c>
      <c r="E155" s="16"/>
      <c r="F155" s="14" t="s">
        <v>3076</v>
      </c>
      <c r="G155" s="14"/>
      <c r="H155" s="14" t="s">
        <v>3074</v>
      </c>
      <c r="I155" s="15">
        <v>361.13</v>
      </c>
      <c r="J155" s="77">
        <v>2</v>
      </c>
      <c r="K155" s="92"/>
    </row>
    <row r="156" spans="1:11" ht="22.5" x14ac:dyDescent="0.2">
      <c r="A156" s="14" t="s">
        <v>3001</v>
      </c>
      <c r="B156" s="14" t="s">
        <v>3077</v>
      </c>
      <c r="C156" s="14"/>
      <c r="D156" s="16">
        <v>45832</v>
      </c>
      <c r="E156" s="16"/>
      <c r="F156" s="14" t="s">
        <v>3076</v>
      </c>
      <c r="G156" s="14"/>
      <c r="H156" s="14" t="s">
        <v>3078</v>
      </c>
      <c r="I156" s="15">
        <v>28.14</v>
      </c>
      <c r="J156" s="77">
        <v>2</v>
      </c>
      <c r="K156" s="92"/>
    </row>
    <row r="157" spans="1:11" ht="22.5" x14ac:dyDescent="0.2">
      <c r="A157" s="14" t="s">
        <v>3001</v>
      </c>
      <c r="B157" s="14" t="s">
        <v>3079</v>
      </c>
      <c r="C157" s="14"/>
      <c r="D157" s="16">
        <v>45832</v>
      </c>
      <c r="E157" s="16"/>
      <c r="F157" s="14" t="s">
        <v>3076</v>
      </c>
      <c r="G157" s="14"/>
      <c r="H157" s="14" t="s">
        <v>3080</v>
      </c>
      <c r="I157" s="15">
        <v>309.54000000000002</v>
      </c>
      <c r="J157" s="77">
        <v>2</v>
      </c>
      <c r="K157" s="92"/>
    </row>
    <row r="158" spans="1:11" ht="22.5" x14ac:dyDescent="0.2">
      <c r="A158" s="14" t="s">
        <v>3001</v>
      </c>
      <c r="B158" s="14" t="s">
        <v>3081</v>
      </c>
      <c r="C158" s="14"/>
      <c r="D158" s="16">
        <v>45832</v>
      </c>
      <c r="E158" s="16"/>
      <c r="F158" s="14" t="s">
        <v>3076</v>
      </c>
      <c r="G158" s="14"/>
      <c r="H158" s="14" t="s">
        <v>3082</v>
      </c>
      <c r="I158" s="15">
        <v>243.88</v>
      </c>
      <c r="J158" s="77">
        <v>2</v>
      </c>
      <c r="K158" s="92"/>
    </row>
    <row r="159" spans="1:11" ht="22.5" x14ac:dyDescent="0.2">
      <c r="A159" s="14" t="s">
        <v>3001</v>
      </c>
      <c r="B159" s="14" t="s">
        <v>3083</v>
      </c>
      <c r="C159" s="14"/>
      <c r="D159" s="16">
        <v>45832</v>
      </c>
      <c r="E159" s="16"/>
      <c r="F159" s="14" t="s">
        <v>3076</v>
      </c>
      <c r="G159" s="14"/>
      <c r="H159" s="14" t="s">
        <v>3084</v>
      </c>
      <c r="I159" s="15">
        <v>211.05</v>
      </c>
      <c r="J159" s="77">
        <v>2</v>
      </c>
      <c r="K159" s="92"/>
    </row>
    <row r="160" spans="1:11" ht="22.5" x14ac:dyDescent="0.2">
      <c r="A160" s="14" t="s">
        <v>3001</v>
      </c>
      <c r="B160" s="14" t="s">
        <v>3085</v>
      </c>
      <c r="C160" s="14"/>
      <c r="D160" s="16">
        <v>45832</v>
      </c>
      <c r="E160" s="16"/>
      <c r="F160" s="14" t="s">
        <v>3076</v>
      </c>
      <c r="G160" s="14"/>
      <c r="H160" s="14" t="s">
        <v>3086</v>
      </c>
      <c r="I160" s="15">
        <v>225.12</v>
      </c>
      <c r="J160" s="77">
        <v>2</v>
      </c>
      <c r="K160" s="92"/>
    </row>
    <row r="161" spans="1:11" ht="22.5" x14ac:dyDescent="0.2">
      <c r="A161" s="14" t="s">
        <v>3001</v>
      </c>
      <c r="B161" s="14" t="s">
        <v>3087</v>
      </c>
      <c r="C161" s="14"/>
      <c r="D161" s="16">
        <v>45832</v>
      </c>
      <c r="E161" s="16"/>
      <c r="F161" s="14" t="s">
        <v>3076</v>
      </c>
      <c r="G161" s="14"/>
      <c r="H161" s="14" t="s">
        <v>3088</v>
      </c>
      <c r="I161" s="15">
        <v>586.25</v>
      </c>
      <c r="J161" s="77">
        <v>2</v>
      </c>
      <c r="K161" s="92"/>
    </row>
    <row r="162" spans="1:11" ht="22.5" x14ac:dyDescent="0.2">
      <c r="A162" s="14" t="s">
        <v>3001</v>
      </c>
      <c r="B162" s="14" t="s">
        <v>3089</v>
      </c>
      <c r="C162" s="14"/>
      <c r="D162" s="16">
        <v>45832</v>
      </c>
      <c r="E162" s="16"/>
      <c r="F162" s="14" t="s">
        <v>3076</v>
      </c>
      <c r="G162" s="14"/>
      <c r="H162" s="14" t="s">
        <v>3071</v>
      </c>
      <c r="I162" s="15">
        <v>178.22</v>
      </c>
      <c r="J162" s="77">
        <v>2</v>
      </c>
      <c r="K162" s="92"/>
    </row>
    <row r="163" spans="1:11" ht="22.5" x14ac:dyDescent="0.2">
      <c r="A163" s="14" t="s">
        <v>3001</v>
      </c>
      <c r="B163" s="14" t="s">
        <v>3090</v>
      </c>
      <c r="C163" s="14"/>
      <c r="D163" s="16">
        <v>45832</v>
      </c>
      <c r="E163" s="16"/>
      <c r="F163" s="14" t="s">
        <v>3076</v>
      </c>
      <c r="G163" s="14"/>
      <c r="H163" s="14" t="s">
        <v>1916</v>
      </c>
      <c r="I163" s="15">
        <v>300.16000000000003</v>
      </c>
      <c r="J163" s="77">
        <v>2</v>
      </c>
      <c r="K163" s="92"/>
    </row>
    <row r="164" spans="1:11" ht="22.5" x14ac:dyDescent="0.2">
      <c r="A164" s="14" t="s">
        <v>3001</v>
      </c>
      <c r="B164" s="14" t="s">
        <v>3091</v>
      </c>
      <c r="C164" s="14"/>
      <c r="D164" s="16">
        <v>45832</v>
      </c>
      <c r="E164" s="16"/>
      <c r="F164" s="14" t="s">
        <v>3076</v>
      </c>
      <c r="G164" s="14"/>
      <c r="H164" s="14" t="s">
        <v>3092</v>
      </c>
      <c r="I164" s="15">
        <v>379.89</v>
      </c>
      <c r="J164" s="77">
        <v>2</v>
      </c>
      <c r="K164" s="92"/>
    </row>
    <row r="165" spans="1:11" ht="22.5" x14ac:dyDescent="0.2">
      <c r="A165" s="14" t="s">
        <v>3001</v>
      </c>
      <c r="B165" s="14" t="s">
        <v>3093</v>
      </c>
      <c r="C165" s="14"/>
      <c r="D165" s="16">
        <v>45832</v>
      </c>
      <c r="E165" s="16"/>
      <c r="F165" s="14" t="s">
        <v>3076</v>
      </c>
      <c r="G165" s="14"/>
      <c r="H165" s="14" t="s">
        <v>3094</v>
      </c>
      <c r="I165" s="15">
        <v>375.2</v>
      </c>
      <c r="J165" s="77">
        <v>2</v>
      </c>
      <c r="K165" s="92"/>
    </row>
    <row r="166" spans="1:11" ht="22.5" x14ac:dyDescent="0.2">
      <c r="A166" s="14" t="s">
        <v>3001</v>
      </c>
      <c r="B166" s="14" t="s">
        <v>3095</v>
      </c>
      <c r="C166" s="14"/>
      <c r="D166" s="16">
        <v>45832</v>
      </c>
      <c r="E166" s="16"/>
      <c r="F166" s="14" t="s">
        <v>3076</v>
      </c>
      <c r="G166" s="14"/>
      <c r="H166" s="14" t="s">
        <v>3096</v>
      </c>
      <c r="I166" s="15">
        <v>136.01</v>
      </c>
      <c r="J166" s="77">
        <v>2</v>
      </c>
      <c r="K166" s="92"/>
    </row>
    <row r="167" spans="1:11" ht="22.5" x14ac:dyDescent="0.2">
      <c r="A167" s="14" t="s">
        <v>3001</v>
      </c>
      <c r="B167" s="14" t="s">
        <v>3097</v>
      </c>
      <c r="C167" s="14"/>
      <c r="D167" s="16">
        <v>45832</v>
      </c>
      <c r="E167" s="16"/>
      <c r="F167" s="14" t="s">
        <v>3076</v>
      </c>
      <c r="G167" s="14"/>
      <c r="H167" s="14" t="s">
        <v>3098</v>
      </c>
      <c r="I167" s="15">
        <v>309.54000000000002</v>
      </c>
      <c r="J167" s="77">
        <v>2</v>
      </c>
      <c r="K167" s="92"/>
    </row>
    <row r="168" spans="1:11" ht="22.5" x14ac:dyDescent="0.2">
      <c r="A168" s="14" t="s">
        <v>3001</v>
      </c>
      <c r="B168" s="14" t="s">
        <v>3099</v>
      </c>
      <c r="C168" s="14"/>
      <c r="D168" s="16">
        <v>45832</v>
      </c>
      <c r="E168" s="16"/>
      <c r="F168" s="14" t="s">
        <v>3076</v>
      </c>
      <c r="G168" s="14"/>
      <c r="H168" s="14" t="s">
        <v>3100</v>
      </c>
      <c r="I168" s="15">
        <v>89.11</v>
      </c>
      <c r="J168" s="77">
        <v>2</v>
      </c>
      <c r="K168" s="92"/>
    </row>
    <row r="169" spans="1:11" ht="22.5" x14ac:dyDescent="0.2">
      <c r="A169" s="14" t="s">
        <v>3001</v>
      </c>
      <c r="B169" s="14" t="s">
        <v>3101</v>
      </c>
      <c r="C169" s="14"/>
      <c r="D169" s="16">
        <v>45832</v>
      </c>
      <c r="E169" s="16"/>
      <c r="F169" s="14" t="s">
        <v>3076</v>
      </c>
      <c r="G169" s="14"/>
      <c r="H169" s="14" t="s">
        <v>3102</v>
      </c>
      <c r="I169" s="15">
        <v>229.81</v>
      </c>
      <c r="J169" s="77">
        <v>2</v>
      </c>
      <c r="K169" s="92"/>
    </row>
    <row r="170" spans="1:11" ht="22.5" x14ac:dyDescent="0.2">
      <c r="A170" s="14" t="s">
        <v>3001</v>
      </c>
      <c r="B170" s="14" t="s">
        <v>3103</v>
      </c>
      <c r="C170" s="14"/>
      <c r="D170" s="16">
        <v>45832</v>
      </c>
      <c r="E170" s="16"/>
      <c r="F170" s="14" t="s">
        <v>3076</v>
      </c>
      <c r="G170" s="14"/>
      <c r="H170" s="14" t="s">
        <v>3104</v>
      </c>
      <c r="I170" s="15">
        <v>337.68</v>
      </c>
      <c r="J170" s="77">
        <v>2</v>
      </c>
      <c r="K170" s="92"/>
    </row>
    <row r="171" spans="1:11" ht="22.5" x14ac:dyDescent="0.2">
      <c r="A171" s="14" t="s">
        <v>3001</v>
      </c>
      <c r="B171" s="14" t="s">
        <v>3105</v>
      </c>
      <c r="C171" s="14"/>
      <c r="D171" s="16">
        <v>45832</v>
      </c>
      <c r="E171" s="16"/>
      <c r="F171" s="14" t="s">
        <v>3076</v>
      </c>
      <c r="G171" s="14"/>
      <c r="H171" s="14" t="s">
        <v>3106</v>
      </c>
      <c r="I171" s="15">
        <v>173.53</v>
      </c>
      <c r="J171" s="77">
        <v>2</v>
      </c>
      <c r="K171" s="92"/>
    </row>
    <row r="172" spans="1:11" ht="22.5" x14ac:dyDescent="0.2">
      <c r="A172" s="14" t="s">
        <v>3001</v>
      </c>
      <c r="B172" s="14" t="s">
        <v>3107</v>
      </c>
      <c r="C172" s="14"/>
      <c r="D172" s="16">
        <v>45832</v>
      </c>
      <c r="E172" s="16"/>
      <c r="F172" s="14" t="s">
        <v>3076</v>
      </c>
      <c r="G172" s="14"/>
      <c r="H172" s="14" t="s">
        <v>3108</v>
      </c>
      <c r="I172" s="15">
        <v>103.18</v>
      </c>
      <c r="J172" s="77">
        <v>2</v>
      </c>
      <c r="K172" s="92"/>
    </row>
    <row r="173" spans="1:11" ht="22.5" x14ac:dyDescent="0.2">
      <c r="A173" s="14" t="s">
        <v>3001</v>
      </c>
      <c r="B173" s="14" t="s">
        <v>3109</v>
      </c>
      <c r="C173" s="14"/>
      <c r="D173" s="16">
        <v>45832</v>
      </c>
      <c r="E173" s="16"/>
      <c r="F173" s="14" t="s">
        <v>3076</v>
      </c>
      <c r="G173" s="14"/>
      <c r="H173" s="14" t="s">
        <v>3110</v>
      </c>
      <c r="I173" s="15">
        <v>121.94</v>
      </c>
      <c r="J173" s="77">
        <v>2</v>
      </c>
      <c r="K173" s="92"/>
    </row>
    <row r="174" spans="1:11" ht="22.5" x14ac:dyDescent="0.2">
      <c r="A174" s="14" t="s">
        <v>3001</v>
      </c>
      <c r="B174" s="14" t="s">
        <v>3111</v>
      </c>
      <c r="C174" s="14"/>
      <c r="D174" s="16">
        <v>45832</v>
      </c>
      <c r="E174" s="16"/>
      <c r="F174" s="14" t="s">
        <v>3076</v>
      </c>
      <c r="G174" s="14"/>
      <c r="H174" s="14" t="s">
        <v>3112</v>
      </c>
      <c r="I174" s="15">
        <v>239.19</v>
      </c>
      <c r="J174" s="77">
        <v>2</v>
      </c>
      <c r="K174" s="92"/>
    </row>
    <row r="175" spans="1:11" ht="22.5" x14ac:dyDescent="0.2">
      <c r="A175" s="14" t="s">
        <v>3001</v>
      </c>
      <c r="B175" s="14" t="s">
        <v>3113</v>
      </c>
      <c r="C175" s="14"/>
      <c r="D175" s="16">
        <v>45832</v>
      </c>
      <c r="E175" s="16"/>
      <c r="F175" s="14" t="s">
        <v>3076</v>
      </c>
      <c r="G175" s="14"/>
      <c r="H175" s="14" t="s">
        <v>3114</v>
      </c>
      <c r="I175" s="15">
        <v>272.02</v>
      </c>
      <c r="J175" s="77">
        <v>2</v>
      </c>
      <c r="K175" s="92"/>
    </row>
    <row r="176" spans="1:11" ht="22.5" x14ac:dyDescent="0.2">
      <c r="A176" s="14" t="s">
        <v>3001</v>
      </c>
      <c r="B176" s="14" t="s">
        <v>3115</v>
      </c>
      <c r="C176" s="14"/>
      <c r="D176" s="16">
        <v>45832</v>
      </c>
      <c r="E176" s="16"/>
      <c r="F176" s="14" t="s">
        <v>3076</v>
      </c>
      <c r="G176" s="14"/>
      <c r="H176" s="14" t="s">
        <v>3116</v>
      </c>
      <c r="I176" s="15">
        <v>239.19</v>
      </c>
      <c r="J176" s="77">
        <v>2</v>
      </c>
      <c r="K176" s="92"/>
    </row>
    <row r="177" spans="1:11" ht="22.5" x14ac:dyDescent="0.2">
      <c r="A177" s="14" t="s">
        <v>3001</v>
      </c>
      <c r="B177" s="14" t="s">
        <v>3117</v>
      </c>
      <c r="C177" s="14"/>
      <c r="D177" s="16">
        <v>45832</v>
      </c>
      <c r="E177" s="16"/>
      <c r="F177" s="14" t="s">
        <v>3076</v>
      </c>
      <c r="G177" s="14"/>
      <c r="H177" s="14" t="s">
        <v>3118</v>
      </c>
      <c r="I177" s="15">
        <v>211.05</v>
      </c>
      <c r="J177" s="77">
        <v>2</v>
      </c>
      <c r="K177" s="92"/>
    </row>
    <row r="178" spans="1:11" ht="22.5" x14ac:dyDescent="0.2">
      <c r="A178" s="14" t="s">
        <v>3001</v>
      </c>
      <c r="B178" s="14" t="s">
        <v>3119</v>
      </c>
      <c r="C178" s="14"/>
      <c r="D178" s="16">
        <v>45832</v>
      </c>
      <c r="E178" s="16"/>
      <c r="F178" s="14" t="s">
        <v>3076</v>
      </c>
      <c r="G178" s="14"/>
      <c r="H178" s="14" t="s">
        <v>3120</v>
      </c>
      <c r="I178" s="15">
        <v>239.19</v>
      </c>
      <c r="J178" s="77">
        <v>2</v>
      </c>
      <c r="K178" s="92"/>
    </row>
    <row r="179" spans="1:11" ht="22.5" x14ac:dyDescent="0.2">
      <c r="A179" s="14" t="s">
        <v>3001</v>
      </c>
      <c r="B179" s="14" t="s">
        <v>3121</v>
      </c>
      <c r="C179" s="14"/>
      <c r="D179" s="16">
        <v>45832</v>
      </c>
      <c r="E179" s="16"/>
      <c r="F179" s="14" t="s">
        <v>3076</v>
      </c>
      <c r="G179" s="14"/>
      <c r="H179" s="14" t="s">
        <v>3122</v>
      </c>
      <c r="I179" s="15">
        <v>300.16000000000003</v>
      </c>
      <c r="J179" s="77">
        <v>2</v>
      </c>
      <c r="K179" s="92"/>
    </row>
    <row r="180" spans="1:11" ht="22.5" x14ac:dyDescent="0.2">
      <c r="A180" s="14" t="s">
        <v>3001</v>
      </c>
      <c r="B180" s="14" t="s">
        <v>3123</v>
      </c>
      <c r="C180" s="14"/>
      <c r="D180" s="16">
        <v>45832</v>
      </c>
      <c r="E180" s="16"/>
      <c r="F180" s="14" t="s">
        <v>3076</v>
      </c>
      <c r="G180" s="14"/>
      <c r="H180" s="14" t="s">
        <v>3124</v>
      </c>
      <c r="I180" s="15">
        <v>150.08000000000001</v>
      </c>
      <c r="J180" s="77">
        <v>2</v>
      </c>
      <c r="K180" s="92"/>
    </row>
    <row r="181" spans="1:11" ht="22.5" x14ac:dyDescent="0.2">
      <c r="A181" s="14" t="s">
        <v>3001</v>
      </c>
      <c r="B181" s="14" t="s">
        <v>3125</v>
      </c>
      <c r="C181" s="14"/>
      <c r="D181" s="16">
        <v>45832</v>
      </c>
      <c r="E181" s="16"/>
      <c r="F181" s="14" t="s">
        <v>3076</v>
      </c>
      <c r="G181" s="14"/>
      <c r="H181" s="14" t="s">
        <v>3126</v>
      </c>
      <c r="I181" s="15">
        <v>150.08000000000001</v>
      </c>
      <c r="J181" s="77">
        <v>2</v>
      </c>
      <c r="K181" s="92"/>
    </row>
    <row r="182" spans="1:11" ht="22.5" x14ac:dyDescent="0.2">
      <c r="A182" s="14" t="s">
        <v>3001</v>
      </c>
      <c r="B182" s="14" t="s">
        <v>3127</v>
      </c>
      <c r="C182" s="14"/>
      <c r="D182" s="16">
        <v>45832</v>
      </c>
      <c r="E182" s="16"/>
      <c r="F182" s="14" t="s">
        <v>3076</v>
      </c>
      <c r="G182" s="14"/>
      <c r="H182" s="14" t="s">
        <v>3128</v>
      </c>
      <c r="I182" s="15">
        <v>60.97</v>
      </c>
      <c r="J182" s="77">
        <v>2</v>
      </c>
      <c r="K182" s="92"/>
    </row>
    <row r="183" spans="1:11" ht="22.5" x14ac:dyDescent="0.2">
      <c r="A183" s="14" t="s">
        <v>3001</v>
      </c>
      <c r="B183" s="14" t="s">
        <v>3129</v>
      </c>
      <c r="C183" s="14"/>
      <c r="D183" s="16">
        <v>45832</v>
      </c>
      <c r="E183" s="16"/>
      <c r="F183" s="14" t="s">
        <v>3076</v>
      </c>
      <c r="G183" s="14"/>
      <c r="H183" s="14" t="s">
        <v>3130</v>
      </c>
      <c r="I183" s="15">
        <v>89.11</v>
      </c>
      <c r="J183" s="77">
        <v>2</v>
      </c>
      <c r="K183" s="92"/>
    </row>
    <row r="184" spans="1:11" ht="22.5" x14ac:dyDescent="0.2">
      <c r="A184" s="14" t="s">
        <v>3001</v>
      </c>
      <c r="B184" s="14" t="s">
        <v>3131</v>
      </c>
      <c r="C184" s="14"/>
      <c r="D184" s="16">
        <v>45832</v>
      </c>
      <c r="E184" s="16"/>
      <c r="F184" s="14" t="s">
        <v>3076</v>
      </c>
      <c r="G184" s="14"/>
      <c r="H184" s="14" t="s">
        <v>3132</v>
      </c>
      <c r="I184" s="15">
        <v>150.08000000000001</v>
      </c>
      <c r="J184" s="77">
        <v>2</v>
      </c>
      <c r="K184" s="92"/>
    </row>
    <row r="185" spans="1:11" ht="22.5" x14ac:dyDescent="0.2">
      <c r="A185" s="14" t="s">
        <v>3001</v>
      </c>
      <c r="B185" s="14" t="s">
        <v>3133</v>
      </c>
      <c r="C185" s="14"/>
      <c r="D185" s="16">
        <v>45832</v>
      </c>
      <c r="E185" s="16"/>
      <c r="F185" s="14" t="s">
        <v>3076</v>
      </c>
      <c r="G185" s="14"/>
      <c r="H185" s="14" t="s">
        <v>3134</v>
      </c>
      <c r="I185" s="15">
        <v>121.94</v>
      </c>
      <c r="J185" s="77">
        <v>2</v>
      </c>
      <c r="K185" s="92"/>
    </row>
    <row r="186" spans="1:11" ht="22.5" x14ac:dyDescent="0.2">
      <c r="A186" s="14" t="s">
        <v>3001</v>
      </c>
      <c r="B186" s="14" t="s">
        <v>3135</v>
      </c>
      <c r="C186" s="14"/>
      <c r="D186" s="16">
        <v>45832</v>
      </c>
      <c r="E186" s="16"/>
      <c r="F186" s="14" t="s">
        <v>3076</v>
      </c>
      <c r="G186" s="14"/>
      <c r="H186" s="14" t="s">
        <v>3136</v>
      </c>
      <c r="I186" s="15">
        <v>89.11</v>
      </c>
      <c r="J186" s="77">
        <v>2</v>
      </c>
      <c r="K186" s="92"/>
    </row>
    <row r="187" spans="1:11" ht="22.5" x14ac:dyDescent="0.2">
      <c r="A187" s="14" t="s">
        <v>3001</v>
      </c>
      <c r="B187" s="14" t="s">
        <v>3137</v>
      </c>
      <c r="C187" s="14"/>
      <c r="D187" s="16">
        <v>45832</v>
      </c>
      <c r="E187" s="16"/>
      <c r="F187" s="14" t="s">
        <v>3076</v>
      </c>
      <c r="G187" s="14"/>
      <c r="H187" s="14" t="s">
        <v>3138</v>
      </c>
      <c r="I187" s="15">
        <v>211.05</v>
      </c>
      <c r="J187" s="77">
        <v>2</v>
      </c>
      <c r="K187" s="92"/>
    </row>
    <row r="188" spans="1:11" ht="22.5" x14ac:dyDescent="0.2">
      <c r="A188" s="14" t="s">
        <v>3001</v>
      </c>
      <c r="B188" s="14" t="s">
        <v>3139</v>
      </c>
      <c r="C188" s="14"/>
      <c r="D188" s="16">
        <v>45832</v>
      </c>
      <c r="E188" s="16"/>
      <c r="F188" s="14" t="s">
        <v>3076</v>
      </c>
      <c r="G188" s="14"/>
      <c r="H188" s="14" t="s">
        <v>3140</v>
      </c>
      <c r="I188" s="15">
        <v>150.08000000000001</v>
      </c>
      <c r="J188" s="77">
        <v>2</v>
      </c>
      <c r="K188" s="92"/>
    </row>
    <row r="189" spans="1:11" ht="22.5" x14ac:dyDescent="0.2">
      <c r="A189" s="14" t="s">
        <v>3001</v>
      </c>
      <c r="B189" s="14" t="s">
        <v>3141</v>
      </c>
      <c r="C189" s="14"/>
      <c r="D189" s="16">
        <v>45832</v>
      </c>
      <c r="E189" s="16"/>
      <c r="F189" s="14" t="s">
        <v>3076</v>
      </c>
      <c r="G189" s="14"/>
      <c r="H189" s="14" t="s">
        <v>3142</v>
      </c>
      <c r="I189" s="15">
        <v>150.08000000000001</v>
      </c>
      <c r="J189" s="77">
        <v>2</v>
      </c>
      <c r="K189" s="92"/>
    </row>
    <row r="190" spans="1:11" ht="22.5" x14ac:dyDescent="0.2">
      <c r="A190" s="14" t="s">
        <v>3001</v>
      </c>
      <c r="B190" s="14" t="s">
        <v>3143</v>
      </c>
      <c r="C190" s="14"/>
      <c r="D190" s="16">
        <v>45832</v>
      </c>
      <c r="E190" s="16"/>
      <c r="F190" s="14" t="s">
        <v>3076</v>
      </c>
      <c r="G190" s="14"/>
      <c r="H190" s="14" t="s">
        <v>3144</v>
      </c>
      <c r="I190" s="15">
        <v>150.08000000000001</v>
      </c>
      <c r="J190" s="77">
        <v>2</v>
      </c>
      <c r="K190" s="92"/>
    </row>
    <row r="191" spans="1:11" ht="22.5" x14ac:dyDescent="0.2">
      <c r="A191" s="14" t="s">
        <v>3001</v>
      </c>
      <c r="B191" s="14" t="s">
        <v>3145</v>
      </c>
      <c r="C191" s="14"/>
      <c r="D191" s="16">
        <v>45832</v>
      </c>
      <c r="E191" s="16"/>
      <c r="F191" s="14" t="s">
        <v>3076</v>
      </c>
      <c r="G191" s="14"/>
      <c r="H191" s="14" t="s">
        <v>3146</v>
      </c>
      <c r="I191" s="15">
        <v>272.02</v>
      </c>
      <c r="J191" s="77">
        <v>2</v>
      </c>
      <c r="K191" s="92"/>
    </row>
    <row r="192" spans="1:11" ht="22.5" x14ac:dyDescent="0.2">
      <c r="A192" s="14" t="s">
        <v>3001</v>
      </c>
      <c r="B192" s="14" t="s">
        <v>3147</v>
      </c>
      <c r="C192" s="14"/>
      <c r="D192" s="16">
        <v>45832</v>
      </c>
      <c r="E192" s="16"/>
      <c r="F192" s="14" t="s">
        <v>3076</v>
      </c>
      <c r="G192" s="14"/>
      <c r="H192" s="14" t="s">
        <v>3148</v>
      </c>
      <c r="I192" s="15">
        <v>21.94</v>
      </c>
      <c r="J192" s="77">
        <v>2</v>
      </c>
      <c r="K192" s="92"/>
    </row>
    <row r="193" spans="1:11" ht="22.5" x14ac:dyDescent="0.2">
      <c r="A193" s="14" t="s">
        <v>3001</v>
      </c>
      <c r="B193" s="14" t="s">
        <v>3149</v>
      </c>
      <c r="C193" s="14"/>
      <c r="D193" s="16">
        <v>45832</v>
      </c>
      <c r="E193" s="16"/>
      <c r="F193" s="14" t="s">
        <v>3076</v>
      </c>
      <c r="G193" s="14"/>
      <c r="H193" s="14" t="s">
        <v>3150</v>
      </c>
      <c r="I193" s="15">
        <v>28.14</v>
      </c>
      <c r="J193" s="77">
        <v>2</v>
      </c>
      <c r="K193" s="92"/>
    </row>
    <row r="194" spans="1:11" ht="22.5" x14ac:dyDescent="0.2">
      <c r="A194" s="14" t="s">
        <v>3001</v>
      </c>
      <c r="B194" s="14" t="s">
        <v>3151</v>
      </c>
      <c r="C194" s="14"/>
      <c r="D194" s="16">
        <v>45833</v>
      </c>
      <c r="E194" s="16"/>
      <c r="F194" s="14" t="s">
        <v>3076</v>
      </c>
      <c r="G194" s="14"/>
      <c r="H194" s="14" t="s">
        <v>3152</v>
      </c>
      <c r="I194" s="15">
        <v>28.14</v>
      </c>
      <c r="J194" s="77">
        <v>2</v>
      </c>
      <c r="K194" s="92"/>
    </row>
    <row r="195" spans="1:11" ht="22.5" x14ac:dyDescent="0.2">
      <c r="A195" s="14" t="s">
        <v>3001</v>
      </c>
      <c r="B195" s="14" t="s">
        <v>3153</v>
      </c>
      <c r="C195" s="14"/>
      <c r="D195" s="16">
        <v>45833</v>
      </c>
      <c r="E195" s="16"/>
      <c r="F195" s="14" t="s">
        <v>3076</v>
      </c>
      <c r="G195" s="14"/>
      <c r="H195" s="14" t="s">
        <v>3154</v>
      </c>
      <c r="I195" s="15">
        <v>121.94</v>
      </c>
      <c r="J195" s="77">
        <v>2</v>
      </c>
      <c r="K195" s="92"/>
    </row>
    <row r="196" spans="1:11" ht="22.5" x14ac:dyDescent="0.2">
      <c r="A196" s="14" t="s">
        <v>3001</v>
      </c>
      <c r="B196" s="14" t="s">
        <v>3155</v>
      </c>
      <c r="C196" s="14"/>
      <c r="D196" s="16">
        <v>45833</v>
      </c>
      <c r="E196" s="16"/>
      <c r="F196" s="14" t="s">
        <v>3076</v>
      </c>
      <c r="G196" s="14"/>
      <c r="H196" s="14" t="s">
        <v>3156</v>
      </c>
      <c r="I196" s="15">
        <v>121.94</v>
      </c>
      <c r="J196" s="77">
        <v>2</v>
      </c>
      <c r="K196" s="92"/>
    </row>
    <row r="197" spans="1:11" ht="22.5" x14ac:dyDescent="0.2">
      <c r="A197" s="14" t="s">
        <v>3001</v>
      </c>
      <c r="B197" s="14" t="s">
        <v>3157</v>
      </c>
      <c r="C197" s="14"/>
      <c r="D197" s="16">
        <v>45833</v>
      </c>
      <c r="E197" s="16"/>
      <c r="F197" s="14" t="s">
        <v>3076</v>
      </c>
      <c r="G197" s="14"/>
      <c r="H197" s="14" t="s">
        <v>3158</v>
      </c>
      <c r="I197" s="15">
        <v>60.97</v>
      </c>
      <c r="J197" s="77">
        <v>2</v>
      </c>
      <c r="K197" s="92"/>
    </row>
    <row r="198" spans="1:11" ht="22.5" x14ac:dyDescent="0.2">
      <c r="A198" s="14" t="s">
        <v>3001</v>
      </c>
      <c r="B198" s="14" t="s">
        <v>3159</v>
      </c>
      <c r="C198" s="14"/>
      <c r="D198" s="16">
        <v>45833</v>
      </c>
      <c r="E198" s="16"/>
      <c r="F198" s="14" t="s">
        <v>3076</v>
      </c>
      <c r="G198" s="14"/>
      <c r="H198" s="14" t="s">
        <v>3148</v>
      </c>
      <c r="I198" s="15">
        <v>100</v>
      </c>
      <c r="J198" s="77">
        <v>2</v>
      </c>
      <c r="K198" s="92"/>
    </row>
    <row r="199" spans="1:11" ht="22.5" x14ac:dyDescent="0.2">
      <c r="A199" s="14" t="s">
        <v>3001</v>
      </c>
      <c r="B199" s="14" t="s">
        <v>3093</v>
      </c>
      <c r="C199" s="14"/>
      <c r="D199" s="16">
        <v>45833</v>
      </c>
      <c r="E199" s="16"/>
      <c r="F199" s="14" t="s">
        <v>3076</v>
      </c>
      <c r="G199" s="14"/>
      <c r="H199" s="14" t="s">
        <v>3160</v>
      </c>
      <c r="I199" s="15">
        <v>173.53</v>
      </c>
      <c r="J199" s="77">
        <v>2</v>
      </c>
      <c r="K199" s="92"/>
    </row>
    <row r="200" spans="1:11" ht="22.5" x14ac:dyDescent="0.2">
      <c r="A200" s="14" t="s">
        <v>3001</v>
      </c>
      <c r="B200" s="14" t="s">
        <v>3018</v>
      </c>
      <c r="C200" s="14">
        <v>1825015387</v>
      </c>
      <c r="D200" s="16">
        <v>45705</v>
      </c>
      <c r="E200" s="16">
        <v>45820</v>
      </c>
      <c r="F200" s="14" t="s">
        <v>3161</v>
      </c>
      <c r="G200" s="14">
        <v>31635903</v>
      </c>
      <c r="H200" s="14" t="s">
        <v>3162</v>
      </c>
      <c r="I200" s="15">
        <v>81.180000000000007</v>
      </c>
      <c r="J200" s="77">
        <v>4</v>
      </c>
      <c r="K200" s="92"/>
    </row>
    <row r="201" spans="1:11" ht="22.5" x14ac:dyDescent="0.2">
      <c r="A201" s="14" t="s">
        <v>3001</v>
      </c>
      <c r="B201" s="14" t="s">
        <v>3163</v>
      </c>
      <c r="C201" s="14"/>
      <c r="D201" s="16">
        <v>45820</v>
      </c>
      <c r="E201" s="16"/>
      <c r="F201" s="14" t="s">
        <v>3164</v>
      </c>
      <c r="G201" s="14"/>
      <c r="H201" s="14" t="s">
        <v>1916</v>
      </c>
      <c r="I201" s="15">
        <v>480.53</v>
      </c>
      <c r="J201" s="77">
        <v>3</v>
      </c>
      <c r="K201" s="92"/>
    </row>
    <row r="202" spans="1:11" ht="22.5" x14ac:dyDescent="0.2">
      <c r="A202" s="14" t="s">
        <v>3001</v>
      </c>
      <c r="B202" s="14" t="s">
        <v>3165</v>
      </c>
      <c r="C202" s="14">
        <v>2025410</v>
      </c>
      <c r="D202" s="16">
        <v>45824</v>
      </c>
      <c r="E202" s="16"/>
      <c r="F202" s="14" t="s">
        <v>3166</v>
      </c>
      <c r="G202" s="14">
        <v>47327286</v>
      </c>
      <c r="H202" s="14" t="s">
        <v>3167</v>
      </c>
      <c r="I202" s="15">
        <v>150</v>
      </c>
      <c r="J202" s="77">
        <v>2</v>
      </c>
      <c r="K202" s="92"/>
    </row>
    <row r="203" spans="1:11" ht="22.5" x14ac:dyDescent="0.2">
      <c r="A203" s="14" t="s">
        <v>3001</v>
      </c>
      <c r="B203" s="14" t="s">
        <v>3018</v>
      </c>
      <c r="C203" s="14">
        <v>202559</v>
      </c>
      <c r="D203" s="16">
        <v>45692</v>
      </c>
      <c r="E203" s="16">
        <v>45820</v>
      </c>
      <c r="F203" s="14" t="s">
        <v>3166</v>
      </c>
      <c r="G203" s="14">
        <v>47327286</v>
      </c>
      <c r="H203" s="14" t="s">
        <v>3167</v>
      </c>
      <c r="I203" s="15">
        <v>150</v>
      </c>
      <c r="J203" s="77">
        <v>2</v>
      </c>
      <c r="K203" s="92"/>
    </row>
    <row r="204" spans="1:11" ht="22.5" x14ac:dyDescent="0.2">
      <c r="A204" s="14" t="s">
        <v>3001</v>
      </c>
      <c r="B204" s="14" t="s">
        <v>3018</v>
      </c>
      <c r="C204" s="14">
        <v>2025264</v>
      </c>
      <c r="D204" s="16">
        <v>45726</v>
      </c>
      <c r="E204" s="16">
        <v>45820</v>
      </c>
      <c r="F204" s="14" t="s">
        <v>3166</v>
      </c>
      <c r="G204" s="14">
        <v>47327286</v>
      </c>
      <c r="H204" s="14" t="s">
        <v>3167</v>
      </c>
      <c r="I204" s="15">
        <v>150</v>
      </c>
      <c r="J204" s="77">
        <v>2</v>
      </c>
      <c r="K204" s="92"/>
    </row>
    <row r="205" spans="1:11" ht="22.5" x14ac:dyDescent="0.2">
      <c r="A205" s="14" t="s">
        <v>3001</v>
      </c>
      <c r="B205" s="14" t="s">
        <v>3018</v>
      </c>
      <c r="C205" s="14">
        <v>2025289</v>
      </c>
      <c r="D205" s="16">
        <v>45749</v>
      </c>
      <c r="E205" s="16">
        <v>45820</v>
      </c>
      <c r="F205" s="14" t="s">
        <v>3166</v>
      </c>
      <c r="G205" s="14">
        <v>47327286</v>
      </c>
      <c r="H205" s="14" t="s">
        <v>3167</v>
      </c>
      <c r="I205" s="15">
        <v>150</v>
      </c>
      <c r="J205" s="77">
        <v>2</v>
      </c>
      <c r="K205" s="92"/>
    </row>
    <row r="206" spans="1:11" ht="22.5" x14ac:dyDescent="0.2">
      <c r="A206" s="14" t="s">
        <v>3001</v>
      </c>
      <c r="B206" s="14" t="s">
        <v>3018</v>
      </c>
      <c r="C206" s="14">
        <v>2025310</v>
      </c>
      <c r="D206" s="16">
        <v>45770</v>
      </c>
      <c r="E206" s="16">
        <v>45820</v>
      </c>
      <c r="F206" s="14" t="s">
        <v>3166</v>
      </c>
      <c r="G206" s="14">
        <v>47327286</v>
      </c>
      <c r="H206" s="14" t="s">
        <v>3167</v>
      </c>
      <c r="I206" s="15">
        <v>150</v>
      </c>
      <c r="J206" s="77">
        <v>2</v>
      </c>
      <c r="K206" s="92"/>
    </row>
    <row r="207" spans="1:11" ht="22.5" x14ac:dyDescent="0.2">
      <c r="A207" s="14" t="s">
        <v>3001</v>
      </c>
      <c r="B207" s="14" t="s">
        <v>3018</v>
      </c>
      <c r="C207" s="14">
        <v>2025337</v>
      </c>
      <c r="D207" s="16">
        <v>45783</v>
      </c>
      <c r="E207" s="16">
        <v>45820</v>
      </c>
      <c r="F207" s="14" t="s">
        <v>3166</v>
      </c>
      <c r="G207" s="14">
        <v>47327286</v>
      </c>
      <c r="H207" s="14" t="s">
        <v>3167</v>
      </c>
      <c r="I207" s="15">
        <v>150</v>
      </c>
      <c r="J207" s="77">
        <v>2</v>
      </c>
      <c r="K207" s="92"/>
    </row>
    <row r="208" spans="1:11" ht="22.5" x14ac:dyDescent="0.2">
      <c r="A208" s="14" t="s">
        <v>3001</v>
      </c>
      <c r="B208" s="14" t="s">
        <v>3520</v>
      </c>
      <c r="C208" s="14">
        <v>12519082</v>
      </c>
      <c r="D208" s="16">
        <v>45987</v>
      </c>
      <c r="E208" s="16"/>
      <c r="F208" s="14" t="s">
        <v>3294</v>
      </c>
      <c r="G208" s="14">
        <v>35853891</v>
      </c>
      <c r="H208" s="14" t="s">
        <v>226</v>
      </c>
      <c r="I208" s="15">
        <v>1000</v>
      </c>
      <c r="J208" s="77">
        <v>2</v>
      </c>
      <c r="K208" s="92"/>
    </row>
    <row r="209" spans="1:11" ht="22.5" x14ac:dyDescent="0.2">
      <c r="A209" s="14" t="s">
        <v>3001</v>
      </c>
      <c r="B209" s="14" t="s">
        <v>3018</v>
      </c>
      <c r="C209" s="14"/>
      <c r="D209" s="16">
        <v>45672</v>
      </c>
      <c r="E209" s="16">
        <v>45820</v>
      </c>
      <c r="F209" s="14" t="s">
        <v>3070</v>
      </c>
      <c r="G209" s="14"/>
      <c r="H209" s="14" t="s">
        <v>3168</v>
      </c>
      <c r="I209" s="15">
        <v>202.57</v>
      </c>
      <c r="J209" s="77">
        <v>2</v>
      </c>
      <c r="K209" s="92"/>
    </row>
    <row r="210" spans="1:11" ht="22.5" x14ac:dyDescent="0.2">
      <c r="A210" s="14" t="s">
        <v>3001</v>
      </c>
      <c r="B210" s="14" t="s">
        <v>3169</v>
      </c>
      <c r="C210" s="14"/>
      <c r="D210" s="16">
        <v>45902</v>
      </c>
      <c r="E210" s="16"/>
      <c r="F210" s="14" t="s">
        <v>3070</v>
      </c>
      <c r="G210" s="14"/>
      <c r="H210" s="14" t="s">
        <v>3168</v>
      </c>
      <c r="I210" s="15">
        <v>314.23</v>
      </c>
      <c r="J210" s="77">
        <v>2</v>
      </c>
      <c r="K210" s="92"/>
    </row>
    <row r="211" spans="1:11" ht="22.5" x14ac:dyDescent="0.2">
      <c r="A211" s="14" t="s">
        <v>3001</v>
      </c>
      <c r="B211" s="14" t="s">
        <v>3170</v>
      </c>
      <c r="C211" s="14"/>
      <c r="D211" s="16">
        <v>45974</v>
      </c>
      <c r="E211" s="16"/>
      <c r="F211" s="14" t="s">
        <v>3070</v>
      </c>
      <c r="G211" s="14"/>
      <c r="H211" s="14" t="s">
        <v>3168</v>
      </c>
      <c r="I211" s="15">
        <v>84.42</v>
      </c>
      <c r="J211" s="77">
        <v>2</v>
      </c>
      <c r="K211" s="92"/>
    </row>
    <row r="212" spans="1:11" ht="22.5" x14ac:dyDescent="0.2">
      <c r="A212" s="14" t="s">
        <v>3001</v>
      </c>
      <c r="B212" s="14" t="s">
        <v>3171</v>
      </c>
      <c r="C212" s="14"/>
      <c r="D212" s="16">
        <v>45996</v>
      </c>
      <c r="E212" s="16"/>
      <c r="F212" s="14" t="s">
        <v>3070</v>
      </c>
      <c r="G212" s="14"/>
      <c r="H212" s="14" t="s">
        <v>3168</v>
      </c>
      <c r="I212" s="15">
        <v>51.59</v>
      </c>
      <c r="J212" s="77">
        <v>2</v>
      </c>
      <c r="K212" s="92"/>
    </row>
    <row r="213" spans="1:11" ht="22.5" x14ac:dyDescent="0.2">
      <c r="A213" s="14" t="s">
        <v>3001</v>
      </c>
      <c r="B213" s="14" t="s">
        <v>3018</v>
      </c>
      <c r="C213" s="14">
        <v>101225</v>
      </c>
      <c r="D213" s="16">
        <v>45775</v>
      </c>
      <c r="E213" s="16">
        <v>45820</v>
      </c>
      <c r="F213" s="14" t="s">
        <v>3166</v>
      </c>
      <c r="G213" s="14">
        <v>42170915</v>
      </c>
      <c r="H213" s="14" t="s">
        <v>3172</v>
      </c>
      <c r="I213" s="15">
        <v>26</v>
      </c>
      <c r="J213" s="77">
        <v>2</v>
      </c>
      <c r="K213" s="92"/>
    </row>
    <row r="214" spans="1:11" ht="22.5" x14ac:dyDescent="0.2">
      <c r="A214" s="14" t="s">
        <v>3001</v>
      </c>
      <c r="B214" s="14" t="s">
        <v>3018</v>
      </c>
      <c r="C214" s="14">
        <v>101225</v>
      </c>
      <c r="D214" s="16">
        <v>45775</v>
      </c>
      <c r="E214" s="16">
        <v>45820</v>
      </c>
      <c r="F214" s="14" t="s">
        <v>3166</v>
      </c>
      <c r="G214" s="14">
        <v>42170915</v>
      </c>
      <c r="H214" s="14" t="s">
        <v>3172</v>
      </c>
      <c r="I214" s="15">
        <v>76</v>
      </c>
      <c r="J214" s="77">
        <v>2</v>
      </c>
      <c r="K214" s="92"/>
    </row>
    <row r="215" spans="1:11" ht="22.5" x14ac:dyDescent="0.2">
      <c r="A215" s="14" t="s">
        <v>3001</v>
      </c>
      <c r="B215" s="14" t="s">
        <v>3173</v>
      </c>
      <c r="C215" s="14">
        <v>100725</v>
      </c>
      <c r="D215" s="16">
        <v>45926</v>
      </c>
      <c r="E215" s="16"/>
      <c r="F215" s="14" t="s">
        <v>3174</v>
      </c>
      <c r="G215" s="14">
        <v>42170915</v>
      </c>
      <c r="H215" s="14" t="s">
        <v>3172</v>
      </c>
      <c r="I215" s="15">
        <v>35.75</v>
      </c>
      <c r="J215" s="77">
        <v>2</v>
      </c>
      <c r="K215" s="92"/>
    </row>
    <row r="216" spans="1:11" ht="22.5" x14ac:dyDescent="0.2">
      <c r="A216" s="14" t="s">
        <v>3001</v>
      </c>
      <c r="B216" s="14" t="s">
        <v>3175</v>
      </c>
      <c r="C216" s="14">
        <v>100725</v>
      </c>
      <c r="D216" s="16">
        <v>45926</v>
      </c>
      <c r="E216" s="16"/>
      <c r="F216" s="14" t="s">
        <v>3174</v>
      </c>
      <c r="G216" s="14">
        <v>42170915</v>
      </c>
      <c r="H216" s="14" t="s">
        <v>3172</v>
      </c>
      <c r="I216" s="15">
        <v>104.5</v>
      </c>
      <c r="J216" s="77">
        <v>2</v>
      </c>
      <c r="K216" s="92"/>
    </row>
    <row r="217" spans="1:11" ht="22.5" x14ac:dyDescent="0.2">
      <c r="A217" s="14" t="s">
        <v>3001</v>
      </c>
      <c r="B217" s="14" t="s">
        <v>3176</v>
      </c>
      <c r="C217" s="14">
        <v>4025245</v>
      </c>
      <c r="D217" s="16">
        <v>45929</v>
      </c>
      <c r="E217" s="16"/>
      <c r="F217" s="14" t="s">
        <v>3174</v>
      </c>
      <c r="G217" s="14">
        <v>17050332</v>
      </c>
      <c r="H217" s="14" t="s">
        <v>3177</v>
      </c>
      <c r="I217" s="15">
        <v>105</v>
      </c>
      <c r="J217" s="77">
        <v>2</v>
      </c>
      <c r="K217" s="92"/>
    </row>
    <row r="218" spans="1:11" ht="22.5" x14ac:dyDescent="0.2">
      <c r="A218" s="14" t="s">
        <v>3001</v>
      </c>
      <c r="B218" s="14" t="s">
        <v>3018</v>
      </c>
      <c r="C218" s="14">
        <v>69899</v>
      </c>
      <c r="D218" s="16">
        <v>45688</v>
      </c>
      <c r="E218" s="16">
        <v>45820</v>
      </c>
      <c r="F218" s="14" t="s">
        <v>3178</v>
      </c>
      <c r="G218" s="14" t="s">
        <v>3179</v>
      </c>
      <c r="H218" s="14" t="s">
        <v>3180</v>
      </c>
      <c r="I218" s="15">
        <v>105.73</v>
      </c>
      <c r="J218" s="77">
        <v>4</v>
      </c>
      <c r="K218" s="92"/>
    </row>
    <row r="219" spans="1:11" ht="22.5" x14ac:dyDescent="0.2">
      <c r="A219" s="14" t="s">
        <v>3001</v>
      </c>
      <c r="B219" s="14" t="s">
        <v>3018</v>
      </c>
      <c r="C219" s="14">
        <v>2025081</v>
      </c>
      <c r="D219" s="16">
        <v>45779</v>
      </c>
      <c r="E219" s="16">
        <v>45820</v>
      </c>
      <c r="F219" s="14" t="s">
        <v>3181</v>
      </c>
      <c r="G219" s="14">
        <v>44823657</v>
      </c>
      <c r="H219" s="14" t="s">
        <v>3182</v>
      </c>
      <c r="I219" s="15">
        <v>676.5</v>
      </c>
      <c r="J219" s="77">
        <v>3</v>
      </c>
      <c r="K219" s="92"/>
    </row>
    <row r="220" spans="1:11" ht="22.5" x14ac:dyDescent="0.2">
      <c r="A220" s="14" t="s">
        <v>3001</v>
      </c>
      <c r="B220" s="14" t="s">
        <v>3183</v>
      </c>
      <c r="C220" s="14">
        <v>2025013</v>
      </c>
      <c r="D220" s="16">
        <v>45856</v>
      </c>
      <c r="E220" s="16"/>
      <c r="F220" s="14" t="s">
        <v>3509</v>
      </c>
      <c r="G220" s="14">
        <v>47198036</v>
      </c>
      <c r="H220" s="14" t="s">
        <v>3184</v>
      </c>
      <c r="I220" s="15">
        <v>1500</v>
      </c>
      <c r="J220" s="77">
        <v>3</v>
      </c>
      <c r="K220" s="92"/>
    </row>
    <row r="221" spans="1:11" ht="22.5" x14ac:dyDescent="0.2">
      <c r="A221" s="14" t="s">
        <v>3001</v>
      </c>
      <c r="B221" s="14" t="s">
        <v>3185</v>
      </c>
      <c r="C221" s="14">
        <v>202500489</v>
      </c>
      <c r="D221" s="16">
        <v>45877</v>
      </c>
      <c r="E221" s="16">
        <v>45901</v>
      </c>
      <c r="F221" s="14" t="s">
        <v>3510</v>
      </c>
      <c r="G221" s="14">
        <v>35796324</v>
      </c>
      <c r="H221" s="14" t="s">
        <v>3186</v>
      </c>
      <c r="I221" s="15">
        <v>1035.0899999999999</v>
      </c>
      <c r="J221" s="77">
        <v>3</v>
      </c>
      <c r="K221" s="92"/>
    </row>
    <row r="222" spans="1:11" ht="22.5" x14ac:dyDescent="0.2">
      <c r="A222" s="14" t="s">
        <v>3001</v>
      </c>
      <c r="B222" s="14" t="s">
        <v>3185</v>
      </c>
      <c r="C222" s="14">
        <v>202500018</v>
      </c>
      <c r="D222" s="16">
        <v>45848</v>
      </c>
      <c r="E222" s="16">
        <v>45901</v>
      </c>
      <c r="F222" s="14" t="s">
        <v>3510</v>
      </c>
      <c r="G222" s="14">
        <v>35796324</v>
      </c>
      <c r="H222" s="14" t="s">
        <v>3186</v>
      </c>
      <c r="I222" s="15">
        <v>964.91</v>
      </c>
      <c r="J222" s="77">
        <v>3</v>
      </c>
      <c r="K222" s="92"/>
    </row>
    <row r="223" spans="1:11" ht="22.5" x14ac:dyDescent="0.2">
      <c r="A223" s="14" t="s">
        <v>3001</v>
      </c>
      <c r="B223" s="14" t="s">
        <v>3521</v>
      </c>
      <c r="C223" s="14">
        <v>20250002</v>
      </c>
      <c r="D223" s="16">
        <v>45831</v>
      </c>
      <c r="E223" s="16"/>
      <c r="F223" s="14" t="s">
        <v>3522</v>
      </c>
      <c r="G223" s="14">
        <v>42177987</v>
      </c>
      <c r="H223" s="14" t="s">
        <v>3223</v>
      </c>
      <c r="I223" s="15">
        <v>1350</v>
      </c>
      <c r="J223" s="77">
        <v>2</v>
      </c>
      <c r="K223" s="92"/>
    </row>
    <row r="224" spans="1:11" ht="22.5" x14ac:dyDescent="0.2">
      <c r="A224" s="14" t="s">
        <v>3001</v>
      </c>
      <c r="B224" s="14" t="s">
        <v>3187</v>
      </c>
      <c r="C224" s="14">
        <v>20251019</v>
      </c>
      <c r="D224" s="16">
        <v>45944</v>
      </c>
      <c r="E224" s="16"/>
      <c r="F224" s="14" t="s">
        <v>3188</v>
      </c>
      <c r="G224" s="14">
        <v>43282938</v>
      </c>
      <c r="H224" s="14" t="s">
        <v>3189</v>
      </c>
      <c r="I224" s="15">
        <v>200</v>
      </c>
      <c r="J224" s="77">
        <v>3</v>
      </c>
      <c r="K224" s="92"/>
    </row>
    <row r="225" spans="1:11" ht="22.5" x14ac:dyDescent="0.2">
      <c r="A225" s="14" t="s">
        <v>3001</v>
      </c>
      <c r="B225" s="14" t="s">
        <v>3190</v>
      </c>
      <c r="C225" s="14">
        <v>20251120</v>
      </c>
      <c r="D225" s="16">
        <v>45668</v>
      </c>
      <c r="E225" s="16"/>
      <c r="F225" s="14" t="s">
        <v>3188</v>
      </c>
      <c r="G225" s="14">
        <v>43282938</v>
      </c>
      <c r="H225" s="14" t="s">
        <v>3189</v>
      </c>
      <c r="I225" s="15">
        <v>550</v>
      </c>
      <c r="J225" s="77">
        <v>3</v>
      </c>
      <c r="K225" s="92"/>
    </row>
    <row r="226" spans="1:11" ht="22.5" x14ac:dyDescent="0.2">
      <c r="A226" s="14" t="s">
        <v>3001</v>
      </c>
      <c r="B226" s="14" t="s">
        <v>3191</v>
      </c>
      <c r="C226" s="14">
        <v>202530079</v>
      </c>
      <c r="D226" s="16">
        <v>45972</v>
      </c>
      <c r="E226" s="16"/>
      <c r="F226" s="14" t="s">
        <v>3188</v>
      </c>
      <c r="G226" s="14">
        <v>52604357</v>
      </c>
      <c r="H226" s="14" t="s">
        <v>3192</v>
      </c>
      <c r="I226" s="15">
        <v>246</v>
      </c>
      <c r="J226" s="77">
        <v>3</v>
      </c>
      <c r="K226" s="92"/>
    </row>
    <row r="227" spans="1:11" ht="22.5" x14ac:dyDescent="0.2">
      <c r="A227" s="14" t="s">
        <v>3001</v>
      </c>
      <c r="B227" s="14" t="s">
        <v>3193</v>
      </c>
      <c r="C227" s="14" t="s">
        <v>3194</v>
      </c>
      <c r="D227" s="16">
        <v>45981</v>
      </c>
      <c r="E227" s="16"/>
      <c r="F227" s="14" t="s">
        <v>3195</v>
      </c>
      <c r="G227" s="14">
        <v>35774282</v>
      </c>
      <c r="H227" s="14" t="s">
        <v>3196</v>
      </c>
      <c r="I227" s="15">
        <v>959.52</v>
      </c>
      <c r="J227" s="77">
        <v>2</v>
      </c>
      <c r="K227" s="92"/>
    </row>
    <row r="228" spans="1:11" ht="22.5" x14ac:dyDescent="0.2">
      <c r="A228" s="14" t="s">
        <v>3001</v>
      </c>
      <c r="B228" s="14" t="s">
        <v>3197</v>
      </c>
      <c r="C228" s="14">
        <v>250912</v>
      </c>
      <c r="D228" s="16">
        <v>45868</v>
      </c>
      <c r="E228" s="16"/>
      <c r="F228" s="14" t="s">
        <v>3198</v>
      </c>
      <c r="G228" s="14">
        <v>35901578</v>
      </c>
      <c r="H228" s="14" t="s">
        <v>3199</v>
      </c>
      <c r="I228" s="15">
        <v>2994</v>
      </c>
      <c r="J228" s="77">
        <v>3</v>
      </c>
      <c r="K228" s="92"/>
    </row>
    <row r="229" spans="1:11" ht="22.5" x14ac:dyDescent="0.2">
      <c r="A229" s="14" t="s">
        <v>3001</v>
      </c>
      <c r="B229" s="14" t="s">
        <v>3200</v>
      </c>
      <c r="C229" s="14">
        <v>10250049</v>
      </c>
      <c r="D229" s="16">
        <v>45854</v>
      </c>
      <c r="E229" s="16">
        <v>45855</v>
      </c>
      <c r="F229" s="14" t="s">
        <v>3511</v>
      </c>
      <c r="G229" s="14">
        <v>36303232</v>
      </c>
      <c r="H229" s="14" t="s">
        <v>3201</v>
      </c>
      <c r="I229" s="15">
        <v>1000</v>
      </c>
      <c r="J229" s="77">
        <v>3</v>
      </c>
      <c r="K229" s="92"/>
    </row>
    <row r="230" spans="1:11" ht="22.5" x14ac:dyDescent="0.2">
      <c r="A230" s="14" t="s">
        <v>3001</v>
      </c>
      <c r="B230" s="14" t="s">
        <v>3202</v>
      </c>
      <c r="C230" s="14"/>
      <c r="D230" s="16">
        <v>45734</v>
      </c>
      <c r="E230" s="16">
        <v>45828</v>
      </c>
      <c r="F230" s="14" t="s">
        <v>3203</v>
      </c>
      <c r="G230" s="14">
        <v>36062171</v>
      </c>
      <c r="H230" s="14" t="s">
        <v>3172</v>
      </c>
      <c r="I230" s="15">
        <v>1000</v>
      </c>
      <c r="J230" s="77">
        <v>3</v>
      </c>
      <c r="K230" s="92"/>
    </row>
    <row r="231" spans="1:11" ht="90" x14ac:dyDescent="0.2">
      <c r="A231" s="14" t="s">
        <v>3001</v>
      </c>
      <c r="B231" s="14"/>
      <c r="C231" s="14"/>
      <c r="D231" s="16"/>
      <c r="E231" s="16"/>
      <c r="F231" s="14" t="s">
        <v>3204</v>
      </c>
      <c r="G231" s="14"/>
      <c r="H231" s="14"/>
      <c r="I231" s="15"/>
      <c r="J231" s="77"/>
      <c r="K231" s="92"/>
    </row>
    <row r="232" spans="1:11" ht="22.5" x14ac:dyDescent="0.2">
      <c r="A232" s="14" t="s">
        <v>3001</v>
      </c>
      <c r="B232" s="14" t="s">
        <v>3018</v>
      </c>
      <c r="C232" s="14">
        <v>202521078</v>
      </c>
      <c r="D232" s="16">
        <v>45799</v>
      </c>
      <c r="E232" s="16">
        <v>45820</v>
      </c>
      <c r="F232" s="14" t="s">
        <v>3205</v>
      </c>
      <c r="G232" s="14">
        <v>44991983</v>
      </c>
      <c r="H232" s="14" t="s">
        <v>3206</v>
      </c>
      <c r="I232" s="15">
        <v>80.81</v>
      </c>
      <c r="J232" s="77">
        <v>2</v>
      </c>
      <c r="K232" s="92"/>
    </row>
    <row r="233" spans="1:11" ht="22.5" x14ac:dyDescent="0.2">
      <c r="A233" s="14" t="s">
        <v>3001</v>
      </c>
      <c r="B233" s="14" t="s">
        <v>3018</v>
      </c>
      <c r="C233" s="14">
        <v>582025</v>
      </c>
      <c r="D233" s="16">
        <v>45810</v>
      </c>
      <c r="E233" s="16">
        <v>45820</v>
      </c>
      <c r="F233" s="14" t="s">
        <v>3207</v>
      </c>
      <c r="G233" s="14">
        <v>30813883</v>
      </c>
      <c r="H233" s="14" t="s">
        <v>596</v>
      </c>
      <c r="I233" s="15">
        <v>38</v>
      </c>
      <c r="J233" s="77">
        <v>2</v>
      </c>
      <c r="K233" s="92"/>
    </row>
    <row r="234" spans="1:11" ht="22.5" x14ac:dyDescent="0.2">
      <c r="A234" s="14" t="s">
        <v>3001</v>
      </c>
      <c r="B234" s="14" t="s">
        <v>3018</v>
      </c>
      <c r="C234" s="14">
        <v>25060200098</v>
      </c>
      <c r="D234" s="16">
        <v>45810</v>
      </c>
      <c r="E234" s="16">
        <v>45820</v>
      </c>
      <c r="F234" s="14" t="s">
        <v>3208</v>
      </c>
      <c r="G234" s="14">
        <v>46640223</v>
      </c>
      <c r="H234" s="14" t="s">
        <v>3209</v>
      </c>
      <c r="I234" s="15">
        <v>27.21</v>
      </c>
      <c r="J234" s="77">
        <v>4</v>
      </c>
      <c r="K234" s="92"/>
    </row>
    <row r="235" spans="1:11" ht="22.5" x14ac:dyDescent="0.2">
      <c r="A235" s="14" t="s">
        <v>3001</v>
      </c>
      <c r="B235" s="14" t="s">
        <v>3018</v>
      </c>
      <c r="C235" s="14">
        <v>20250979</v>
      </c>
      <c r="D235" s="16">
        <v>45812</v>
      </c>
      <c r="E235" s="16">
        <v>45820</v>
      </c>
      <c r="F235" s="14" t="s">
        <v>3210</v>
      </c>
      <c r="G235" s="14">
        <v>35714131</v>
      </c>
      <c r="H235" s="14" t="s">
        <v>3211</v>
      </c>
      <c r="I235" s="15">
        <v>66.42</v>
      </c>
      <c r="J235" s="77">
        <v>4</v>
      </c>
      <c r="K235" s="92"/>
    </row>
    <row r="236" spans="1:11" ht="22.5" x14ac:dyDescent="0.2">
      <c r="A236" s="14" t="s">
        <v>3001</v>
      </c>
      <c r="B236" s="14" t="s">
        <v>3018</v>
      </c>
      <c r="C236" s="14">
        <v>2520105673</v>
      </c>
      <c r="D236" s="16">
        <v>45818</v>
      </c>
      <c r="E236" s="16">
        <v>45820</v>
      </c>
      <c r="F236" s="14" t="s">
        <v>3212</v>
      </c>
      <c r="G236" s="14">
        <v>50462164</v>
      </c>
      <c r="H236" s="14" t="s">
        <v>3213</v>
      </c>
      <c r="I236" s="15">
        <v>154.84</v>
      </c>
      <c r="J236" s="77">
        <v>4</v>
      </c>
      <c r="K236" s="92"/>
    </row>
    <row r="237" spans="1:11" ht="22.5" x14ac:dyDescent="0.2">
      <c r="A237" s="14" t="s">
        <v>3001</v>
      </c>
      <c r="B237" s="14" t="s">
        <v>3018</v>
      </c>
      <c r="C237" s="14">
        <v>31010</v>
      </c>
      <c r="D237" s="16">
        <v>45811</v>
      </c>
      <c r="E237" s="16">
        <v>45820</v>
      </c>
      <c r="F237" s="14" t="s">
        <v>3214</v>
      </c>
      <c r="G237" s="14">
        <v>36631124</v>
      </c>
      <c r="H237" s="14" t="s">
        <v>152</v>
      </c>
      <c r="I237" s="15">
        <v>27.9</v>
      </c>
      <c r="J237" s="77">
        <v>4</v>
      </c>
      <c r="K237" s="92"/>
    </row>
    <row r="238" spans="1:11" ht="22.5" x14ac:dyDescent="0.2">
      <c r="A238" s="14" t="s">
        <v>3001</v>
      </c>
      <c r="B238" s="14" t="s">
        <v>3018</v>
      </c>
      <c r="C238" s="14">
        <v>202521217</v>
      </c>
      <c r="D238" s="16">
        <v>45813</v>
      </c>
      <c r="E238" s="16">
        <v>45820</v>
      </c>
      <c r="F238" s="14" t="s">
        <v>3205</v>
      </c>
      <c r="G238" s="14">
        <v>44991983</v>
      </c>
      <c r="H238" s="14" t="s">
        <v>3206</v>
      </c>
      <c r="I238" s="15">
        <v>20.05</v>
      </c>
      <c r="J238" s="77">
        <v>2</v>
      </c>
      <c r="K238" s="92"/>
    </row>
    <row r="239" spans="1:11" ht="22.5" x14ac:dyDescent="0.2">
      <c r="A239" s="14" t="s">
        <v>3001</v>
      </c>
      <c r="B239" s="14" t="s">
        <v>3018</v>
      </c>
      <c r="C239" s="14">
        <v>25060600389</v>
      </c>
      <c r="D239" s="16">
        <v>45814</v>
      </c>
      <c r="E239" s="16">
        <v>45820</v>
      </c>
      <c r="F239" s="14" t="s">
        <v>3208</v>
      </c>
      <c r="G239" s="14">
        <v>46640223</v>
      </c>
      <c r="H239" s="14" t="s">
        <v>3209</v>
      </c>
      <c r="I239" s="15">
        <v>35.21</v>
      </c>
      <c r="J239" s="77">
        <v>4</v>
      </c>
      <c r="K239" s="92"/>
    </row>
    <row r="240" spans="1:11" ht="22.5" x14ac:dyDescent="0.2">
      <c r="A240" s="14" t="s">
        <v>3000</v>
      </c>
      <c r="B240" s="14" t="s">
        <v>3018</v>
      </c>
      <c r="C240" s="14">
        <v>12519039</v>
      </c>
      <c r="D240" s="16">
        <v>45807</v>
      </c>
      <c r="E240" s="16">
        <v>45820</v>
      </c>
      <c r="F240" s="14" t="s">
        <v>3215</v>
      </c>
      <c r="G240" s="14">
        <v>35853891</v>
      </c>
      <c r="H240" s="14" t="s">
        <v>226</v>
      </c>
      <c r="I240" s="15">
        <v>7000</v>
      </c>
      <c r="J240" s="77">
        <v>2</v>
      </c>
      <c r="K240" s="92"/>
    </row>
    <row r="241" spans="1:11" ht="22.5" x14ac:dyDescent="0.2">
      <c r="A241" s="14" t="s">
        <v>3001</v>
      </c>
      <c r="B241" s="14" t="s">
        <v>3018</v>
      </c>
      <c r="C241" s="14">
        <v>12519039</v>
      </c>
      <c r="D241" s="16">
        <v>45807</v>
      </c>
      <c r="E241" s="16">
        <v>45820</v>
      </c>
      <c r="F241" s="14" t="s">
        <v>3215</v>
      </c>
      <c r="G241" s="14">
        <v>35853891</v>
      </c>
      <c r="H241" s="14" t="s">
        <v>226</v>
      </c>
      <c r="I241" s="15">
        <v>1160</v>
      </c>
      <c r="J241" s="77">
        <v>2</v>
      </c>
      <c r="K241" s="92"/>
    </row>
    <row r="242" spans="1:11" ht="22.5" x14ac:dyDescent="0.2">
      <c r="A242" s="14" t="s">
        <v>3001</v>
      </c>
      <c r="B242" s="14" t="s">
        <v>3216</v>
      </c>
      <c r="C242" s="14">
        <v>55102025</v>
      </c>
      <c r="D242" s="16">
        <v>45820</v>
      </c>
      <c r="E242" s="16"/>
      <c r="F242" s="14" t="s">
        <v>3217</v>
      </c>
      <c r="G242" s="14">
        <v>52029174</v>
      </c>
      <c r="H242" s="14" t="s">
        <v>3218</v>
      </c>
      <c r="I242" s="15">
        <v>800</v>
      </c>
      <c r="J242" s="77">
        <v>2</v>
      </c>
      <c r="K242" s="92"/>
    </row>
    <row r="243" spans="1:11" ht="22.5" x14ac:dyDescent="0.2">
      <c r="A243" s="14" t="s">
        <v>3001</v>
      </c>
      <c r="B243" s="14" t="s">
        <v>3219</v>
      </c>
      <c r="C243" s="14">
        <v>250006</v>
      </c>
      <c r="D243" s="16">
        <v>45820</v>
      </c>
      <c r="E243" s="16"/>
      <c r="F243" s="14" t="s">
        <v>3220</v>
      </c>
      <c r="G243" s="14">
        <v>52252949</v>
      </c>
      <c r="H243" s="14" t="s">
        <v>3221</v>
      </c>
      <c r="I243" s="15">
        <v>879.65</v>
      </c>
      <c r="J243" s="77">
        <v>2</v>
      </c>
      <c r="K243" s="92"/>
    </row>
    <row r="244" spans="1:11" ht="22.5" x14ac:dyDescent="0.2">
      <c r="A244" s="14" t="s">
        <v>3001</v>
      </c>
      <c r="B244" s="14" t="s">
        <v>3018</v>
      </c>
      <c r="C244" s="14">
        <v>2025001</v>
      </c>
      <c r="D244" s="16">
        <v>45820</v>
      </c>
      <c r="E244" s="16">
        <v>45820</v>
      </c>
      <c r="F244" s="14" t="s">
        <v>3222</v>
      </c>
      <c r="G244" s="14">
        <v>42177987</v>
      </c>
      <c r="H244" s="14" t="s">
        <v>3223</v>
      </c>
      <c r="I244" s="15">
        <v>1525</v>
      </c>
      <c r="J244" s="77">
        <v>2</v>
      </c>
      <c r="K244" s="92"/>
    </row>
    <row r="245" spans="1:11" ht="22.5" x14ac:dyDescent="0.2">
      <c r="A245" s="14" t="s">
        <v>3001</v>
      </c>
      <c r="B245" s="14" t="s">
        <v>3224</v>
      </c>
      <c r="C245" s="14">
        <v>250230</v>
      </c>
      <c r="D245" s="16">
        <v>45820</v>
      </c>
      <c r="E245" s="16"/>
      <c r="F245" s="14" t="s">
        <v>3225</v>
      </c>
      <c r="G245" s="14">
        <v>36658464</v>
      </c>
      <c r="H245" s="14" t="s">
        <v>3226</v>
      </c>
      <c r="I245" s="15">
        <v>224.48</v>
      </c>
      <c r="J245" s="77">
        <v>2</v>
      </c>
      <c r="K245" s="92"/>
    </row>
    <row r="246" spans="1:11" ht="22.5" x14ac:dyDescent="0.2">
      <c r="A246" s="14" t="s">
        <v>3001</v>
      </c>
      <c r="B246" s="14" t="s">
        <v>3018</v>
      </c>
      <c r="C246" s="14" t="s">
        <v>3227</v>
      </c>
      <c r="D246" s="16">
        <v>45777</v>
      </c>
      <c r="E246" s="16">
        <v>45820</v>
      </c>
      <c r="F246" s="14" t="s">
        <v>3228</v>
      </c>
      <c r="G246" s="14"/>
      <c r="H246" s="14" t="s">
        <v>3229</v>
      </c>
      <c r="I246" s="15">
        <v>2293.09</v>
      </c>
      <c r="J246" s="77">
        <v>2</v>
      </c>
      <c r="K246" s="92"/>
    </row>
    <row r="247" spans="1:11" ht="22.5" x14ac:dyDescent="0.2">
      <c r="A247" s="14" t="s">
        <v>3001</v>
      </c>
      <c r="B247" s="14" t="s">
        <v>3018</v>
      </c>
      <c r="C247" s="14">
        <v>7631326813</v>
      </c>
      <c r="D247" s="16">
        <v>45803</v>
      </c>
      <c r="E247" s="16">
        <v>45820</v>
      </c>
      <c r="F247" s="14" t="s">
        <v>3230</v>
      </c>
      <c r="G247" s="14">
        <v>31342876</v>
      </c>
      <c r="H247" s="14" t="s">
        <v>3231</v>
      </c>
      <c r="I247" s="15">
        <v>182.93</v>
      </c>
      <c r="J247" s="77">
        <v>2</v>
      </c>
      <c r="K247" s="92"/>
    </row>
    <row r="248" spans="1:11" ht="22.5" x14ac:dyDescent="0.2">
      <c r="A248" s="14" t="s">
        <v>3001</v>
      </c>
      <c r="B248" s="14" t="s">
        <v>3018</v>
      </c>
      <c r="C248" s="14">
        <v>250974</v>
      </c>
      <c r="D248" s="16">
        <v>45800</v>
      </c>
      <c r="E248" s="16">
        <v>45820</v>
      </c>
      <c r="F248" s="14" t="s">
        <v>3232</v>
      </c>
      <c r="G248" s="14">
        <v>46870733</v>
      </c>
      <c r="H248" s="14" t="s">
        <v>3233</v>
      </c>
      <c r="I248" s="15">
        <v>195.13</v>
      </c>
      <c r="J248" s="77">
        <v>2</v>
      </c>
      <c r="K248" s="92"/>
    </row>
    <row r="249" spans="1:11" ht="22.5" x14ac:dyDescent="0.2">
      <c r="A249" s="14" t="s">
        <v>3001</v>
      </c>
      <c r="B249" s="14" t="s">
        <v>3523</v>
      </c>
      <c r="C249" s="14">
        <v>12510314</v>
      </c>
      <c r="D249" s="16">
        <v>45826</v>
      </c>
      <c r="E249" s="16"/>
      <c r="F249" s="14" t="s">
        <v>3524</v>
      </c>
      <c r="G249" s="14">
        <v>35853891</v>
      </c>
      <c r="H249" s="14" t="s">
        <v>226</v>
      </c>
      <c r="I249" s="15">
        <v>153.75</v>
      </c>
      <c r="J249" s="77">
        <v>2</v>
      </c>
      <c r="K249" s="92"/>
    </row>
    <row r="250" spans="1:11" ht="90" x14ac:dyDescent="0.2">
      <c r="A250" s="14" t="s">
        <v>3001</v>
      </c>
      <c r="B250" s="14"/>
      <c r="C250" s="14"/>
      <c r="D250" s="16"/>
      <c r="E250" s="16"/>
      <c r="F250" s="14" t="s">
        <v>3234</v>
      </c>
      <c r="G250" s="14"/>
      <c r="H250" s="14"/>
      <c r="I250" s="15"/>
      <c r="J250" s="77"/>
      <c r="K250" s="92"/>
    </row>
    <row r="251" spans="1:11" ht="22.5" x14ac:dyDescent="0.2">
      <c r="A251" s="14" t="s">
        <v>3001</v>
      </c>
      <c r="B251" s="14" t="s">
        <v>3235</v>
      </c>
      <c r="C251" s="14"/>
      <c r="D251" s="16">
        <v>45820</v>
      </c>
      <c r="E251" s="16"/>
      <c r="F251" s="14" t="s">
        <v>3236</v>
      </c>
      <c r="G251" s="14"/>
      <c r="H251" s="14" t="s">
        <v>3074</v>
      </c>
      <c r="I251" s="15">
        <v>225</v>
      </c>
      <c r="J251" s="77">
        <v>2</v>
      </c>
      <c r="K251" s="92"/>
    </row>
    <row r="252" spans="1:11" ht="22.5" x14ac:dyDescent="0.2">
      <c r="A252" s="14" t="s">
        <v>3001</v>
      </c>
      <c r="B252" s="14" t="s">
        <v>3237</v>
      </c>
      <c r="C252" s="14"/>
      <c r="D252" s="16">
        <v>45820</v>
      </c>
      <c r="E252" s="16"/>
      <c r="F252" s="14" t="s">
        <v>3236</v>
      </c>
      <c r="G252" s="14"/>
      <c r="H252" s="14" t="s">
        <v>3071</v>
      </c>
      <c r="I252" s="15">
        <v>225</v>
      </c>
      <c r="J252" s="77">
        <v>2</v>
      </c>
      <c r="K252" s="92"/>
    </row>
    <row r="253" spans="1:11" ht="101.25" x14ac:dyDescent="0.2">
      <c r="A253" s="14" t="s">
        <v>3001</v>
      </c>
      <c r="B253" s="14"/>
      <c r="C253" s="14"/>
      <c r="D253" s="16"/>
      <c r="E253" s="16"/>
      <c r="F253" s="14" t="s">
        <v>3238</v>
      </c>
      <c r="G253" s="14"/>
      <c r="H253" s="14"/>
      <c r="I253" s="15"/>
      <c r="J253" s="77"/>
      <c r="K253" s="92"/>
    </row>
    <row r="254" spans="1:11" ht="33.75" x14ac:dyDescent="0.2">
      <c r="A254" s="14" t="s">
        <v>3001</v>
      </c>
      <c r="B254" s="14" t="s">
        <v>3239</v>
      </c>
      <c r="C254" s="14">
        <v>2025001</v>
      </c>
      <c r="D254" s="16">
        <v>45835</v>
      </c>
      <c r="E254" s="16"/>
      <c r="F254" s="14" t="s">
        <v>3240</v>
      </c>
      <c r="G254" s="14" t="s">
        <v>3035</v>
      </c>
      <c r="H254" s="14" t="s">
        <v>3036</v>
      </c>
      <c r="I254" s="15">
        <v>8165</v>
      </c>
      <c r="J254" s="77">
        <v>2</v>
      </c>
      <c r="K254" s="92"/>
    </row>
    <row r="255" spans="1:11" ht="33.75" x14ac:dyDescent="0.2">
      <c r="A255" s="14" t="s">
        <v>3001</v>
      </c>
      <c r="B255" s="14" t="s">
        <v>3241</v>
      </c>
      <c r="C255" s="14">
        <v>132025</v>
      </c>
      <c r="D255" s="16">
        <v>45846</v>
      </c>
      <c r="E255" s="16"/>
      <c r="F255" s="14" t="s">
        <v>3242</v>
      </c>
      <c r="G255" s="14" t="s">
        <v>3035</v>
      </c>
      <c r="H255" s="14" t="s">
        <v>3036</v>
      </c>
      <c r="I255" s="15">
        <v>210</v>
      </c>
      <c r="J255" s="77">
        <v>2</v>
      </c>
      <c r="K255" s="92"/>
    </row>
    <row r="256" spans="1:11" ht="22.5" x14ac:dyDescent="0.2">
      <c r="A256" s="14" t="s">
        <v>3001</v>
      </c>
      <c r="B256" s="14" t="s">
        <v>3243</v>
      </c>
      <c r="C256" s="14">
        <v>2555</v>
      </c>
      <c r="D256" s="16">
        <v>45744</v>
      </c>
      <c r="E256" s="16">
        <v>45882</v>
      </c>
      <c r="F256" s="14" t="s">
        <v>3244</v>
      </c>
      <c r="G256" s="14" t="s">
        <v>3245</v>
      </c>
      <c r="H256" s="14" t="s">
        <v>3246</v>
      </c>
      <c r="I256" s="15">
        <v>1300</v>
      </c>
      <c r="J256" s="77">
        <v>2</v>
      </c>
      <c r="K256" s="92"/>
    </row>
    <row r="257" spans="1:11" ht="22.5" x14ac:dyDescent="0.2">
      <c r="A257" s="14" t="s">
        <v>3001</v>
      </c>
      <c r="B257" s="14" t="s">
        <v>3247</v>
      </c>
      <c r="C257" s="14">
        <v>2555</v>
      </c>
      <c r="D257" s="16">
        <v>45744</v>
      </c>
      <c r="E257" s="16">
        <v>45953</v>
      </c>
      <c r="F257" s="14" t="s">
        <v>3512</v>
      </c>
      <c r="G257" s="14" t="s">
        <v>3245</v>
      </c>
      <c r="H257" s="14" t="s">
        <v>3246</v>
      </c>
      <c r="I257" s="15">
        <v>1866</v>
      </c>
      <c r="J257" s="77">
        <v>2</v>
      </c>
      <c r="K257" s="92"/>
    </row>
    <row r="258" spans="1:11" ht="22.5" x14ac:dyDescent="0.2">
      <c r="A258" s="14" t="s">
        <v>3001</v>
      </c>
      <c r="B258" s="14" t="s">
        <v>3248</v>
      </c>
      <c r="C258" s="14">
        <v>9125169643</v>
      </c>
      <c r="D258" s="16">
        <v>45729</v>
      </c>
      <c r="E258" s="16">
        <v>45953</v>
      </c>
      <c r="F258" s="14" t="s">
        <v>3513</v>
      </c>
      <c r="G258" s="14">
        <v>35897821</v>
      </c>
      <c r="H258" s="14" t="s">
        <v>3249</v>
      </c>
      <c r="I258" s="15">
        <v>1245.72</v>
      </c>
      <c r="J258" s="77">
        <v>2</v>
      </c>
      <c r="K258" s="92"/>
    </row>
    <row r="259" spans="1:11" ht="22.5" x14ac:dyDescent="0.2">
      <c r="A259" s="14" t="s">
        <v>3001</v>
      </c>
      <c r="B259" s="14" t="s">
        <v>3250</v>
      </c>
      <c r="C259" s="14">
        <v>1066734306</v>
      </c>
      <c r="D259" s="16">
        <v>45775</v>
      </c>
      <c r="E259" s="16">
        <v>45882</v>
      </c>
      <c r="F259" s="14" t="s">
        <v>3513</v>
      </c>
      <c r="G259" s="14" t="s">
        <v>3251</v>
      </c>
      <c r="H259" s="14" t="s">
        <v>3252</v>
      </c>
      <c r="I259" s="15">
        <v>489.06</v>
      </c>
      <c r="J259" s="77">
        <v>2</v>
      </c>
      <c r="K259" s="92"/>
    </row>
    <row r="260" spans="1:11" ht="22.5" x14ac:dyDescent="0.2">
      <c r="A260" s="14" t="s">
        <v>3001</v>
      </c>
      <c r="B260" s="14" t="s">
        <v>3253</v>
      </c>
      <c r="C260" s="14">
        <v>1066734306</v>
      </c>
      <c r="D260" s="16">
        <v>45775</v>
      </c>
      <c r="E260" s="16">
        <v>45953</v>
      </c>
      <c r="F260" s="14" t="s">
        <v>3513</v>
      </c>
      <c r="G260" s="14" t="s">
        <v>3251</v>
      </c>
      <c r="H260" s="14" t="s">
        <v>3252</v>
      </c>
      <c r="I260" s="15">
        <v>175</v>
      </c>
      <c r="J260" s="77">
        <v>2</v>
      </c>
      <c r="K260" s="92"/>
    </row>
    <row r="261" spans="1:11" ht="22.5" x14ac:dyDescent="0.2">
      <c r="A261" s="14" t="s">
        <v>3001</v>
      </c>
      <c r="B261" s="14" t="s">
        <v>3254</v>
      </c>
      <c r="C261" s="14" t="s">
        <v>3255</v>
      </c>
      <c r="D261" s="16">
        <v>45849</v>
      </c>
      <c r="E261" s="16">
        <v>45882</v>
      </c>
      <c r="F261" s="14" t="s">
        <v>3513</v>
      </c>
      <c r="G261" s="14"/>
      <c r="H261" s="14" t="s">
        <v>3256</v>
      </c>
      <c r="I261" s="15">
        <v>150.04</v>
      </c>
      <c r="J261" s="77">
        <v>2</v>
      </c>
      <c r="K261" s="92"/>
    </row>
    <row r="262" spans="1:11" ht="22.5" x14ac:dyDescent="0.2">
      <c r="A262" s="14" t="s">
        <v>3001</v>
      </c>
      <c r="B262" s="14" t="s">
        <v>3257</v>
      </c>
      <c r="C262" s="14">
        <v>2684</v>
      </c>
      <c r="D262" s="16">
        <v>45821</v>
      </c>
      <c r="E262" s="16"/>
      <c r="F262" s="14" t="s">
        <v>3066</v>
      </c>
      <c r="G262" s="14" t="s">
        <v>3245</v>
      </c>
      <c r="H262" s="14" t="s">
        <v>3246</v>
      </c>
      <c r="I262" s="15">
        <v>1684.06</v>
      </c>
      <c r="J262" s="77">
        <v>2</v>
      </c>
      <c r="K262" s="92"/>
    </row>
    <row r="263" spans="1:11" ht="22.5" x14ac:dyDescent="0.2">
      <c r="A263" s="14" t="s">
        <v>3001</v>
      </c>
      <c r="B263" s="14" t="s">
        <v>3258</v>
      </c>
      <c r="C263" s="14" t="s">
        <v>3259</v>
      </c>
      <c r="D263" s="16">
        <v>45829</v>
      </c>
      <c r="E263" s="16"/>
      <c r="F263" s="14" t="s">
        <v>3260</v>
      </c>
      <c r="G263" s="14"/>
      <c r="H263" s="14" t="s">
        <v>3261</v>
      </c>
      <c r="I263" s="15">
        <v>1354.5</v>
      </c>
      <c r="J263" s="77">
        <v>2</v>
      </c>
      <c r="K263" s="92"/>
    </row>
    <row r="264" spans="1:11" ht="22.5" x14ac:dyDescent="0.2">
      <c r="A264" s="14" t="s">
        <v>3001</v>
      </c>
      <c r="B264" s="14" t="s">
        <v>3262</v>
      </c>
      <c r="C264" s="14"/>
      <c r="D264" s="16">
        <v>45841</v>
      </c>
      <c r="E264" s="16"/>
      <c r="F264" s="14" t="s">
        <v>3236</v>
      </c>
      <c r="G264" s="14"/>
      <c r="H264" s="14" t="s">
        <v>3088</v>
      </c>
      <c r="I264" s="15">
        <v>326.19</v>
      </c>
      <c r="J264" s="77">
        <v>2</v>
      </c>
      <c r="K264" s="92"/>
    </row>
    <row r="265" spans="1:11" ht="22.5" x14ac:dyDescent="0.2">
      <c r="A265" s="14" t="s">
        <v>3001</v>
      </c>
      <c r="B265" s="14" t="s">
        <v>3263</v>
      </c>
      <c r="C265" s="14"/>
      <c r="D265" s="16">
        <v>45841</v>
      </c>
      <c r="E265" s="16"/>
      <c r="F265" s="14" t="s">
        <v>3236</v>
      </c>
      <c r="G265" s="14"/>
      <c r="H265" s="14" t="s">
        <v>3074</v>
      </c>
      <c r="I265" s="15">
        <v>326.19</v>
      </c>
      <c r="J265" s="77">
        <v>2</v>
      </c>
      <c r="K265" s="92"/>
    </row>
    <row r="266" spans="1:11" ht="22.5" x14ac:dyDescent="0.2">
      <c r="A266" s="14" t="s">
        <v>3001</v>
      </c>
      <c r="B266" s="14" t="s">
        <v>3264</v>
      </c>
      <c r="C266" s="14"/>
      <c r="D266" s="16">
        <v>45841</v>
      </c>
      <c r="E266" s="16"/>
      <c r="F266" s="14" t="s">
        <v>3236</v>
      </c>
      <c r="G266" s="14"/>
      <c r="H266" s="14" t="s">
        <v>1916</v>
      </c>
      <c r="I266" s="15">
        <v>163.1</v>
      </c>
      <c r="J266" s="77">
        <v>2</v>
      </c>
      <c r="K266" s="92"/>
    </row>
    <row r="267" spans="1:11" ht="22.5" x14ac:dyDescent="0.2">
      <c r="A267" s="14" t="s">
        <v>3001</v>
      </c>
      <c r="B267" s="14" t="s">
        <v>3265</v>
      </c>
      <c r="C267" s="14"/>
      <c r="D267" s="16">
        <v>45841</v>
      </c>
      <c r="E267" s="16"/>
      <c r="F267" s="14" t="s">
        <v>3236</v>
      </c>
      <c r="G267" s="14"/>
      <c r="H267" s="14" t="s">
        <v>3094</v>
      </c>
      <c r="I267" s="15">
        <v>326.19</v>
      </c>
      <c r="J267" s="77">
        <v>2</v>
      </c>
      <c r="K267" s="92"/>
    </row>
    <row r="268" spans="1:11" ht="22.5" x14ac:dyDescent="0.2">
      <c r="A268" s="14" t="s">
        <v>3001</v>
      </c>
      <c r="B268" s="14" t="s">
        <v>3266</v>
      </c>
      <c r="C268" s="14"/>
      <c r="D268" s="16">
        <v>45841</v>
      </c>
      <c r="E268" s="16"/>
      <c r="F268" s="14" t="s">
        <v>3236</v>
      </c>
      <c r="G268" s="14"/>
      <c r="H268" s="14" t="s">
        <v>3071</v>
      </c>
      <c r="I268" s="15">
        <v>326.19</v>
      </c>
      <c r="J268" s="77">
        <v>2</v>
      </c>
      <c r="K268" s="92"/>
    </row>
    <row r="269" spans="1:11" ht="22.5" x14ac:dyDescent="0.2">
      <c r="A269" s="14" t="s">
        <v>3001</v>
      </c>
      <c r="B269" s="14" t="s">
        <v>3267</v>
      </c>
      <c r="C269" s="14"/>
      <c r="D269" s="16">
        <v>45841</v>
      </c>
      <c r="E269" s="16"/>
      <c r="F269" s="14" t="s">
        <v>3236</v>
      </c>
      <c r="G269" s="14"/>
      <c r="H269" s="14" t="s">
        <v>3122</v>
      </c>
      <c r="I269" s="15">
        <v>326.19</v>
      </c>
      <c r="J269" s="77">
        <v>2</v>
      </c>
      <c r="K269" s="92"/>
    </row>
    <row r="270" spans="1:11" ht="22.5" x14ac:dyDescent="0.2">
      <c r="A270" s="14" t="s">
        <v>3001</v>
      </c>
      <c r="B270" s="14" t="s">
        <v>3268</v>
      </c>
      <c r="C270" s="14">
        <v>32025</v>
      </c>
      <c r="D270" s="16">
        <v>45770</v>
      </c>
      <c r="E270" s="16">
        <v>45953</v>
      </c>
      <c r="F270" s="14" t="s">
        <v>3337</v>
      </c>
      <c r="G270" s="14">
        <v>36127001</v>
      </c>
      <c r="H270" s="14" t="s">
        <v>3269</v>
      </c>
      <c r="I270" s="15">
        <v>536</v>
      </c>
      <c r="J270" s="77">
        <v>2</v>
      </c>
      <c r="K270" s="92"/>
    </row>
    <row r="271" spans="1:11" ht="22.5" x14ac:dyDescent="0.2">
      <c r="A271" s="14" t="s">
        <v>3001</v>
      </c>
      <c r="B271" s="14" t="s">
        <v>3268</v>
      </c>
      <c r="C271" s="14">
        <v>2025010156</v>
      </c>
      <c r="D271" s="16">
        <v>45875</v>
      </c>
      <c r="E271" s="16">
        <v>45953</v>
      </c>
      <c r="F271" s="14" t="s">
        <v>3514</v>
      </c>
      <c r="G271" s="14">
        <v>34960759</v>
      </c>
      <c r="H271" s="14" t="s">
        <v>3270</v>
      </c>
      <c r="I271" s="15">
        <v>1233</v>
      </c>
      <c r="J271" s="77">
        <v>2</v>
      </c>
      <c r="K271" s="92"/>
    </row>
    <row r="272" spans="1:11" ht="22.5" x14ac:dyDescent="0.2">
      <c r="A272" s="14" t="s">
        <v>3001</v>
      </c>
      <c r="B272" s="14" t="s">
        <v>3268</v>
      </c>
      <c r="C272" s="14">
        <v>5825</v>
      </c>
      <c r="D272" s="16">
        <v>45908</v>
      </c>
      <c r="E272" s="16">
        <v>45953</v>
      </c>
      <c r="F272" s="14" t="s">
        <v>3337</v>
      </c>
      <c r="G272" s="14">
        <v>162094</v>
      </c>
      <c r="H272" s="14" t="s">
        <v>3271</v>
      </c>
      <c r="I272" s="15">
        <v>9</v>
      </c>
      <c r="J272" s="77">
        <v>2</v>
      </c>
      <c r="K272" s="92"/>
    </row>
    <row r="273" spans="1:11" ht="90" x14ac:dyDescent="0.2">
      <c r="A273" s="14" t="s">
        <v>3001</v>
      </c>
      <c r="B273" s="14"/>
      <c r="C273" s="14"/>
      <c r="D273" s="16"/>
      <c r="E273" s="16"/>
      <c r="F273" s="14" t="s">
        <v>3272</v>
      </c>
      <c r="G273" s="14"/>
      <c r="H273" s="14"/>
      <c r="I273" s="15"/>
      <c r="J273" s="77"/>
      <c r="K273" s="92"/>
    </row>
    <row r="274" spans="1:11" ht="22.5" x14ac:dyDescent="0.2">
      <c r="A274" s="14" t="s">
        <v>3001</v>
      </c>
      <c r="B274" s="14" t="s">
        <v>3273</v>
      </c>
      <c r="C274" s="14"/>
      <c r="D274" s="16">
        <v>45820</v>
      </c>
      <c r="E274" s="16"/>
      <c r="F274" s="14" t="s">
        <v>3236</v>
      </c>
      <c r="G274" s="14"/>
      <c r="H274" s="14" t="s">
        <v>3094</v>
      </c>
      <c r="I274" s="15">
        <v>132.68</v>
      </c>
      <c r="J274" s="77">
        <v>2</v>
      </c>
      <c r="K274" s="92"/>
    </row>
    <row r="275" spans="1:11" ht="22.5" x14ac:dyDescent="0.2">
      <c r="A275" s="14" t="s">
        <v>3001</v>
      </c>
      <c r="B275" s="14" t="s">
        <v>3018</v>
      </c>
      <c r="C275" s="14">
        <v>18742939</v>
      </c>
      <c r="D275" s="16">
        <v>45721</v>
      </c>
      <c r="E275" s="16">
        <v>45820</v>
      </c>
      <c r="F275" s="14" t="s">
        <v>3274</v>
      </c>
      <c r="G275" s="14"/>
      <c r="H275" s="14" t="s">
        <v>3062</v>
      </c>
      <c r="I275" s="15">
        <v>4560.47</v>
      </c>
      <c r="J275" s="77">
        <v>2</v>
      </c>
      <c r="K275" s="92"/>
    </row>
    <row r="276" spans="1:11" ht="22.5" x14ac:dyDescent="0.2">
      <c r="A276" s="14" t="s">
        <v>3001</v>
      </c>
      <c r="B276" s="14" t="s">
        <v>3018</v>
      </c>
      <c r="C276" s="14">
        <v>19260368</v>
      </c>
      <c r="D276" s="16">
        <v>45721</v>
      </c>
      <c r="E276" s="16">
        <v>45820</v>
      </c>
      <c r="F276" s="14" t="s">
        <v>3240</v>
      </c>
      <c r="G276" s="14"/>
      <c r="H276" s="14" t="s">
        <v>3062</v>
      </c>
      <c r="I276" s="15">
        <v>136.81</v>
      </c>
      <c r="J276" s="77">
        <v>2</v>
      </c>
      <c r="K276" s="92"/>
    </row>
    <row r="277" spans="1:11" ht="22.5" x14ac:dyDescent="0.2">
      <c r="A277" s="14" t="s">
        <v>3001</v>
      </c>
      <c r="B277" s="14" t="s">
        <v>3275</v>
      </c>
      <c r="C277" s="14" t="s">
        <v>3276</v>
      </c>
      <c r="D277" s="16">
        <v>45747</v>
      </c>
      <c r="E277" s="16">
        <v>45820</v>
      </c>
      <c r="F277" s="14" t="s">
        <v>3277</v>
      </c>
      <c r="G277" s="14"/>
      <c r="H277" s="14" t="s">
        <v>3256</v>
      </c>
      <c r="I277" s="15">
        <v>163.91</v>
      </c>
      <c r="J277" s="77">
        <v>2</v>
      </c>
      <c r="K277" s="92"/>
    </row>
    <row r="278" spans="1:11" ht="90" x14ac:dyDescent="0.2">
      <c r="A278" s="14" t="s">
        <v>3001</v>
      </c>
      <c r="B278" s="14"/>
      <c r="C278" s="14"/>
      <c r="D278" s="16"/>
      <c r="E278" s="16"/>
      <c r="F278" s="14" t="s">
        <v>3278</v>
      </c>
      <c r="G278" s="14"/>
      <c r="H278" s="14"/>
      <c r="I278" s="15"/>
      <c r="J278" s="77"/>
      <c r="K278" s="92"/>
    </row>
    <row r="279" spans="1:11" ht="22.5" x14ac:dyDescent="0.2">
      <c r="A279" s="14" t="s">
        <v>3001</v>
      </c>
      <c r="B279" s="14" t="s">
        <v>3279</v>
      </c>
      <c r="C279" s="14"/>
      <c r="D279" s="16">
        <v>45820</v>
      </c>
      <c r="E279" s="16"/>
      <c r="F279" s="14" t="s">
        <v>3236</v>
      </c>
      <c r="G279" s="14"/>
      <c r="H279" s="14" t="s">
        <v>3094</v>
      </c>
      <c r="I279" s="15">
        <v>131.61000000000001</v>
      </c>
      <c r="J279" s="77">
        <v>2</v>
      </c>
      <c r="K279" s="92"/>
    </row>
    <row r="280" spans="1:11" ht="22.5" x14ac:dyDescent="0.2">
      <c r="A280" s="14" t="s">
        <v>3001</v>
      </c>
      <c r="B280" s="14" t="s">
        <v>3280</v>
      </c>
      <c r="C280" s="14">
        <v>27288501</v>
      </c>
      <c r="D280" s="16">
        <v>45702</v>
      </c>
      <c r="E280" s="16">
        <v>45820</v>
      </c>
      <c r="F280" s="14" t="s">
        <v>3277</v>
      </c>
      <c r="G280" s="14" t="s">
        <v>3251</v>
      </c>
      <c r="H280" s="14" t="s">
        <v>3252</v>
      </c>
      <c r="I280" s="15">
        <v>161.38</v>
      </c>
      <c r="J280" s="77">
        <v>2</v>
      </c>
      <c r="K280" s="92"/>
    </row>
    <row r="281" spans="1:11" ht="90" x14ac:dyDescent="0.2">
      <c r="A281" s="14" t="s">
        <v>3001</v>
      </c>
      <c r="B281" s="14"/>
      <c r="C281" s="14"/>
      <c r="D281" s="16"/>
      <c r="E281" s="16"/>
      <c r="F281" s="14" t="s">
        <v>3281</v>
      </c>
      <c r="G281" s="14"/>
      <c r="H281" s="14"/>
      <c r="I281" s="15"/>
      <c r="J281" s="77"/>
      <c r="K281" s="92"/>
    </row>
    <row r="282" spans="1:11" ht="22.5" x14ac:dyDescent="0.2">
      <c r="A282" s="14" t="s">
        <v>3001</v>
      </c>
      <c r="B282" s="14" t="s">
        <v>3282</v>
      </c>
      <c r="C282" s="14"/>
      <c r="D282" s="16">
        <v>45825</v>
      </c>
      <c r="E282" s="16"/>
      <c r="F282" s="14" t="s">
        <v>3236</v>
      </c>
      <c r="G282" s="14"/>
      <c r="H282" s="14" t="s">
        <v>3283</v>
      </c>
      <c r="I282" s="15">
        <v>135</v>
      </c>
      <c r="J282" s="77">
        <v>2</v>
      </c>
      <c r="K282" s="92"/>
    </row>
    <row r="283" spans="1:11" ht="22.5" x14ac:dyDescent="0.2">
      <c r="A283" s="14" t="s">
        <v>3001</v>
      </c>
      <c r="B283" s="14" t="s">
        <v>3284</v>
      </c>
      <c r="C283" s="14" t="s">
        <v>3285</v>
      </c>
      <c r="D283" s="16">
        <v>45769</v>
      </c>
      <c r="E283" s="16">
        <v>45825</v>
      </c>
      <c r="F283" s="14" t="s">
        <v>3277</v>
      </c>
      <c r="G283" s="14" t="s">
        <v>3286</v>
      </c>
      <c r="H283" s="14" t="s">
        <v>3287</v>
      </c>
      <c r="I283" s="15">
        <v>161.38999999999999</v>
      </c>
      <c r="J283" s="77">
        <v>2</v>
      </c>
      <c r="K283" s="92"/>
    </row>
    <row r="284" spans="1:11" ht="22.5" x14ac:dyDescent="0.2">
      <c r="A284" s="14" t="s">
        <v>3001</v>
      </c>
      <c r="B284" s="14" t="s">
        <v>3018</v>
      </c>
      <c r="C284" s="14"/>
      <c r="D284" s="16">
        <v>45792</v>
      </c>
      <c r="E284" s="16">
        <v>45820</v>
      </c>
      <c r="F284" s="14" t="s">
        <v>3236</v>
      </c>
      <c r="G284" s="14"/>
      <c r="H284" s="14" t="s">
        <v>3071</v>
      </c>
      <c r="I284" s="15">
        <v>135</v>
      </c>
      <c r="J284" s="77">
        <v>2</v>
      </c>
      <c r="K284" s="92"/>
    </row>
    <row r="285" spans="1:11" ht="22.5" x14ac:dyDescent="0.2">
      <c r="A285" s="14" t="s">
        <v>3001</v>
      </c>
      <c r="B285" s="14" t="s">
        <v>3018</v>
      </c>
      <c r="C285" s="14"/>
      <c r="D285" s="16">
        <v>45792</v>
      </c>
      <c r="E285" s="16">
        <v>45820</v>
      </c>
      <c r="F285" s="14" t="s">
        <v>3236</v>
      </c>
      <c r="G285" s="14"/>
      <c r="H285" s="14" t="s">
        <v>1916</v>
      </c>
      <c r="I285" s="15">
        <v>135</v>
      </c>
      <c r="J285" s="77">
        <v>2</v>
      </c>
      <c r="K285" s="92"/>
    </row>
    <row r="286" spans="1:11" ht="22.5" x14ac:dyDescent="0.2">
      <c r="A286" s="14" t="s">
        <v>3001</v>
      </c>
      <c r="B286" s="14" t="s">
        <v>3018</v>
      </c>
      <c r="C286" s="14"/>
      <c r="D286" s="16">
        <v>45792</v>
      </c>
      <c r="E286" s="16">
        <v>45820</v>
      </c>
      <c r="F286" s="14" t="s">
        <v>3236</v>
      </c>
      <c r="G286" s="14"/>
      <c r="H286" s="14" t="s">
        <v>3074</v>
      </c>
      <c r="I286" s="15">
        <v>135</v>
      </c>
      <c r="J286" s="77">
        <v>2</v>
      </c>
      <c r="K286" s="92"/>
    </row>
    <row r="287" spans="1:11" ht="90" x14ac:dyDescent="0.2">
      <c r="A287" s="14" t="s">
        <v>3001</v>
      </c>
      <c r="B287" s="14"/>
      <c r="C287" s="14"/>
      <c r="D287" s="16"/>
      <c r="E287" s="16"/>
      <c r="F287" s="14" t="s">
        <v>3288</v>
      </c>
      <c r="G287" s="14"/>
      <c r="H287" s="14"/>
      <c r="I287" s="15"/>
      <c r="J287" s="77"/>
      <c r="K287" s="92"/>
    </row>
    <row r="288" spans="1:11" ht="22.5" x14ac:dyDescent="0.2">
      <c r="A288" s="14" t="s">
        <v>3001</v>
      </c>
      <c r="B288" s="14" t="s">
        <v>3289</v>
      </c>
      <c r="C288" s="14"/>
      <c r="D288" s="16">
        <v>45834</v>
      </c>
      <c r="E288" s="16"/>
      <c r="F288" s="14" t="s">
        <v>3236</v>
      </c>
      <c r="G288" s="14"/>
      <c r="H288" s="14" t="s">
        <v>3094</v>
      </c>
      <c r="I288" s="15">
        <v>159</v>
      </c>
      <c r="J288" s="77">
        <v>2</v>
      </c>
      <c r="K288" s="92"/>
    </row>
    <row r="289" spans="1:11" ht="22.5" x14ac:dyDescent="0.2">
      <c r="A289" s="14" t="s">
        <v>3001</v>
      </c>
      <c r="B289" s="14" t="s">
        <v>3290</v>
      </c>
      <c r="C289" s="14" t="s">
        <v>3291</v>
      </c>
      <c r="D289" s="16">
        <v>45826</v>
      </c>
      <c r="E289" s="16">
        <v>45834</v>
      </c>
      <c r="F289" s="14" t="s">
        <v>3277</v>
      </c>
      <c r="G289" s="14"/>
      <c r="H289" s="14" t="s">
        <v>3256</v>
      </c>
      <c r="I289" s="15">
        <v>177.15</v>
      </c>
      <c r="J289" s="77">
        <v>2</v>
      </c>
      <c r="K289" s="92"/>
    </row>
    <row r="290" spans="1:11" ht="101.25" x14ac:dyDescent="0.2">
      <c r="A290" s="14" t="s">
        <v>3001</v>
      </c>
      <c r="B290" s="14"/>
      <c r="C290" s="14"/>
      <c r="D290" s="16"/>
      <c r="E290" s="16"/>
      <c r="F290" s="14" t="s">
        <v>3292</v>
      </c>
      <c r="G290" s="14"/>
      <c r="H290" s="14"/>
      <c r="I290" s="15"/>
      <c r="J290" s="77"/>
      <c r="K290" s="92"/>
    </row>
    <row r="291" spans="1:11" ht="22.5" x14ac:dyDescent="0.2">
      <c r="A291" s="14" t="s">
        <v>3001</v>
      </c>
      <c r="B291" s="14" t="s">
        <v>3293</v>
      </c>
      <c r="C291" s="14">
        <v>2026035</v>
      </c>
      <c r="D291" s="16">
        <v>46065</v>
      </c>
      <c r="E291" s="16">
        <v>45834</v>
      </c>
      <c r="F291" s="14" t="s">
        <v>3294</v>
      </c>
      <c r="G291" s="14">
        <v>31796630</v>
      </c>
      <c r="H291" s="14" t="s">
        <v>3295</v>
      </c>
      <c r="I291" s="15">
        <v>886.5</v>
      </c>
      <c r="J291" s="77">
        <v>2</v>
      </c>
      <c r="K291" s="92"/>
    </row>
    <row r="292" spans="1:11" ht="22.5" x14ac:dyDescent="0.2">
      <c r="A292" s="14" t="s">
        <v>3001</v>
      </c>
      <c r="B292" s="14" t="s">
        <v>3293</v>
      </c>
      <c r="C292" s="14">
        <v>4215883</v>
      </c>
      <c r="D292" s="16">
        <v>46037</v>
      </c>
      <c r="E292" s="16">
        <v>45834</v>
      </c>
      <c r="F292" s="14" t="s">
        <v>3296</v>
      </c>
      <c r="G292" s="14">
        <v>46936238</v>
      </c>
      <c r="H292" s="14" t="s">
        <v>3297</v>
      </c>
      <c r="I292" s="15">
        <v>499.4</v>
      </c>
      <c r="J292" s="77">
        <v>2</v>
      </c>
      <c r="K292" s="92"/>
    </row>
    <row r="293" spans="1:11" ht="22.5" x14ac:dyDescent="0.2">
      <c r="A293" s="14" t="s">
        <v>3001</v>
      </c>
      <c r="B293" s="14" t="s">
        <v>3293</v>
      </c>
      <c r="C293" s="14" t="s">
        <v>3298</v>
      </c>
      <c r="D293" s="16">
        <v>46035</v>
      </c>
      <c r="E293" s="16">
        <v>45834</v>
      </c>
      <c r="F293" s="14" t="s">
        <v>3228</v>
      </c>
      <c r="G293" s="14"/>
      <c r="H293" s="14" t="s">
        <v>3299</v>
      </c>
      <c r="I293" s="15">
        <v>114.1</v>
      </c>
      <c r="J293" s="77">
        <v>2</v>
      </c>
      <c r="K293" s="92"/>
    </row>
    <row r="294" spans="1:11" ht="90" x14ac:dyDescent="0.2">
      <c r="A294" s="14" t="s">
        <v>3001</v>
      </c>
      <c r="B294" s="14"/>
      <c r="C294" s="14"/>
      <c r="D294" s="16"/>
      <c r="E294" s="16"/>
      <c r="F294" s="14" t="s">
        <v>3300</v>
      </c>
      <c r="G294" s="14"/>
      <c r="H294" s="14"/>
      <c r="I294" s="15"/>
      <c r="J294" s="77"/>
      <c r="K294" s="92"/>
    </row>
    <row r="295" spans="1:11" ht="22.5" x14ac:dyDescent="0.2">
      <c r="A295" s="14" t="s">
        <v>3001</v>
      </c>
      <c r="B295" s="14" t="s">
        <v>3301</v>
      </c>
      <c r="C295" s="14">
        <v>1000001125</v>
      </c>
      <c r="D295" s="16">
        <v>45660</v>
      </c>
      <c r="E295" s="16">
        <v>45839</v>
      </c>
      <c r="F295" s="14" t="s">
        <v>3228</v>
      </c>
      <c r="G295" s="14">
        <v>35774282</v>
      </c>
      <c r="H295" s="14" t="s">
        <v>3302</v>
      </c>
      <c r="I295" s="15">
        <v>339</v>
      </c>
      <c r="J295" s="77">
        <v>2</v>
      </c>
      <c r="K295" s="92"/>
    </row>
    <row r="296" spans="1:11" ht="22.5" x14ac:dyDescent="0.2">
      <c r="A296" s="14" t="s">
        <v>3001</v>
      </c>
      <c r="B296" s="14" t="s">
        <v>3301</v>
      </c>
      <c r="C296" s="14">
        <v>99001</v>
      </c>
      <c r="D296" s="16">
        <v>45666</v>
      </c>
      <c r="E296" s="16">
        <v>45839</v>
      </c>
      <c r="F296" s="14" t="s">
        <v>3303</v>
      </c>
      <c r="G296" s="14">
        <v>36314471</v>
      </c>
      <c r="H296" s="14" t="s">
        <v>3304</v>
      </c>
      <c r="I296" s="15">
        <v>415.2</v>
      </c>
      <c r="J296" s="77">
        <v>2</v>
      </c>
      <c r="K296" s="92"/>
    </row>
    <row r="297" spans="1:11" ht="22.5" x14ac:dyDescent="0.2">
      <c r="A297" s="14" t="s">
        <v>3001</v>
      </c>
      <c r="B297" s="14" t="s">
        <v>3301</v>
      </c>
      <c r="C297" s="14">
        <v>25005</v>
      </c>
      <c r="D297" s="16">
        <v>45687</v>
      </c>
      <c r="E297" s="16">
        <v>45839</v>
      </c>
      <c r="F297" s="14" t="s">
        <v>3305</v>
      </c>
      <c r="G297" s="14">
        <v>37426290</v>
      </c>
      <c r="H297" s="14" t="s">
        <v>3306</v>
      </c>
      <c r="I297" s="15">
        <v>180</v>
      </c>
      <c r="J297" s="77">
        <v>2</v>
      </c>
      <c r="K297" s="92"/>
    </row>
    <row r="298" spans="1:11" ht="22.5" x14ac:dyDescent="0.2">
      <c r="A298" s="14" t="s">
        <v>3001</v>
      </c>
      <c r="B298" s="14" t="s">
        <v>3301</v>
      </c>
      <c r="C298" s="14">
        <v>25002</v>
      </c>
      <c r="D298" s="16">
        <v>45689</v>
      </c>
      <c r="E298" s="16">
        <v>45839</v>
      </c>
      <c r="F298" s="14" t="s">
        <v>3307</v>
      </c>
      <c r="G298" s="14">
        <v>14210541</v>
      </c>
      <c r="H298" s="14" t="s">
        <v>3308</v>
      </c>
      <c r="I298" s="15">
        <v>65.8</v>
      </c>
      <c r="J298" s="77">
        <v>2</v>
      </c>
      <c r="K298" s="92"/>
    </row>
    <row r="299" spans="1:11" ht="101.25" x14ac:dyDescent="0.2">
      <c r="A299" s="14" t="s">
        <v>3001</v>
      </c>
      <c r="B299" s="14"/>
      <c r="C299" s="14"/>
      <c r="D299" s="16"/>
      <c r="E299" s="16"/>
      <c r="F299" s="14" t="s">
        <v>3309</v>
      </c>
      <c r="G299" s="14"/>
      <c r="H299" s="14"/>
      <c r="I299" s="15"/>
      <c r="J299" s="77"/>
      <c r="K299" s="92"/>
    </row>
    <row r="300" spans="1:11" ht="12.75" x14ac:dyDescent="0.2">
      <c r="A300" s="14" t="s">
        <v>3002</v>
      </c>
      <c r="B300" s="14" t="s">
        <v>3310</v>
      </c>
      <c r="C300" s="14">
        <v>250422</v>
      </c>
      <c r="D300" s="16">
        <v>45874</v>
      </c>
      <c r="E300" s="16"/>
      <c r="F300" s="14" t="s">
        <v>3311</v>
      </c>
      <c r="G300" s="14" t="s">
        <v>3067</v>
      </c>
      <c r="H300" s="14" t="s">
        <v>3068</v>
      </c>
      <c r="I300" s="15">
        <v>361.5</v>
      </c>
      <c r="J300" s="77">
        <v>3</v>
      </c>
      <c r="K300" s="92"/>
    </row>
    <row r="301" spans="1:11" ht="22.5" x14ac:dyDescent="0.2">
      <c r="A301" s="14" t="s">
        <v>3002</v>
      </c>
      <c r="B301" s="14" t="s">
        <v>3018</v>
      </c>
      <c r="C301" s="14">
        <v>250591</v>
      </c>
      <c r="D301" s="16">
        <v>45798</v>
      </c>
      <c r="E301" s="16">
        <v>45820</v>
      </c>
      <c r="F301" s="14" t="s">
        <v>3277</v>
      </c>
      <c r="G301" s="14">
        <v>35901578</v>
      </c>
      <c r="H301" s="14" t="s">
        <v>3312</v>
      </c>
      <c r="I301" s="15">
        <v>1190</v>
      </c>
      <c r="J301" s="77">
        <v>3</v>
      </c>
      <c r="K301" s="92"/>
    </row>
    <row r="302" spans="1:11" ht="90" x14ac:dyDescent="0.2">
      <c r="A302" s="14" t="s">
        <v>3001</v>
      </c>
      <c r="B302" s="14"/>
      <c r="C302" s="14"/>
      <c r="D302" s="16"/>
      <c r="E302" s="16"/>
      <c r="F302" s="14" t="s">
        <v>3313</v>
      </c>
      <c r="G302" s="14"/>
      <c r="H302" s="14"/>
      <c r="I302" s="15"/>
      <c r="J302" s="77"/>
      <c r="K302" s="92"/>
    </row>
    <row r="303" spans="1:11" ht="22.5" x14ac:dyDescent="0.2">
      <c r="A303" s="14" t="s">
        <v>3001</v>
      </c>
      <c r="B303" s="14" t="s">
        <v>3314</v>
      </c>
      <c r="C303" s="14" t="s">
        <v>3315</v>
      </c>
      <c r="D303" s="16">
        <v>45887</v>
      </c>
      <c r="E303" s="16">
        <v>45891</v>
      </c>
      <c r="F303" s="14" t="s">
        <v>3277</v>
      </c>
      <c r="G303" s="14"/>
      <c r="H303" s="14" t="s">
        <v>3256</v>
      </c>
      <c r="I303" s="15">
        <v>138.13</v>
      </c>
      <c r="J303" s="77">
        <v>2</v>
      </c>
      <c r="K303" s="92"/>
    </row>
    <row r="304" spans="1:11" ht="22.5" x14ac:dyDescent="0.2">
      <c r="A304" s="14" t="s">
        <v>3001</v>
      </c>
      <c r="B304" s="14" t="s">
        <v>3316</v>
      </c>
      <c r="C304" s="14" t="s">
        <v>3317</v>
      </c>
      <c r="D304" s="16">
        <v>45866</v>
      </c>
      <c r="E304" s="16">
        <v>45891</v>
      </c>
      <c r="F304" s="14" t="s">
        <v>3277</v>
      </c>
      <c r="G304" s="14"/>
      <c r="H304" s="14" t="s">
        <v>3256</v>
      </c>
      <c r="I304" s="15">
        <v>165.99</v>
      </c>
      <c r="J304" s="77">
        <v>2</v>
      </c>
      <c r="K304" s="92"/>
    </row>
    <row r="305" spans="1:11" ht="101.25" x14ac:dyDescent="0.2">
      <c r="A305" s="14" t="s">
        <v>3001</v>
      </c>
      <c r="B305" s="14"/>
      <c r="C305" s="14"/>
      <c r="D305" s="16"/>
      <c r="E305" s="16"/>
      <c r="F305" s="14" t="s">
        <v>3318</v>
      </c>
      <c r="G305" s="14"/>
      <c r="H305" s="14"/>
      <c r="I305" s="15"/>
      <c r="J305" s="77"/>
      <c r="K305" s="92"/>
    </row>
    <row r="306" spans="1:11" ht="22.5" x14ac:dyDescent="0.2">
      <c r="A306" s="14" t="s">
        <v>3001</v>
      </c>
      <c r="B306" s="14" t="s">
        <v>3319</v>
      </c>
      <c r="C306" s="14">
        <v>1468337</v>
      </c>
      <c r="D306" s="16">
        <v>45904</v>
      </c>
      <c r="E306" s="16"/>
      <c r="F306" s="14" t="s">
        <v>3066</v>
      </c>
      <c r="G306" s="14" t="s">
        <v>3320</v>
      </c>
      <c r="H306" s="14" t="s">
        <v>3321</v>
      </c>
      <c r="I306" s="15">
        <v>730</v>
      </c>
      <c r="J306" s="77">
        <v>2</v>
      </c>
      <c r="K306" s="92"/>
    </row>
    <row r="307" spans="1:11" ht="22.5" x14ac:dyDescent="0.2">
      <c r="A307" s="14" t="s">
        <v>3001</v>
      </c>
      <c r="B307" s="14" t="s">
        <v>3322</v>
      </c>
      <c r="C307" s="14" t="s">
        <v>3323</v>
      </c>
      <c r="D307" s="16">
        <v>45903</v>
      </c>
      <c r="E307" s="16"/>
      <c r="F307" s="14" t="s">
        <v>3260</v>
      </c>
      <c r="G307" s="14"/>
      <c r="H307" s="14" t="s">
        <v>3256</v>
      </c>
      <c r="I307" s="15">
        <v>530.16999999999996</v>
      </c>
      <c r="J307" s="77">
        <v>2</v>
      </c>
      <c r="K307" s="92"/>
    </row>
    <row r="308" spans="1:11" ht="33.75" x14ac:dyDescent="0.2">
      <c r="A308" s="14" t="s">
        <v>3001</v>
      </c>
      <c r="B308" s="14" t="s">
        <v>3324</v>
      </c>
      <c r="C308" s="14">
        <v>2025001</v>
      </c>
      <c r="D308" s="16">
        <v>45947</v>
      </c>
      <c r="E308" s="16"/>
      <c r="F308" s="14" t="s">
        <v>3240</v>
      </c>
      <c r="G308" s="14" t="s">
        <v>3035</v>
      </c>
      <c r="H308" s="14" t="s">
        <v>3036</v>
      </c>
      <c r="I308" s="15">
        <v>6045</v>
      </c>
      <c r="J308" s="77">
        <v>2</v>
      </c>
      <c r="K308" s="92"/>
    </row>
    <row r="309" spans="1:11" ht="33.75" x14ac:dyDescent="0.2">
      <c r="A309" s="14" t="s">
        <v>3001</v>
      </c>
      <c r="B309" s="14" t="s">
        <v>3325</v>
      </c>
      <c r="C309" s="14">
        <v>2025001</v>
      </c>
      <c r="D309" s="16">
        <v>45950</v>
      </c>
      <c r="E309" s="16"/>
      <c r="F309" s="14" t="s">
        <v>3240</v>
      </c>
      <c r="G309" s="14" t="s">
        <v>3035</v>
      </c>
      <c r="H309" s="14" t="s">
        <v>3036</v>
      </c>
      <c r="I309" s="15">
        <v>6045</v>
      </c>
      <c r="J309" s="77">
        <v>2</v>
      </c>
      <c r="K309" s="92"/>
    </row>
    <row r="310" spans="1:11" ht="22.5" x14ac:dyDescent="0.2">
      <c r="A310" s="14" t="s">
        <v>3001</v>
      </c>
      <c r="B310" s="14" t="s">
        <v>3326</v>
      </c>
      <c r="C310" s="14"/>
      <c r="D310" s="16">
        <v>45946</v>
      </c>
      <c r="E310" s="16"/>
      <c r="F310" s="14" t="s">
        <v>3236</v>
      </c>
      <c r="G310" s="14"/>
      <c r="H310" s="14" t="s">
        <v>3074</v>
      </c>
      <c r="I310" s="15">
        <v>320</v>
      </c>
      <c r="J310" s="77">
        <v>2</v>
      </c>
      <c r="K310" s="92"/>
    </row>
    <row r="311" spans="1:11" ht="22.5" x14ac:dyDescent="0.2">
      <c r="A311" s="14" t="s">
        <v>3001</v>
      </c>
      <c r="B311" s="14" t="s">
        <v>3327</v>
      </c>
      <c r="C311" s="14"/>
      <c r="D311" s="16">
        <v>45946</v>
      </c>
      <c r="E311" s="16"/>
      <c r="F311" s="14" t="s">
        <v>3236</v>
      </c>
      <c r="G311" s="14"/>
      <c r="H311" s="14" t="s">
        <v>3328</v>
      </c>
      <c r="I311" s="15">
        <v>320</v>
      </c>
      <c r="J311" s="77">
        <v>2</v>
      </c>
      <c r="K311" s="92"/>
    </row>
    <row r="312" spans="1:11" ht="22.5" x14ac:dyDescent="0.2">
      <c r="A312" s="14" t="s">
        <v>3001</v>
      </c>
      <c r="B312" s="14" t="s">
        <v>3329</v>
      </c>
      <c r="C312" s="14"/>
      <c r="D312" s="16">
        <v>45946</v>
      </c>
      <c r="E312" s="16"/>
      <c r="F312" s="14" t="s">
        <v>3236</v>
      </c>
      <c r="G312" s="14"/>
      <c r="H312" s="14" t="s">
        <v>3088</v>
      </c>
      <c r="I312" s="15">
        <v>320</v>
      </c>
      <c r="J312" s="77">
        <v>2</v>
      </c>
      <c r="K312" s="92"/>
    </row>
    <row r="313" spans="1:11" ht="22.5" x14ac:dyDescent="0.2">
      <c r="A313" s="14" t="s">
        <v>3001</v>
      </c>
      <c r="B313" s="14" t="s">
        <v>3330</v>
      </c>
      <c r="C313" s="14"/>
      <c r="D313" s="16">
        <v>45946</v>
      </c>
      <c r="E313" s="16"/>
      <c r="F313" s="14" t="s">
        <v>3236</v>
      </c>
      <c r="G313" s="14"/>
      <c r="H313" s="14" t="s">
        <v>3094</v>
      </c>
      <c r="I313" s="15">
        <v>320</v>
      </c>
      <c r="J313" s="77">
        <v>2</v>
      </c>
      <c r="K313" s="92"/>
    </row>
    <row r="314" spans="1:11" ht="22.5" x14ac:dyDescent="0.2">
      <c r="A314" s="14" t="s">
        <v>3001</v>
      </c>
      <c r="B314" s="14" t="s">
        <v>3331</v>
      </c>
      <c r="C314" s="14">
        <v>2521025982</v>
      </c>
      <c r="D314" s="16">
        <v>45923</v>
      </c>
      <c r="E314" s="16">
        <v>45937</v>
      </c>
      <c r="F314" s="14" t="s">
        <v>3277</v>
      </c>
      <c r="G314" s="14" t="s">
        <v>3332</v>
      </c>
      <c r="H314" s="14" t="s">
        <v>3333</v>
      </c>
      <c r="I314" s="15">
        <v>99.99</v>
      </c>
      <c r="J314" s="77">
        <v>2</v>
      </c>
      <c r="K314" s="92"/>
    </row>
    <row r="315" spans="1:11" ht="22.5" x14ac:dyDescent="0.2">
      <c r="A315" s="14" t="s">
        <v>3001</v>
      </c>
      <c r="B315" s="14" t="s">
        <v>3334</v>
      </c>
      <c r="C315" s="14">
        <v>56105371</v>
      </c>
      <c r="D315" s="16">
        <v>45939</v>
      </c>
      <c r="E315" s="16">
        <v>45953</v>
      </c>
      <c r="F315" s="14" t="s">
        <v>3515</v>
      </c>
      <c r="G315" s="14">
        <v>35942941</v>
      </c>
      <c r="H315" s="14" t="s">
        <v>3335</v>
      </c>
      <c r="I315" s="15">
        <v>459</v>
      </c>
      <c r="J315" s="77">
        <v>2</v>
      </c>
      <c r="K315" s="92"/>
    </row>
    <row r="316" spans="1:11" ht="22.5" x14ac:dyDescent="0.2">
      <c r="A316" s="14" t="s">
        <v>3001</v>
      </c>
      <c r="B316" s="14" t="s">
        <v>3336</v>
      </c>
      <c r="C316" s="14">
        <v>62025</v>
      </c>
      <c r="D316" s="16">
        <v>46001</v>
      </c>
      <c r="E316" s="16">
        <v>45954</v>
      </c>
      <c r="F316" s="14" t="s">
        <v>3515</v>
      </c>
      <c r="G316" s="14">
        <v>30806901</v>
      </c>
      <c r="H316" s="14" t="s">
        <v>3172</v>
      </c>
      <c r="I316" s="15">
        <v>207</v>
      </c>
      <c r="J316" s="77">
        <v>3</v>
      </c>
      <c r="K316" s="92"/>
    </row>
    <row r="317" spans="1:11" ht="22.5" x14ac:dyDescent="0.2">
      <c r="A317" s="14" t="s">
        <v>3001</v>
      </c>
      <c r="B317" s="14" t="s">
        <v>3338</v>
      </c>
      <c r="C317" s="14">
        <v>72025</v>
      </c>
      <c r="D317" s="16">
        <v>45698</v>
      </c>
      <c r="E317" s="16">
        <v>45958</v>
      </c>
      <c r="F317" s="14" t="s">
        <v>3515</v>
      </c>
      <c r="G317" s="14">
        <v>51099021</v>
      </c>
      <c r="H317" s="14" t="s">
        <v>3172</v>
      </c>
      <c r="I317" s="15">
        <v>202.5</v>
      </c>
      <c r="J317" s="77">
        <v>2</v>
      </c>
      <c r="K317" s="92"/>
    </row>
    <row r="318" spans="1:11" ht="22.5" x14ac:dyDescent="0.2">
      <c r="A318" s="14" t="s">
        <v>3001</v>
      </c>
      <c r="B318" s="14" t="s">
        <v>3338</v>
      </c>
      <c r="C318" s="14">
        <v>172025</v>
      </c>
      <c r="D318" s="16">
        <v>45720</v>
      </c>
      <c r="E318" s="16">
        <v>45958</v>
      </c>
      <c r="F318" s="14" t="s">
        <v>3515</v>
      </c>
      <c r="G318" s="14">
        <v>51099021</v>
      </c>
      <c r="H318" s="14" t="s">
        <v>3172</v>
      </c>
      <c r="I318" s="15">
        <v>67.5</v>
      </c>
      <c r="J318" s="77">
        <v>2</v>
      </c>
      <c r="K318" s="92"/>
    </row>
    <row r="319" spans="1:11" ht="22.5" x14ac:dyDescent="0.2">
      <c r="A319" s="14" t="s">
        <v>3001</v>
      </c>
      <c r="B319" s="14" t="s">
        <v>3338</v>
      </c>
      <c r="C319" s="14">
        <v>402025</v>
      </c>
      <c r="D319" s="16">
        <v>45791</v>
      </c>
      <c r="E319" s="16">
        <v>45958</v>
      </c>
      <c r="F319" s="14" t="s">
        <v>3515</v>
      </c>
      <c r="G319" s="14">
        <v>51099021</v>
      </c>
      <c r="H319" s="14" t="s">
        <v>3172</v>
      </c>
      <c r="I319" s="15">
        <v>105</v>
      </c>
      <c r="J319" s="77">
        <v>2</v>
      </c>
      <c r="K319" s="92"/>
    </row>
    <row r="320" spans="1:11" ht="22.5" x14ac:dyDescent="0.2">
      <c r="A320" s="14" t="s">
        <v>3001</v>
      </c>
      <c r="B320" s="14" t="s">
        <v>3339</v>
      </c>
      <c r="C320" s="14">
        <v>2025362</v>
      </c>
      <c r="D320" s="16">
        <v>45958</v>
      </c>
      <c r="E320" s="16">
        <v>45960</v>
      </c>
      <c r="F320" s="14" t="s">
        <v>3516</v>
      </c>
      <c r="G320" s="14">
        <v>56131232</v>
      </c>
      <c r="H320" s="14" t="s">
        <v>3340</v>
      </c>
      <c r="I320" s="15">
        <v>692</v>
      </c>
      <c r="J320" s="77">
        <v>2</v>
      </c>
      <c r="K320" s="92"/>
    </row>
    <row r="321" spans="1:11" ht="22.5" x14ac:dyDescent="0.2">
      <c r="A321" s="14" t="s">
        <v>3001</v>
      </c>
      <c r="B321" s="14" t="s">
        <v>3341</v>
      </c>
      <c r="C321" s="14">
        <v>1062025</v>
      </c>
      <c r="D321" s="16">
        <v>45966</v>
      </c>
      <c r="E321" s="16">
        <v>45972</v>
      </c>
      <c r="F321" s="14" t="s">
        <v>3515</v>
      </c>
      <c r="G321" s="14">
        <v>31780822</v>
      </c>
      <c r="H321" s="14" t="s">
        <v>3172</v>
      </c>
      <c r="I321" s="15">
        <v>317</v>
      </c>
      <c r="J321" s="77">
        <v>2</v>
      </c>
      <c r="K321" s="92"/>
    </row>
    <row r="322" spans="1:11" ht="22.5" x14ac:dyDescent="0.2">
      <c r="A322" s="14" t="s">
        <v>3001</v>
      </c>
      <c r="B322" s="14" t="s">
        <v>3342</v>
      </c>
      <c r="C322" s="14">
        <v>322602</v>
      </c>
      <c r="D322" s="16">
        <v>45940</v>
      </c>
      <c r="E322" s="16">
        <v>45996</v>
      </c>
      <c r="F322" s="14" t="s">
        <v>3343</v>
      </c>
      <c r="G322" s="14">
        <v>40203303907</v>
      </c>
      <c r="H322" s="14" t="s">
        <v>3344</v>
      </c>
      <c r="I322" s="15">
        <v>2427</v>
      </c>
      <c r="J322" s="77">
        <v>2</v>
      </c>
      <c r="K322" s="92"/>
    </row>
    <row r="323" spans="1:11" ht="22.5" x14ac:dyDescent="0.2">
      <c r="A323" s="14" t="s">
        <v>3001</v>
      </c>
      <c r="B323" s="14" t="s">
        <v>3345</v>
      </c>
      <c r="C323" s="14" t="s">
        <v>3346</v>
      </c>
      <c r="D323" s="16">
        <v>45945</v>
      </c>
      <c r="E323" s="16">
        <v>45996</v>
      </c>
      <c r="F323" s="14" t="s">
        <v>3347</v>
      </c>
      <c r="G323" s="14" t="s">
        <v>3348</v>
      </c>
      <c r="H323" s="14" t="s">
        <v>3349</v>
      </c>
      <c r="I323" s="15">
        <v>730</v>
      </c>
      <c r="J323" s="77">
        <v>2</v>
      </c>
      <c r="K323" s="92"/>
    </row>
    <row r="324" spans="1:11" ht="22.5" x14ac:dyDescent="0.2">
      <c r="A324" s="14" t="s">
        <v>3001</v>
      </c>
      <c r="B324" s="14" t="s">
        <v>3350</v>
      </c>
      <c r="C324" s="14"/>
      <c r="D324" s="16">
        <v>45996</v>
      </c>
      <c r="E324" s="16"/>
      <c r="F324" s="14" t="s">
        <v>3236</v>
      </c>
      <c r="G324" s="14"/>
      <c r="H324" s="14" t="s">
        <v>3351</v>
      </c>
      <c r="I324" s="15">
        <v>240</v>
      </c>
      <c r="J324" s="77">
        <v>2</v>
      </c>
      <c r="K324" s="92"/>
    </row>
    <row r="325" spans="1:11" ht="22.5" x14ac:dyDescent="0.2">
      <c r="A325" s="14" t="s">
        <v>3001</v>
      </c>
      <c r="B325" s="14" t="s">
        <v>3352</v>
      </c>
      <c r="C325" s="14" t="s">
        <v>3346</v>
      </c>
      <c r="D325" s="16">
        <v>45945</v>
      </c>
      <c r="E325" s="16">
        <v>45996</v>
      </c>
      <c r="F325" s="14" t="s">
        <v>3347</v>
      </c>
      <c r="G325" s="14" t="s">
        <v>3348</v>
      </c>
      <c r="H325" s="14" t="s">
        <v>3349</v>
      </c>
      <c r="I325" s="15">
        <v>408.7</v>
      </c>
      <c r="J325" s="77">
        <v>2</v>
      </c>
      <c r="K325" s="92"/>
    </row>
    <row r="326" spans="1:11" ht="22.5" x14ac:dyDescent="0.2">
      <c r="A326" s="14" t="s">
        <v>3001</v>
      </c>
      <c r="B326" s="14" t="s">
        <v>3353</v>
      </c>
      <c r="C326" s="14">
        <v>2520875850</v>
      </c>
      <c r="D326" s="16">
        <v>45897</v>
      </c>
      <c r="E326" s="16">
        <v>45996</v>
      </c>
      <c r="F326" s="14" t="s">
        <v>3354</v>
      </c>
      <c r="G326" s="14" t="s">
        <v>3332</v>
      </c>
      <c r="H326" s="14" t="s">
        <v>3333</v>
      </c>
      <c r="I326" s="15">
        <v>465.96</v>
      </c>
      <c r="J326" s="77">
        <v>2</v>
      </c>
      <c r="K326" s="92"/>
    </row>
    <row r="327" spans="1:11" ht="22.5" x14ac:dyDescent="0.2">
      <c r="A327" s="14" t="s">
        <v>3001</v>
      </c>
      <c r="B327" s="14" t="s">
        <v>3355</v>
      </c>
      <c r="C327" s="14">
        <v>6525520400</v>
      </c>
      <c r="D327" s="16">
        <v>45899</v>
      </c>
      <c r="E327" s="16">
        <v>45996</v>
      </c>
      <c r="F327" s="14" t="s">
        <v>3356</v>
      </c>
      <c r="G327" s="14"/>
      <c r="H327" s="14" t="s">
        <v>3357</v>
      </c>
      <c r="I327" s="15">
        <v>173.7</v>
      </c>
      <c r="J327" s="77">
        <v>2</v>
      </c>
      <c r="K327" s="92"/>
    </row>
    <row r="328" spans="1:11" ht="22.5" x14ac:dyDescent="0.2">
      <c r="A328" s="14" t="s">
        <v>3001</v>
      </c>
      <c r="B328" s="14" t="s">
        <v>3358</v>
      </c>
      <c r="C328" s="14"/>
      <c r="D328" s="16">
        <v>45996</v>
      </c>
      <c r="E328" s="16"/>
      <c r="F328" s="14" t="s">
        <v>3359</v>
      </c>
      <c r="G328" s="14"/>
      <c r="H328" s="14" t="s">
        <v>3360</v>
      </c>
      <c r="I328" s="15">
        <v>240</v>
      </c>
      <c r="J328" s="77">
        <v>2</v>
      </c>
      <c r="K328" s="92"/>
    </row>
    <row r="329" spans="1:11" ht="22.5" x14ac:dyDescent="0.2">
      <c r="A329" s="14" t="s">
        <v>3001</v>
      </c>
      <c r="B329" s="14" t="s">
        <v>3361</v>
      </c>
      <c r="C329" s="14"/>
      <c r="D329" s="16">
        <v>45996</v>
      </c>
      <c r="E329" s="16"/>
      <c r="F329" s="14" t="s">
        <v>3359</v>
      </c>
      <c r="G329" s="14"/>
      <c r="H329" s="14" t="s">
        <v>3362</v>
      </c>
      <c r="I329" s="15">
        <v>200</v>
      </c>
      <c r="J329" s="77">
        <v>2</v>
      </c>
      <c r="K329" s="92"/>
    </row>
    <row r="330" spans="1:11" ht="22.5" x14ac:dyDescent="0.2">
      <c r="A330" s="14" t="s">
        <v>3001</v>
      </c>
      <c r="B330" s="14" t="s">
        <v>3363</v>
      </c>
      <c r="C330" s="14"/>
      <c r="D330" s="16">
        <v>45996</v>
      </c>
      <c r="E330" s="16"/>
      <c r="F330" s="14" t="s">
        <v>3359</v>
      </c>
      <c r="G330" s="14"/>
      <c r="H330" s="14" t="s">
        <v>3364</v>
      </c>
      <c r="I330" s="15">
        <v>200</v>
      </c>
      <c r="J330" s="77">
        <v>2</v>
      </c>
      <c r="K330" s="92"/>
    </row>
    <row r="331" spans="1:11" ht="22.5" x14ac:dyDescent="0.2">
      <c r="A331" s="14" t="s">
        <v>3001</v>
      </c>
      <c r="B331" s="14" t="s">
        <v>3365</v>
      </c>
      <c r="C331" s="14">
        <v>36062171</v>
      </c>
      <c r="D331" s="16">
        <v>45891</v>
      </c>
      <c r="E331" s="16">
        <v>46010</v>
      </c>
      <c r="F331" s="14" t="s">
        <v>3515</v>
      </c>
      <c r="G331" s="14">
        <v>36062171</v>
      </c>
      <c r="H331" s="14" t="s">
        <v>3172</v>
      </c>
      <c r="I331" s="15">
        <v>294.41000000000003</v>
      </c>
      <c r="J331" s="77">
        <v>2</v>
      </c>
      <c r="K331" s="92"/>
    </row>
    <row r="332" spans="1:11" ht="22.5" x14ac:dyDescent="0.2">
      <c r="A332" s="14" t="s">
        <v>3001</v>
      </c>
      <c r="B332" s="14" t="s">
        <v>3366</v>
      </c>
      <c r="C332" s="14">
        <v>2025362</v>
      </c>
      <c r="D332" s="16">
        <v>45958</v>
      </c>
      <c r="E332" s="16">
        <v>46014</v>
      </c>
      <c r="F332" s="14" t="s">
        <v>3516</v>
      </c>
      <c r="G332" s="14">
        <v>56131232</v>
      </c>
      <c r="H332" s="14" t="s">
        <v>3340</v>
      </c>
      <c r="I332" s="15">
        <v>874</v>
      </c>
      <c r="J332" s="77">
        <v>2</v>
      </c>
      <c r="K332" s="92"/>
    </row>
    <row r="333" spans="1:11" ht="22.5" x14ac:dyDescent="0.2">
      <c r="A333" s="14" t="s">
        <v>3001</v>
      </c>
      <c r="B333" s="14" t="s">
        <v>3367</v>
      </c>
      <c r="C333" s="14">
        <v>36062171</v>
      </c>
      <c r="D333" s="16">
        <v>45891</v>
      </c>
      <c r="E333" s="16">
        <v>46014</v>
      </c>
      <c r="F333" s="14" t="s">
        <v>3515</v>
      </c>
      <c r="G333" s="14">
        <v>36062171</v>
      </c>
      <c r="H333" s="14" t="s">
        <v>3172</v>
      </c>
      <c r="I333" s="15">
        <v>387</v>
      </c>
      <c r="J333" s="77">
        <v>2</v>
      </c>
      <c r="K333" s="92"/>
    </row>
    <row r="334" spans="1:11" ht="22.5" x14ac:dyDescent="0.2">
      <c r="A334" s="14" t="s">
        <v>3001</v>
      </c>
      <c r="B334" s="14" t="s">
        <v>3368</v>
      </c>
      <c r="C334" s="14"/>
      <c r="D334" s="16">
        <v>46014</v>
      </c>
      <c r="E334" s="16"/>
      <c r="F334" s="14" t="s">
        <v>3359</v>
      </c>
      <c r="G334" s="14"/>
      <c r="H334" s="14" t="s">
        <v>3116</v>
      </c>
      <c r="I334" s="15">
        <v>240</v>
      </c>
      <c r="J334" s="77">
        <v>2</v>
      </c>
      <c r="K334" s="92"/>
    </row>
    <row r="335" spans="1:11" ht="22.5" x14ac:dyDescent="0.2">
      <c r="A335" s="14" t="s">
        <v>3001</v>
      </c>
      <c r="B335" s="14" t="s">
        <v>3369</v>
      </c>
      <c r="C335" s="14" t="s">
        <v>3369</v>
      </c>
      <c r="D335" s="16">
        <v>45887</v>
      </c>
      <c r="E335" s="16">
        <v>46020</v>
      </c>
      <c r="F335" s="14" t="s">
        <v>3517</v>
      </c>
      <c r="G335" s="14">
        <v>47198036</v>
      </c>
      <c r="H335" s="14" t="s">
        <v>3184</v>
      </c>
      <c r="I335" s="15">
        <v>1544</v>
      </c>
      <c r="J335" s="77">
        <v>2</v>
      </c>
      <c r="K335" s="92"/>
    </row>
    <row r="336" spans="1:11" ht="22.5" x14ac:dyDescent="0.2">
      <c r="A336" s="14" t="s">
        <v>3001</v>
      </c>
      <c r="B336" s="14" t="s">
        <v>3370</v>
      </c>
      <c r="C336" s="14">
        <v>328676</v>
      </c>
      <c r="D336" s="16">
        <v>45945</v>
      </c>
      <c r="E336" s="16">
        <v>46021</v>
      </c>
      <c r="F336" s="14" t="s">
        <v>3356</v>
      </c>
      <c r="G336" s="14" t="s">
        <v>3371</v>
      </c>
      <c r="H336" s="14" t="s">
        <v>3344</v>
      </c>
      <c r="I336" s="15">
        <v>236</v>
      </c>
      <c r="J336" s="77">
        <v>2</v>
      </c>
      <c r="K336" s="92"/>
    </row>
    <row r="337" spans="1:11" ht="22.5" x14ac:dyDescent="0.2">
      <c r="A337" s="14" t="s">
        <v>3001</v>
      </c>
      <c r="B337" s="14" t="s">
        <v>3372</v>
      </c>
      <c r="C337" s="14">
        <v>56105371</v>
      </c>
      <c r="D337" s="16">
        <v>45999</v>
      </c>
      <c r="E337" s="16">
        <v>46021</v>
      </c>
      <c r="F337" s="14" t="s">
        <v>3515</v>
      </c>
      <c r="G337" s="14">
        <v>35942941</v>
      </c>
      <c r="H337" s="14" t="s">
        <v>3335</v>
      </c>
      <c r="I337" s="15">
        <v>271</v>
      </c>
      <c r="J337" s="77">
        <v>2</v>
      </c>
      <c r="K337" s="92"/>
    </row>
    <row r="338" spans="1:11" ht="22.5" x14ac:dyDescent="0.2">
      <c r="A338" s="14" t="s">
        <v>3001</v>
      </c>
      <c r="B338" s="14" t="s">
        <v>3373</v>
      </c>
      <c r="C338" s="14" t="s">
        <v>3346</v>
      </c>
      <c r="D338" s="16">
        <v>45945</v>
      </c>
      <c r="E338" s="16">
        <v>46021</v>
      </c>
      <c r="F338" s="14" t="s">
        <v>3375</v>
      </c>
      <c r="G338" s="14" t="s">
        <v>3348</v>
      </c>
      <c r="H338" s="14" t="s">
        <v>3349</v>
      </c>
      <c r="I338" s="15">
        <v>1374</v>
      </c>
      <c r="J338" s="77">
        <v>2</v>
      </c>
      <c r="K338" s="92"/>
    </row>
    <row r="339" spans="1:11" ht="22.5" x14ac:dyDescent="0.2">
      <c r="A339" s="14" t="s">
        <v>3001</v>
      </c>
      <c r="B339" s="14" t="s">
        <v>3374</v>
      </c>
      <c r="C339" s="14">
        <v>4731174296</v>
      </c>
      <c r="D339" s="16">
        <v>45917</v>
      </c>
      <c r="E339" s="16">
        <v>46021</v>
      </c>
      <c r="F339" s="14" t="s">
        <v>3375</v>
      </c>
      <c r="G339" s="14"/>
      <c r="H339" s="14" t="s">
        <v>3357</v>
      </c>
      <c r="I339" s="15">
        <v>408</v>
      </c>
      <c r="J339" s="77">
        <v>2</v>
      </c>
      <c r="K339" s="92"/>
    </row>
    <row r="340" spans="1:11" ht="22.5" x14ac:dyDescent="0.2">
      <c r="A340" s="14" t="s">
        <v>3001</v>
      </c>
      <c r="B340" s="14" t="s">
        <v>3376</v>
      </c>
      <c r="C340" s="14">
        <v>322602</v>
      </c>
      <c r="D340" s="16">
        <v>45940</v>
      </c>
      <c r="E340" s="16">
        <v>46021</v>
      </c>
      <c r="F340" s="14" t="s">
        <v>3343</v>
      </c>
      <c r="G340" s="14">
        <v>40203303907</v>
      </c>
      <c r="H340" s="14" t="s">
        <v>3344</v>
      </c>
      <c r="I340" s="15">
        <v>1662</v>
      </c>
      <c r="J340" s="77">
        <v>2</v>
      </c>
      <c r="K340" s="92"/>
    </row>
    <row r="341" spans="1:11" ht="101.25" x14ac:dyDescent="0.2">
      <c r="A341" s="14" t="s">
        <v>3001</v>
      </c>
      <c r="B341" s="14"/>
      <c r="C341" s="14"/>
      <c r="D341" s="16"/>
      <c r="E341" s="16"/>
      <c r="F341" s="14" t="s">
        <v>3377</v>
      </c>
      <c r="G341" s="14"/>
      <c r="H341" s="14"/>
      <c r="I341" s="15"/>
      <c r="J341" s="77"/>
      <c r="K341" s="92"/>
    </row>
    <row r="342" spans="1:11" ht="22.5" x14ac:dyDescent="0.2">
      <c r="A342" s="14" t="s">
        <v>3001</v>
      </c>
      <c r="B342" s="14" t="s">
        <v>3378</v>
      </c>
      <c r="C342" s="14">
        <v>25050012</v>
      </c>
      <c r="D342" s="16">
        <v>45807</v>
      </c>
      <c r="E342" s="16">
        <v>45932</v>
      </c>
      <c r="F342" s="14" t="s">
        <v>3294</v>
      </c>
      <c r="G342" s="14">
        <v>35950366</v>
      </c>
      <c r="H342" s="14" t="s">
        <v>3379</v>
      </c>
      <c r="I342" s="15">
        <v>1500</v>
      </c>
      <c r="J342" s="77">
        <v>2</v>
      </c>
      <c r="K342" s="92"/>
    </row>
    <row r="343" spans="1:11" ht="101.25" x14ac:dyDescent="0.2">
      <c r="A343" s="14" t="s">
        <v>3001</v>
      </c>
      <c r="B343" s="14"/>
      <c r="C343" s="14"/>
      <c r="D343" s="16"/>
      <c r="E343" s="16"/>
      <c r="F343" s="14" t="s">
        <v>3380</v>
      </c>
      <c r="G343" s="14"/>
      <c r="H343" s="14"/>
      <c r="I343" s="15"/>
      <c r="J343" s="77"/>
      <c r="K343" s="92"/>
    </row>
    <row r="344" spans="1:11" ht="22.5" x14ac:dyDescent="0.2">
      <c r="A344" s="14" t="s">
        <v>3001</v>
      </c>
      <c r="B344" s="14" t="s">
        <v>3381</v>
      </c>
      <c r="C344" s="14">
        <v>342025</v>
      </c>
      <c r="D344" s="16">
        <v>45902</v>
      </c>
      <c r="E344" s="16">
        <v>45922</v>
      </c>
      <c r="F344" s="14" t="s">
        <v>3174</v>
      </c>
      <c r="G344" s="14">
        <v>36127001</v>
      </c>
      <c r="H344" s="14" t="s">
        <v>3269</v>
      </c>
      <c r="I344" s="15">
        <v>354</v>
      </c>
      <c r="J344" s="77">
        <v>2</v>
      </c>
      <c r="K344" s="92"/>
    </row>
    <row r="345" spans="1:11" ht="22.5" x14ac:dyDescent="0.2">
      <c r="A345" s="14" t="s">
        <v>3001</v>
      </c>
      <c r="B345" s="14" t="s">
        <v>3382</v>
      </c>
      <c r="C345" s="14">
        <v>251790</v>
      </c>
      <c r="D345" s="16">
        <v>45916</v>
      </c>
      <c r="E345" s="16">
        <v>45922</v>
      </c>
      <c r="F345" s="14" t="s">
        <v>3383</v>
      </c>
      <c r="G345" s="14">
        <v>46870733</v>
      </c>
      <c r="H345" s="14" t="s">
        <v>3233</v>
      </c>
      <c r="I345" s="15">
        <v>756.5</v>
      </c>
      <c r="J345" s="77">
        <v>2</v>
      </c>
      <c r="K345" s="92"/>
    </row>
    <row r="346" spans="1:11" ht="22.5" x14ac:dyDescent="0.2">
      <c r="A346" s="14" t="s">
        <v>3001</v>
      </c>
      <c r="B346" s="14" t="s">
        <v>3384</v>
      </c>
      <c r="C346" s="14">
        <v>2580218</v>
      </c>
      <c r="D346" s="16">
        <v>45916</v>
      </c>
      <c r="E346" s="16">
        <v>45922</v>
      </c>
      <c r="F346" s="14" t="s">
        <v>3385</v>
      </c>
      <c r="G346" s="14">
        <v>31579183</v>
      </c>
      <c r="H346" s="14" t="s">
        <v>3386</v>
      </c>
      <c r="I346" s="15">
        <v>389.5</v>
      </c>
      <c r="J346" s="77">
        <v>2</v>
      </c>
      <c r="K346" s="92"/>
    </row>
    <row r="347" spans="1:11" ht="22.5" x14ac:dyDescent="0.2">
      <c r="A347" s="14" t="s">
        <v>3001</v>
      </c>
      <c r="B347" s="14" t="s">
        <v>3387</v>
      </c>
      <c r="C347" s="14"/>
      <c r="D347" s="16">
        <v>45933</v>
      </c>
      <c r="E347" s="16"/>
      <c r="F347" s="14" t="s">
        <v>3070</v>
      </c>
      <c r="G347" s="14"/>
      <c r="H347" s="14" t="s">
        <v>3082</v>
      </c>
      <c r="I347" s="15">
        <v>70.349999999999994</v>
      </c>
      <c r="J347" s="77">
        <v>2</v>
      </c>
      <c r="K347" s="92"/>
    </row>
    <row r="348" spans="1:11" ht="22.5" x14ac:dyDescent="0.2">
      <c r="A348" s="14" t="s">
        <v>3001</v>
      </c>
      <c r="B348" s="14" t="s">
        <v>3388</v>
      </c>
      <c r="C348" s="14"/>
      <c r="D348" s="16">
        <v>45933</v>
      </c>
      <c r="E348" s="16"/>
      <c r="F348" s="14" t="s">
        <v>3070</v>
      </c>
      <c r="G348" s="14"/>
      <c r="H348" s="14" t="s">
        <v>3126</v>
      </c>
      <c r="I348" s="15">
        <v>60.97</v>
      </c>
      <c r="J348" s="77">
        <v>2</v>
      </c>
      <c r="K348" s="92"/>
    </row>
    <row r="349" spans="1:11" ht="22.5" x14ac:dyDescent="0.2">
      <c r="A349" s="14" t="s">
        <v>3001</v>
      </c>
      <c r="B349" s="14" t="s">
        <v>3389</v>
      </c>
      <c r="C349" s="14"/>
      <c r="D349" s="16">
        <v>45933</v>
      </c>
      <c r="E349" s="16"/>
      <c r="F349" s="14" t="s">
        <v>3070</v>
      </c>
      <c r="G349" s="14"/>
      <c r="H349" s="14" t="s">
        <v>3086</v>
      </c>
      <c r="I349" s="15">
        <v>89.11</v>
      </c>
      <c r="J349" s="77">
        <v>2</v>
      </c>
      <c r="K349" s="92"/>
    </row>
    <row r="350" spans="1:11" ht="22.5" x14ac:dyDescent="0.2">
      <c r="A350" s="14" t="s">
        <v>3001</v>
      </c>
      <c r="B350" s="14" t="s">
        <v>3390</v>
      </c>
      <c r="C350" s="14"/>
      <c r="D350" s="16">
        <v>45933</v>
      </c>
      <c r="E350" s="16"/>
      <c r="F350" s="14" t="s">
        <v>3070</v>
      </c>
      <c r="G350" s="14"/>
      <c r="H350" s="14" t="s">
        <v>3074</v>
      </c>
      <c r="I350" s="15">
        <v>150.08000000000001</v>
      </c>
      <c r="J350" s="77">
        <v>2</v>
      </c>
      <c r="K350" s="92"/>
    </row>
    <row r="351" spans="1:11" ht="22.5" x14ac:dyDescent="0.2">
      <c r="A351" s="14" t="s">
        <v>3001</v>
      </c>
      <c r="B351" s="14" t="s">
        <v>3391</v>
      </c>
      <c r="C351" s="14"/>
      <c r="D351" s="16">
        <v>45933</v>
      </c>
      <c r="E351" s="16"/>
      <c r="F351" s="14" t="s">
        <v>3070</v>
      </c>
      <c r="G351" s="14"/>
      <c r="H351" s="14" t="s">
        <v>3084</v>
      </c>
      <c r="I351" s="15">
        <v>60.97</v>
      </c>
      <c r="J351" s="77">
        <v>2</v>
      </c>
      <c r="K351" s="92"/>
    </row>
    <row r="352" spans="1:11" ht="22.5" x14ac:dyDescent="0.2">
      <c r="A352" s="14" t="s">
        <v>3001</v>
      </c>
      <c r="B352" s="14" t="s">
        <v>3392</v>
      </c>
      <c r="C352" s="14"/>
      <c r="D352" s="16">
        <v>45933</v>
      </c>
      <c r="E352" s="16"/>
      <c r="F352" s="14" t="s">
        <v>3070</v>
      </c>
      <c r="G352" s="14"/>
      <c r="H352" s="14" t="s">
        <v>3094</v>
      </c>
      <c r="I352" s="15">
        <v>93.8</v>
      </c>
      <c r="J352" s="77">
        <v>2</v>
      </c>
      <c r="K352" s="92"/>
    </row>
    <row r="353" spans="1:11" ht="22.5" x14ac:dyDescent="0.2">
      <c r="A353" s="14" t="s">
        <v>3001</v>
      </c>
      <c r="B353" s="14" t="s">
        <v>3393</v>
      </c>
      <c r="C353" s="14"/>
      <c r="D353" s="16">
        <v>45933</v>
      </c>
      <c r="E353" s="16"/>
      <c r="F353" s="14" t="s">
        <v>3070</v>
      </c>
      <c r="G353" s="14"/>
      <c r="H353" s="14" t="s">
        <v>3156</v>
      </c>
      <c r="I353" s="15">
        <v>60.97</v>
      </c>
      <c r="J353" s="77">
        <v>2</v>
      </c>
      <c r="K353" s="92"/>
    </row>
    <row r="354" spans="1:11" ht="22.5" x14ac:dyDescent="0.2">
      <c r="A354" s="14" t="s">
        <v>3001</v>
      </c>
      <c r="B354" s="14" t="s">
        <v>3394</v>
      </c>
      <c r="C354" s="14"/>
      <c r="D354" s="16">
        <v>45933</v>
      </c>
      <c r="E354" s="16"/>
      <c r="F354" s="14" t="s">
        <v>3070</v>
      </c>
      <c r="G354" s="14"/>
      <c r="H354" s="14" t="s">
        <v>3088</v>
      </c>
      <c r="I354" s="15">
        <v>150.08000000000001</v>
      </c>
      <c r="J354" s="77">
        <v>2</v>
      </c>
      <c r="K354" s="92"/>
    </row>
    <row r="355" spans="1:11" ht="22.5" x14ac:dyDescent="0.2">
      <c r="A355" s="14" t="s">
        <v>3001</v>
      </c>
      <c r="B355" s="14" t="s">
        <v>3395</v>
      </c>
      <c r="C355" s="14"/>
      <c r="D355" s="16">
        <v>45933</v>
      </c>
      <c r="E355" s="16"/>
      <c r="F355" s="14" t="s">
        <v>3070</v>
      </c>
      <c r="G355" s="14"/>
      <c r="H355" s="14" t="s">
        <v>1916</v>
      </c>
      <c r="I355" s="15">
        <v>150.08000000000001</v>
      </c>
      <c r="J355" s="77">
        <v>2</v>
      </c>
      <c r="K355" s="92"/>
    </row>
    <row r="356" spans="1:11" ht="22.5" x14ac:dyDescent="0.2">
      <c r="A356" s="14" t="s">
        <v>3001</v>
      </c>
      <c r="B356" s="14" t="s">
        <v>3396</v>
      </c>
      <c r="C356" s="14"/>
      <c r="D356" s="16">
        <v>45933</v>
      </c>
      <c r="E356" s="16"/>
      <c r="F356" s="14" t="s">
        <v>3070</v>
      </c>
      <c r="G356" s="14"/>
      <c r="H356" s="14" t="s">
        <v>3108</v>
      </c>
      <c r="I356" s="15">
        <v>70.349999999999994</v>
      </c>
      <c r="J356" s="77">
        <v>2</v>
      </c>
      <c r="K356" s="92"/>
    </row>
    <row r="357" spans="1:11" ht="22.5" x14ac:dyDescent="0.2">
      <c r="A357" s="14" t="s">
        <v>3001</v>
      </c>
      <c r="B357" s="14" t="s">
        <v>3397</v>
      </c>
      <c r="C357" s="14"/>
      <c r="D357" s="16">
        <v>45933</v>
      </c>
      <c r="E357" s="16"/>
      <c r="F357" s="14" t="s">
        <v>3070</v>
      </c>
      <c r="G357" s="14"/>
      <c r="H357" s="14" t="s">
        <v>3398</v>
      </c>
      <c r="I357" s="15">
        <v>93.8</v>
      </c>
      <c r="J357" s="77">
        <v>2</v>
      </c>
      <c r="K357" s="92"/>
    </row>
    <row r="358" spans="1:11" ht="22.5" x14ac:dyDescent="0.2">
      <c r="A358" s="14" t="s">
        <v>3001</v>
      </c>
      <c r="B358" s="14" t="s">
        <v>3399</v>
      </c>
      <c r="C358" s="14"/>
      <c r="D358" s="16">
        <v>45933</v>
      </c>
      <c r="E358" s="16"/>
      <c r="F358" s="14" t="s">
        <v>3070</v>
      </c>
      <c r="G358" s="14"/>
      <c r="H358" s="14" t="s">
        <v>3400</v>
      </c>
      <c r="I358" s="15">
        <v>60.97</v>
      </c>
      <c r="J358" s="77">
        <v>2</v>
      </c>
      <c r="K358" s="92"/>
    </row>
    <row r="359" spans="1:11" ht="22.5" x14ac:dyDescent="0.2">
      <c r="A359" s="14" t="s">
        <v>3001</v>
      </c>
      <c r="B359" s="14" t="s">
        <v>3401</v>
      </c>
      <c r="C359" s="14"/>
      <c r="D359" s="16">
        <v>45933</v>
      </c>
      <c r="E359" s="16"/>
      <c r="F359" s="14" t="s">
        <v>3070</v>
      </c>
      <c r="G359" s="14"/>
      <c r="H359" s="14" t="s">
        <v>3402</v>
      </c>
      <c r="I359" s="15">
        <v>60.97</v>
      </c>
      <c r="J359" s="77">
        <v>2</v>
      </c>
      <c r="K359" s="92"/>
    </row>
    <row r="360" spans="1:11" ht="22.5" x14ac:dyDescent="0.2">
      <c r="A360" s="14" t="s">
        <v>3001</v>
      </c>
      <c r="B360" s="14" t="s">
        <v>3403</v>
      </c>
      <c r="C360" s="14"/>
      <c r="D360" s="16">
        <v>45933</v>
      </c>
      <c r="E360" s="16"/>
      <c r="F360" s="14" t="s">
        <v>3070</v>
      </c>
      <c r="G360" s="14"/>
      <c r="H360" s="14" t="s">
        <v>3106</v>
      </c>
      <c r="I360" s="15">
        <v>70.349999999999994</v>
      </c>
      <c r="J360" s="77">
        <v>2</v>
      </c>
      <c r="K360" s="92"/>
    </row>
    <row r="361" spans="1:11" ht="22.5" x14ac:dyDescent="0.2">
      <c r="A361" s="14" t="s">
        <v>3001</v>
      </c>
      <c r="B361" s="14" t="s">
        <v>3404</v>
      </c>
      <c r="C361" s="14"/>
      <c r="D361" s="16">
        <v>45933</v>
      </c>
      <c r="E361" s="16"/>
      <c r="F361" s="14" t="s">
        <v>3070</v>
      </c>
      <c r="G361" s="14"/>
      <c r="H361" s="14" t="s">
        <v>3098</v>
      </c>
      <c r="I361" s="15">
        <v>84.42</v>
      </c>
      <c r="J361" s="77">
        <v>2</v>
      </c>
      <c r="K361" s="92"/>
    </row>
    <row r="362" spans="1:11" ht="22.5" x14ac:dyDescent="0.2">
      <c r="A362" s="14" t="s">
        <v>3001</v>
      </c>
      <c r="B362" s="14" t="s">
        <v>3405</v>
      </c>
      <c r="C362" s="14"/>
      <c r="D362" s="16">
        <v>45933</v>
      </c>
      <c r="E362" s="16"/>
      <c r="F362" s="14" t="s">
        <v>3070</v>
      </c>
      <c r="G362" s="14"/>
      <c r="H362" s="14" t="s">
        <v>3406</v>
      </c>
      <c r="I362" s="15">
        <v>60.97</v>
      </c>
      <c r="J362" s="77">
        <v>2</v>
      </c>
      <c r="K362" s="92"/>
    </row>
    <row r="363" spans="1:11" ht="22.5" x14ac:dyDescent="0.2">
      <c r="A363" s="14" t="s">
        <v>3001</v>
      </c>
      <c r="B363" s="14" t="s">
        <v>3407</v>
      </c>
      <c r="C363" s="14"/>
      <c r="D363" s="16">
        <v>45933</v>
      </c>
      <c r="E363" s="16"/>
      <c r="F363" s="14" t="s">
        <v>3070</v>
      </c>
      <c r="G363" s="14"/>
      <c r="H363" s="14" t="s">
        <v>3408</v>
      </c>
      <c r="I363" s="15">
        <v>60.97</v>
      </c>
      <c r="J363" s="77">
        <v>2</v>
      </c>
      <c r="K363" s="92"/>
    </row>
    <row r="364" spans="1:11" ht="22.5" x14ac:dyDescent="0.2">
      <c r="A364" s="14" t="s">
        <v>3001</v>
      </c>
      <c r="B364" s="14" t="s">
        <v>3409</v>
      </c>
      <c r="C364" s="14"/>
      <c r="D364" s="16">
        <v>45933</v>
      </c>
      <c r="E364" s="16"/>
      <c r="F364" s="14" t="s">
        <v>3070</v>
      </c>
      <c r="G364" s="14"/>
      <c r="H364" s="14" t="s">
        <v>3140</v>
      </c>
      <c r="I364" s="15">
        <v>60.97</v>
      </c>
      <c r="J364" s="77">
        <v>2</v>
      </c>
      <c r="K364" s="92"/>
    </row>
    <row r="365" spans="1:11" ht="22.5" x14ac:dyDescent="0.2">
      <c r="A365" s="14" t="s">
        <v>3001</v>
      </c>
      <c r="B365" s="14" t="s">
        <v>3410</v>
      </c>
      <c r="C365" s="14"/>
      <c r="D365" s="16">
        <v>45933</v>
      </c>
      <c r="E365" s="16"/>
      <c r="F365" s="14" t="s">
        <v>3070</v>
      </c>
      <c r="G365" s="14"/>
      <c r="H365" s="14" t="s">
        <v>3132</v>
      </c>
      <c r="I365" s="15">
        <v>60.97</v>
      </c>
      <c r="J365" s="77">
        <v>2</v>
      </c>
      <c r="K365" s="92"/>
    </row>
    <row r="366" spans="1:11" ht="22.5" x14ac:dyDescent="0.2">
      <c r="A366" s="14" t="s">
        <v>3001</v>
      </c>
      <c r="B366" s="14" t="s">
        <v>3411</v>
      </c>
      <c r="C366" s="14"/>
      <c r="D366" s="16">
        <v>45933</v>
      </c>
      <c r="E366" s="16"/>
      <c r="F366" s="14" t="s">
        <v>3070</v>
      </c>
      <c r="G366" s="14"/>
      <c r="H366" s="14" t="s">
        <v>3071</v>
      </c>
      <c r="I366" s="15">
        <v>150.08000000000001</v>
      </c>
      <c r="J366" s="77">
        <v>2</v>
      </c>
      <c r="K366" s="92"/>
    </row>
    <row r="367" spans="1:11" ht="22.5" x14ac:dyDescent="0.2">
      <c r="A367" s="14" t="s">
        <v>3001</v>
      </c>
      <c r="B367" s="14" t="s">
        <v>3412</v>
      </c>
      <c r="C367" s="14"/>
      <c r="D367" s="16">
        <v>45933</v>
      </c>
      <c r="E367" s="16"/>
      <c r="F367" s="14" t="s">
        <v>3070</v>
      </c>
      <c r="G367" s="14"/>
      <c r="H367" s="14" t="s">
        <v>3104</v>
      </c>
      <c r="I367" s="15">
        <v>84.42</v>
      </c>
      <c r="J367" s="77">
        <v>2</v>
      </c>
      <c r="K367" s="92"/>
    </row>
    <row r="368" spans="1:11" ht="22.5" x14ac:dyDescent="0.2">
      <c r="A368" s="14" t="s">
        <v>3001</v>
      </c>
      <c r="B368" s="14" t="s">
        <v>3413</v>
      </c>
      <c r="C368" s="14"/>
      <c r="D368" s="16">
        <v>45933</v>
      </c>
      <c r="E368" s="16"/>
      <c r="F368" s="14" t="s">
        <v>3070</v>
      </c>
      <c r="G368" s="14"/>
      <c r="H368" s="14" t="s">
        <v>3114</v>
      </c>
      <c r="I368" s="15">
        <v>60.97</v>
      </c>
      <c r="J368" s="77">
        <v>2</v>
      </c>
      <c r="K368" s="92"/>
    </row>
    <row r="369" spans="1:11" ht="22.5" x14ac:dyDescent="0.2">
      <c r="A369" s="14" t="s">
        <v>3001</v>
      </c>
      <c r="B369" s="14" t="s">
        <v>3414</v>
      </c>
      <c r="C369" s="14"/>
      <c r="D369" s="16">
        <v>45933</v>
      </c>
      <c r="E369" s="16"/>
      <c r="F369" s="14" t="s">
        <v>3070</v>
      </c>
      <c r="G369" s="14"/>
      <c r="H369" s="14" t="s">
        <v>3116</v>
      </c>
      <c r="I369" s="15">
        <v>93.8</v>
      </c>
      <c r="J369" s="77">
        <v>2</v>
      </c>
      <c r="K369" s="92"/>
    </row>
    <row r="370" spans="1:11" ht="22.5" x14ac:dyDescent="0.2">
      <c r="A370" s="14" t="s">
        <v>3001</v>
      </c>
      <c r="B370" s="14" t="s">
        <v>3415</v>
      </c>
      <c r="C370" s="14"/>
      <c r="D370" s="16">
        <v>45933</v>
      </c>
      <c r="E370" s="16"/>
      <c r="F370" s="14" t="s">
        <v>3070</v>
      </c>
      <c r="G370" s="14"/>
      <c r="H370" s="14" t="s">
        <v>3100</v>
      </c>
      <c r="I370" s="15">
        <v>93.8</v>
      </c>
      <c r="J370" s="77">
        <v>2</v>
      </c>
      <c r="K370" s="92"/>
    </row>
    <row r="371" spans="1:11" ht="22.5" x14ac:dyDescent="0.2">
      <c r="A371" s="14" t="s">
        <v>3001</v>
      </c>
      <c r="B371" s="14" t="s">
        <v>3416</v>
      </c>
      <c r="C371" s="14"/>
      <c r="D371" s="16">
        <v>45933</v>
      </c>
      <c r="E371" s="16"/>
      <c r="F371" s="14" t="s">
        <v>3070</v>
      </c>
      <c r="G371" s="14"/>
      <c r="H371" s="14" t="s">
        <v>3092</v>
      </c>
      <c r="I371" s="15">
        <v>131.32</v>
      </c>
      <c r="J371" s="77">
        <v>2</v>
      </c>
      <c r="K371" s="92"/>
    </row>
    <row r="372" spans="1:11" ht="22.5" x14ac:dyDescent="0.2">
      <c r="A372" s="14" t="s">
        <v>3001</v>
      </c>
      <c r="B372" s="14" t="s">
        <v>3417</v>
      </c>
      <c r="C372" s="14"/>
      <c r="D372" s="16">
        <v>45933</v>
      </c>
      <c r="E372" s="16"/>
      <c r="F372" s="14" t="s">
        <v>3070</v>
      </c>
      <c r="G372" s="14"/>
      <c r="H372" s="14" t="s">
        <v>3138</v>
      </c>
      <c r="I372" s="15">
        <v>60.97</v>
      </c>
      <c r="J372" s="77">
        <v>2</v>
      </c>
      <c r="K372" s="92"/>
    </row>
    <row r="373" spans="1:11" ht="22.5" x14ac:dyDescent="0.2">
      <c r="A373" s="14" t="s">
        <v>3001</v>
      </c>
      <c r="B373" s="14" t="s">
        <v>3418</v>
      </c>
      <c r="C373" s="14"/>
      <c r="D373" s="16">
        <v>45933</v>
      </c>
      <c r="E373" s="16"/>
      <c r="F373" s="14" t="s">
        <v>3070</v>
      </c>
      <c r="G373" s="14"/>
      <c r="H373" s="14" t="s">
        <v>3130</v>
      </c>
      <c r="I373" s="15">
        <v>60.97</v>
      </c>
      <c r="J373" s="77">
        <v>2</v>
      </c>
      <c r="K373" s="92"/>
    </row>
    <row r="374" spans="1:11" ht="22.5" x14ac:dyDescent="0.2">
      <c r="A374" s="14" t="s">
        <v>3001</v>
      </c>
      <c r="B374" s="14" t="s">
        <v>3419</v>
      </c>
      <c r="C374" s="14"/>
      <c r="D374" s="16">
        <v>45933</v>
      </c>
      <c r="E374" s="16"/>
      <c r="F374" s="14" t="s">
        <v>3070</v>
      </c>
      <c r="G374" s="14"/>
      <c r="H374" s="14" t="s">
        <v>3142</v>
      </c>
      <c r="I374" s="15">
        <v>98.49</v>
      </c>
      <c r="J374" s="77">
        <v>2</v>
      </c>
      <c r="K374" s="92"/>
    </row>
    <row r="375" spans="1:11" ht="22.5" x14ac:dyDescent="0.2">
      <c r="A375" s="14" t="s">
        <v>3001</v>
      </c>
      <c r="B375" s="14" t="s">
        <v>3420</v>
      </c>
      <c r="C375" s="14"/>
      <c r="D375" s="16">
        <v>45933</v>
      </c>
      <c r="E375" s="16"/>
      <c r="F375" s="14" t="s">
        <v>3070</v>
      </c>
      <c r="G375" s="14"/>
      <c r="H375" s="14" t="s">
        <v>3120</v>
      </c>
      <c r="I375" s="15">
        <v>60.97</v>
      </c>
      <c r="J375" s="77">
        <v>2</v>
      </c>
      <c r="K375" s="92"/>
    </row>
    <row r="376" spans="1:11" ht="22.5" x14ac:dyDescent="0.2">
      <c r="A376" s="14" t="s">
        <v>3001</v>
      </c>
      <c r="B376" s="14" t="s">
        <v>3421</v>
      </c>
      <c r="C376" s="14"/>
      <c r="D376" s="16">
        <v>45933</v>
      </c>
      <c r="E376" s="16"/>
      <c r="F376" s="14" t="s">
        <v>3070</v>
      </c>
      <c r="G376" s="14"/>
      <c r="H376" s="14" t="s">
        <v>3124</v>
      </c>
      <c r="I376" s="15">
        <v>60.97</v>
      </c>
      <c r="J376" s="77">
        <v>2</v>
      </c>
      <c r="K376" s="92"/>
    </row>
    <row r="377" spans="1:11" ht="22.5" x14ac:dyDescent="0.2">
      <c r="A377" s="14" t="s">
        <v>3001</v>
      </c>
      <c r="B377" s="14" t="s">
        <v>3422</v>
      </c>
      <c r="C377" s="14"/>
      <c r="D377" s="16">
        <v>45933</v>
      </c>
      <c r="E377" s="16"/>
      <c r="F377" s="14" t="s">
        <v>3070</v>
      </c>
      <c r="G377" s="14"/>
      <c r="H377" s="14" t="s">
        <v>3146</v>
      </c>
      <c r="I377" s="15">
        <v>60.97</v>
      </c>
      <c r="J377" s="77">
        <v>2</v>
      </c>
      <c r="K377" s="92"/>
    </row>
    <row r="378" spans="1:11" ht="22.5" x14ac:dyDescent="0.2">
      <c r="A378" s="14" t="s">
        <v>3001</v>
      </c>
      <c r="B378" s="14" t="s">
        <v>3423</v>
      </c>
      <c r="C378" s="14"/>
      <c r="D378" s="16">
        <v>45937</v>
      </c>
      <c r="E378" s="16"/>
      <c r="F378" s="14" t="s">
        <v>3070</v>
      </c>
      <c r="G378" s="14"/>
      <c r="H378" s="14" t="s">
        <v>3158</v>
      </c>
      <c r="I378" s="15">
        <v>60.97</v>
      </c>
      <c r="J378" s="77">
        <v>2</v>
      </c>
      <c r="K378" s="92"/>
    </row>
    <row r="379" spans="1:11" ht="22.5" x14ac:dyDescent="0.2">
      <c r="A379" s="14" t="s">
        <v>3001</v>
      </c>
      <c r="B379" s="14" t="s">
        <v>3424</v>
      </c>
      <c r="C379" s="14"/>
      <c r="D379" s="16">
        <v>45937</v>
      </c>
      <c r="E379" s="16"/>
      <c r="F379" s="14" t="s">
        <v>3070</v>
      </c>
      <c r="G379" s="14"/>
      <c r="H379" s="14" t="s">
        <v>3425</v>
      </c>
      <c r="I379" s="15">
        <v>60.97</v>
      </c>
      <c r="J379" s="77">
        <v>2</v>
      </c>
      <c r="K379" s="92"/>
    </row>
    <row r="380" spans="1:11" ht="90" x14ac:dyDescent="0.2">
      <c r="A380" s="14" t="s">
        <v>3001</v>
      </c>
      <c r="B380" s="14"/>
      <c r="C380" s="14"/>
      <c r="D380" s="16"/>
      <c r="E380" s="16"/>
      <c r="F380" s="14" t="s">
        <v>3426</v>
      </c>
      <c r="G380" s="14"/>
      <c r="H380" s="14"/>
      <c r="I380" s="15"/>
      <c r="J380" s="77"/>
      <c r="K380" s="92"/>
    </row>
    <row r="381" spans="1:11" ht="22.5" x14ac:dyDescent="0.2">
      <c r="A381" s="14" t="s">
        <v>3001</v>
      </c>
      <c r="B381" s="14" t="s">
        <v>3427</v>
      </c>
      <c r="C381" s="14" t="s">
        <v>3428</v>
      </c>
      <c r="D381" s="16">
        <v>45958</v>
      </c>
      <c r="E381" s="16"/>
      <c r="F381" s="14" t="s">
        <v>3429</v>
      </c>
      <c r="G381" s="14">
        <v>36567795</v>
      </c>
      <c r="H381" s="14" t="s">
        <v>3430</v>
      </c>
      <c r="I381" s="15">
        <v>1600</v>
      </c>
      <c r="J381" s="77">
        <v>2</v>
      </c>
      <c r="K381" s="92"/>
    </row>
    <row r="382" spans="1:11" ht="22.5" x14ac:dyDescent="0.2">
      <c r="A382" s="14" t="s">
        <v>3001</v>
      </c>
      <c r="B382" s="14" t="s">
        <v>3431</v>
      </c>
      <c r="C382" s="14" t="s">
        <v>3432</v>
      </c>
      <c r="D382" s="16">
        <v>45985</v>
      </c>
      <c r="E382" s="16"/>
      <c r="F382" s="14" t="s">
        <v>3433</v>
      </c>
      <c r="G382" s="14">
        <v>36567795</v>
      </c>
      <c r="H382" s="14" t="s">
        <v>3430</v>
      </c>
      <c r="I382" s="15">
        <v>525.4</v>
      </c>
      <c r="J382" s="77">
        <v>2</v>
      </c>
      <c r="K382" s="92"/>
    </row>
    <row r="383" spans="1:11" ht="67.5" x14ac:dyDescent="0.2">
      <c r="A383" s="14" t="s">
        <v>3001</v>
      </c>
      <c r="B383" s="14"/>
      <c r="C383" s="14"/>
      <c r="D383" s="16"/>
      <c r="E383" s="16"/>
      <c r="F383" s="14" t="s">
        <v>3434</v>
      </c>
      <c r="G383" s="14"/>
      <c r="H383" s="14"/>
      <c r="I383" s="15"/>
      <c r="J383" s="77"/>
      <c r="K383" s="92"/>
    </row>
    <row r="384" spans="1:11" ht="22.5" x14ac:dyDescent="0.2">
      <c r="A384" s="14" t="s">
        <v>3001</v>
      </c>
      <c r="B384" s="14" t="s">
        <v>3435</v>
      </c>
      <c r="C384" s="14">
        <v>25400751</v>
      </c>
      <c r="D384" s="16">
        <v>45971</v>
      </c>
      <c r="E384" s="16"/>
      <c r="F384" s="14" t="s">
        <v>3429</v>
      </c>
      <c r="G384" s="14">
        <v>36534994</v>
      </c>
      <c r="H384" s="14" t="s">
        <v>3436</v>
      </c>
      <c r="I384" s="15">
        <v>1899.4</v>
      </c>
      <c r="J384" s="77">
        <v>3</v>
      </c>
      <c r="K384" s="92"/>
    </row>
    <row r="385" spans="1:11" ht="78.75" x14ac:dyDescent="0.2">
      <c r="A385" s="14" t="s">
        <v>3001</v>
      </c>
      <c r="B385" s="14"/>
      <c r="C385" s="14"/>
      <c r="D385" s="16"/>
      <c r="E385" s="16"/>
      <c r="F385" s="14" t="s">
        <v>3437</v>
      </c>
      <c r="G385" s="14"/>
      <c r="H385" s="14"/>
      <c r="I385" s="15"/>
      <c r="J385" s="77"/>
      <c r="K385" s="92"/>
    </row>
    <row r="386" spans="1:11" ht="22.5" x14ac:dyDescent="0.2">
      <c r="A386" s="14" t="s">
        <v>3001</v>
      </c>
      <c r="B386" s="14" t="s">
        <v>3438</v>
      </c>
      <c r="C386" s="14">
        <v>126462</v>
      </c>
      <c r="D386" s="16">
        <v>45975</v>
      </c>
      <c r="E386" s="16"/>
      <c r="F386" s="14" t="s">
        <v>3429</v>
      </c>
      <c r="G386" s="14" t="s">
        <v>3439</v>
      </c>
      <c r="H386" s="14" t="s">
        <v>3440</v>
      </c>
      <c r="I386" s="15">
        <v>232</v>
      </c>
      <c r="J386" s="77">
        <v>3</v>
      </c>
      <c r="K386" s="92"/>
    </row>
    <row r="387" spans="1:11" ht="22.5" x14ac:dyDescent="0.2">
      <c r="A387" s="14" t="s">
        <v>3001</v>
      </c>
      <c r="B387" s="14" t="s">
        <v>3441</v>
      </c>
      <c r="C387" s="14">
        <v>126462</v>
      </c>
      <c r="D387" s="16">
        <v>45975</v>
      </c>
      <c r="E387" s="16"/>
      <c r="F387" s="14" t="s">
        <v>3429</v>
      </c>
      <c r="G387" s="14" t="s">
        <v>3439</v>
      </c>
      <c r="H387" s="14" t="s">
        <v>3440</v>
      </c>
      <c r="I387" s="15">
        <v>240</v>
      </c>
      <c r="J387" s="77">
        <v>3</v>
      </c>
      <c r="K387" s="92"/>
    </row>
    <row r="388" spans="1:11" ht="22.5" x14ac:dyDescent="0.2">
      <c r="A388" s="14" t="s">
        <v>3001</v>
      </c>
      <c r="B388" s="14" t="s">
        <v>3442</v>
      </c>
      <c r="C388" s="14">
        <v>250689</v>
      </c>
      <c r="D388" s="16">
        <v>45981</v>
      </c>
      <c r="E388" s="16"/>
      <c r="F388" s="14" t="s">
        <v>3443</v>
      </c>
      <c r="G388" s="14" t="s">
        <v>3067</v>
      </c>
      <c r="H388" s="14" t="s">
        <v>3068</v>
      </c>
      <c r="I388" s="15">
        <v>246</v>
      </c>
      <c r="J388" s="77">
        <v>3</v>
      </c>
      <c r="K388" s="92"/>
    </row>
    <row r="389" spans="1:11" ht="22.5" x14ac:dyDescent="0.2">
      <c r="A389" s="14" t="s">
        <v>3001</v>
      </c>
      <c r="B389" s="14" t="s">
        <v>3444</v>
      </c>
      <c r="C389" s="14" t="s">
        <v>3445</v>
      </c>
      <c r="D389" s="16">
        <v>45887</v>
      </c>
      <c r="E389" s="16"/>
      <c r="F389" s="14" t="s">
        <v>3277</v>
      </c>
      <c r="G389" s="14" t="s">
        <v>3446</v>
      </c>
      <c r="H389" s="14" t="s">
        <v>3447</v>
      </c>
      <c r="I389" s="15">
        <v>112.39</v>
      </c>
      <c r="J389" s="77">
        <v>3</v>
      </c>
      <c r="K389" s="92"/>
    </row>
    <row r="390" spans="1:11" ht="22.5" x14ac:dyDescent="0.2">
      <c r="A390" s="14" t="s">
        <v>3001</v>
      </c>
      <c r="B390" s="14" t="s">
        <v>3448</v>
      </c>
      <c r="C390" s="14" t="s">
        <v>3449</v>
      </c>
      <c r="D390" s="16">
        <v>45887</v>
      </c>
      <c r="E390" s="16"/>
      <c r="F390" s="14" t="s">
        <v>3277</v>
      </c>
      <c r="G390" s="14" t="s">
        <v>3446</v>
      </c>
      <c r="H390" s="14" t="s">
        <v>3447</v>
      </c>
      <c r="I390" s="15">
        <v>383.95</v>
      </c>
      <c r="J390" s="77">
        <v>3</v>
      </c>
      <c r="K390" s="92"/>
    </row>
    <row r="391" spans="1:11" ht="22.5" x14ac:dyDescent="0.2">
      <c r="A391" s="14" t="s">
        <v>3001</v>
      </c>
      <c r="B391" s="14" t="s">
        <v>3450</v>
      </c>
      <c r="C391" s="14">
        <v>142025</v>
      </c>
      <c r="D391" s="16">
        <v>45972</v>
      </c>
      <c r="E391" s="16"/>
      <c r="F391" s="14" t="s">
        <v>3518</v>
      </c>
      <c r="G391" s="14">
        <v>31771475</v>
      </c>
      <c r="H391" s="14" t="s">
        <v>3172</v>
      </c>
      <c r="I391" s="15">
        <v>162</v>
      </c>
      <c r="J391" s="77">
        <v>3</v>
      </c>
      <c r="K391" s="92"/>
    </row>
    <row r="392" spans="1:11" ht="101.25" x14ac:dyDescent="0.2">
      <c r="A392" s="14" t="s">
        <v>3001</v>
      </c>
      <c r="B392" s="14"/>
      <c r="C392" s="14"/>
      <c r="D392" s="16"/>
      <c r="E392" s="16"/>
      <c r="F392" s="14" t="s">
        <v>3451</v>
      </c>
      <c r="G392" s="14"/>
      <c r="H392" s="14"/>
      <c r="I392" s="15"/>
      <c r="J392" s="77"/>
      <c r="K392" s="92"/>
    </row>
    <row r="393" spans="1:11" ht="22.5" x14ac:dyDescent="0.2">
      <c r="A393" s="14" t="s">
        <v>3001</v>
      </c>
      <c r="B393" s="14" t="s">
        <v>3452</v>
      </c>
      <c r="C393" s="14">
        <v>121080</v>
      </c>
      <c r="D393" s="16">
        <v>45902</v>
      </c>
      <c r="E393" s="16">
        <v>45909</v>
      </c>
      <c r="F393" s="14" t="s">
        <v>3228</v>
      </c>
      <c r="G393" s="14"/>
      <c r="H393" s="14" t="s">
        <v>3453</v>
      </c>
      <c r="I393" s="15">
        <v>1756.58</v>
      </c>
      <c r="J393" s="77">
        <v>2</v>
      </c>
      <c r="K393" s="92"/>
    </row>
    <row r="394" spans="1:11" ht="22.5" x14ac:dyDescent="0.2">
      <c r="A394" s="14" t="s">
        <v>3001</v>
      </c>
      <c r="B394" s="14" t="s">
        <v>3454</v>
      </c>
      <c r="C394" s="14">
        <v>250233</v>
      </c>
      <c r="D394" s="16">
        <v>45922</v>
      </c>
      <c r="E394" s="16">
        <v>45926</v>
      </c>
      <c r="F394" s="14" t="s">
        <v>3455</v>
      </c>
      <c r="G394" s="14">
        <v>56719566</v>
      </c>
      <c r="H394" s="14" t="s">
        <v>3456</v>
      </c>
      <c r="I394" s="15">
        <v>808.3</v>
      </c>
      <c r="J394" s="77">
        <v>2</v>
      </c>
      <c r="K394" s="92"/>
    </row>
    <row r="395" spans="1:11" ht="22.5" x14ac:dyDescent="0.2">
      <c r="A395" s="14" t="s">
        <v>3001</v>
      </c>
      <c r="B395" s="14" t="s">
        <v>3457</v>
      </c>
      <c r="C395" s="14"/>
      <c r="D395" s="16">
        <v>45986</v>
      </c>
      <c r="E395" s="16"/>
      <c r="F395" s="14" t="s">
        <v>3070</v>
      </c>
      <c r="G395" s="14"/>
      <c r="H395" s="14" t="s">
        <v>1916</v>
      </c>
      <c r="I395" s="15">
        <v>250.08</v>
      </c>
      <c r="J395" s="77">
        <v>2</v>
      </c>
      <c r="K395" s="92"/>
    </row>
    <row r="396" spans="1:11" ht="22.5" x14ac:dyDescent="0.2">
      <c r="A396" s="14" t="s">
        <v>3001</v>
      </c>
      <c r="B396" s="14" t="s">
        <v>3458</v>
      </c>
      <c r="C396" s="14"/>
      <c r="D396" s="16">
        <v>45986</v>
      </c>
      <c r="E396" s="16"/>
      <c r="F396" s="14" t="s">
        <v>3070</v>
      </c>
      <c r="G396" s="14"/>
      <c r="H396" s="14" t="s">
        <v>3082</v>
      </c>
      <c r="I396" s="15">
        <v>70.349999999999994</v>
      </c>
      <c r="J396" s="77">
        <v>2</v>
      </c>
      <c r="K396" s="92"/>
    </row>
    <row r="397" spans="1:11" ht="22.5" x14ac:dyDescent="0.2">
      <c r="A397" s="14" t="s">
        <v>3001</v>
      </c>
      <c r="B397" s="14" t="s">
        <v>3459</v>
      </c>
      <c r="C397" s="14"/>
      <c r="D397" s="16">
        <v>45986</v>
      </c>
      <c r="E397" s="16"/>
      <c r="F397" s="14" t="s">
        <v>3070</v>
      </c>
      <c r="G397" s="14"/>
      <c r="H397" s="14" t="s">
        <v>3086</v>
      </c>
      <c r="I397" s="15">
        <v>93.8</v>
      </c>
      <c r="J397" s="77">
        <v>2</v>
      </c>
      <c r="K397" s="92"/>
    </row>
    <row r="398" spans="1:11" ht="22.5" x14ac:dyDescent="0.2">
      <c r="A398" s="14" t="s">
        <v>3001</v>
      </c>
      <c r="B398" s="14" t="s">
        <v>3460</v>
      </c>
      <c r="C398" s="14"/>
      <c r="D398" s="16">
        <v>45986</v>
      </c>
      <c r="E398" s="16"/>
      <c r="F398" s="14" t="s">
        <v>3070</v>
      </c>
      <c r="G398" s="14"/>
      <c r="H398" s="14" t="s">
        <v>3078</v>
      </c>
      <c r="I398" s="15">
        <v>84.42</v>
      </c>
      <c r="J398" s="77">
        <v>2</v>
      </c>
      <c r="K398" s="92"/>
    </row>
    <row r="399" spans="1:11" ht="22.5" x14ac:dyDescent="0.2">
      <c r="A399" s="14" t="s">
        <v>3001</v>
      </c>
      <c r="B399" s="14" t="s">
        <v>3461</v>
      </c>
      <c r="C399" s="14"/>
      <c r="D399" s="16">
        <v>45986</v>
      </c>
      <c r="E399" s="16"/>
      <c r="F399" s="14" t="s">
        <v>3070</v>
      </c>
      <c r="G399" s="14"/>
      <c r="H399" s="14" t="s">
        <v>3126</v>
      </c>
      <c r="I399" s="15">
        <v>60.97</v>
      </c>
      <c r="J399" s="77">
        <v>2</v>
      </c>
      <c r="K399" s="92"/>
    </row>
    <row r="400" spans="1:11" ht="22.5" x14ac:dyDescent="0.2">
      <c r="A400" s="14" t="s">
        <v>3001</v>
      </c>
      <c r="B400" s="14" t="s">
        <v>3462</v>
      </c>
      <c r="C400" s="14"/>
      <c r="D400" s="16">
        <v>45986</v>
      </c>
      <c r="E400" s="16"/>
      <c r="F400" s="14" t="s">
        <v>3070</v>
      </c>
      <c r="G400" s="14"/>
      <c r="H400" s="14" t="s">
        <v>3463</v>
      </c>
      <c r="I400" s="15">
        <v>131.32</v>
      </c>
      <c r="J400" s="77">
        <v>2</v>
      </c>
      <c r="K400" s="92"/>
    </row>
    <row r="401" spans="1:11" ht="22.5" x14ac:dyDescent="0.2">
      <c r="A401" s="14" t="s">
        <v>3001</v>
      </c>
      <c r="B401" s="14" t="s">
        <v>3464</v>
      </c>
      <c r="C401" s="14"/>
      <c r="D401" s="16">
        <v>45986</v>
      </c>
      <c r="E401" s="16"/>
      <c r="F401" s="14" t="s">
        <v>3070</v>
      </c>
      <c r="G401" s="14"/>
      <c r="H401" s="14" t="s">
        <v>3084</v>
      </c>
      <c r="I401" s="15">
        <v>60.97</v>
      </c>
      <c r="J401" s="77">
        <v>2</v>
      </c>
      <c r="K401" s="92"/>
    </row>
    <row r="402" spans="1:11" ht="22.5" x14ac:dyDescent="0.2">
      <c r="A402" s="14" t="s">
        <v>3001</v>
      </c>
      <c r="B402" s="14" t="s">
        <v>3465</v>
      </c>
      <c r="C402" s="14"/>
      <c r="D402" s="16">
        <v>45986</v>
      </c>
      <c r="E402" s="16"/>
      <c r="F402" s="14" t="s">
        <v>3070</v>
      </c>
      <c r="G402" s="14"/>
      <c r="H402" s="14" t="s">
        <v>3088</v>
      </c>
      <c r="I402" s="15">
        <v>182.91</v>
      </c>
      <c r="J402" s="77">
        <v>2</v>
      </c>
      <c r="K402" s="92"/>
    </row>
    <row r="403" spans="1:11" ht="22.5" x14ac:dyDescent="0.2">
      <c r="A403" s="14" t="s">
        <v>3001</v>
      </c>
      <c r="B403" s="14" t="s">
        <v>3466</v>
      </c>
      <c r="C403" s="14"/>
      <c r="D403" s="16">
        <v>45986</v>
      </c>
      <c r="E403" s="16"/>
      <c r="F403" s="14" t="s">
        <v>3070</v>
      </c>
      <c r="G403" s="14"/>
      <c r="H403" s="14" t="s">
        <v>3102</v>
      </c>
      <c r="I403" s="15">
        <v>84.42</v>
      </c>
      <c r="J403" s="77">
        <v>2</v>
      </c>
      <c r="K403" s="92"/>
    </row>
    <row r="404" spans="1:11" ht="22.5" x14ac:dyDescent="0.2">
      <c r="A404" s="14" t="s">
        <v>3001</v>
      </c>
      <c r="B404" s="14" t="s">
        <v>3467</v>
      </c>
      <c r="C404" s="14"/>
      <c r="D404" s="16">
        <v>45986</v>
      </c>
      <c r="E404" s="16"/>
      <c r="F404" s="14" t="s">
        <v>3070</v>
      </c>
      <c r="G404" s="14"/>
      <c r="H404" s="14" t="s">
        <v>3144</v>
      </c>
      <c r="I404" s="15">
        <v>60.97</v>
      </c>
      <c r="J404" s="77">
        <v>2</v>
      </c>
      <c r="K404" s="92"/>
    </row>
    <row r="405" spans="1:11" ht="22.5" x14ac:dyDescent="0.2">
      <c r="A405" s="14" t="s">
        <v>3001</v>
      </c>
      <c r="B405" s="14" t="s">
        <v>3468</v>
      </c>
      <c r="C405" s="14"/>
      <c r="D405" s="16">
        <v>45986</v>
      </c>
      <c r="E405" s="16"/>
      <c r="F405" s="14" t="s">
        <v>3070</v>
      </c>
      <c r="G405" s="14"/>
      <c r="H405" s="14" t="s">
        <v>3118</v>
      </c>
      <c r="I405" s="15">
        <v>60.97</v>
      </c>
      <c r="J405" s="77">
        <v>2</v>
      </c>
      <c r="K405" s="92"/>
    </row>
    <row r="406" spans="1:11" ht="22.5" x14ac:dyDescent="0.2">
      <c r="A406" s="14" t="s">
        <v>3001</v>
      </c>
      <c r="B406" s="14" t="s">
        <v>3469</v>
      </c>
      <c r="C406" s="14"/>
      <c r="D406" s="16">
        <v>45986</v>
      </c>
      <c r="E406" s="16"/>
      <c r="F406" s="14" t="s">
        <v>3070</v>
      </c>
      <c r="G406" s="14"/>
      <c r="H406" s="14" t="s">
        <v>3106</v>
      </c>
      <c r="I406" s="15">
        <v>70.349999999999994</v>
      </c>
      <c r="J406" s="77">
        <v>2</v>
      </c>
      <c r="K406" s="92"/>
    </row>
    <row r="407" spans="1:11" ht="22.5" x14ac:dyDescent="0.2">
      <c r="A407" s="14" t="s">
        <v>3001</v>
      </c>
      <c r="B407" s="14" t="s">
        <v>3470</v>
      </c>
      <c r="C407" s="14"/>
      <c r="D407" s="16">
        <v>45986</v>
      </c>
      <c r="E407" s="16"/>
      <c r="F407" s="14" t="s">
        <v>3070</v>
      </c>
      <c r="G407" s="14"/>
      <c r="H407" s="14" t="s">
        <v>3408</v>
      </c>
      <c r="I407" s="15">
        <v>60.97</v>
      </c>
      <c r="J407" s="77">
        <v>2</v>
      </c>
      <c r="K407" s="92"/>
    </row>
    <row r="408" spans="1:11" ht="22.5" x14ac:dyDescent="0.2">
      <c r="A408" s="14" t="s">
        <v>3001</v>
      </c>
      <c r="B408" s="14" t="s">
        <v>3471</v>
      </c>
      <c r="C408" s="14"/>
      <c r="D408" s="16">
        <v>45986</v>
      </c>
      <c r="E408" s="16"/>
      <c r="F408" s="14" t="s">
        <v>3070</v>
      </c>
      <c r="G408" s="14"/>
      <c r="H408" s="14" t="s">
        <v>3140</v>
      </c>
      <c r="I408" s="15">
        <v>60.97</v>
      </c>
      <c r="J408" s="77">
        <v>2</v>
      </c>
      <c r="K408" s="92"/>
    </row>
    <row r="409" spans="1:11" ht="22.5" x14ac:dyDescent="0.2">
      <c r="A409" s="14" t="s">
        <v>3001</v>
      </c>
      <c r="B409" s="14" t="s">
        <v>3472</v>
      </c>
      <c r="C409" s="14"/>
      <c r="D409" s="16">
        <v>45986</v>
      </c>
      <c r="E409" s="16"/>
      <c r="F409" s="14" t="s">
        <v>3070</v>
      </c>
      <c r="G409" s="14"/>
      <c r="H409" s="14" t="s">
        <v>3132</v>
      </c>
      <c r="I409" s="15">
        <v>60.97</v>
      </c>
      <c r="J409" s="77">
        <v>2</v>
      </c>
      <c r="K409" s="92"/>
    </row>
    <row r="410" spans="1:11" ht="22.5" x14ac:dyDescent="0.2">
      <c r="A410" s="14" t="s">
        <v>3001</v>
      </c>
      <c r="B410" s="14" t="s">
        <v>3473</v>
      </c>
      <c r="C410" s="14"/>
      <c r="D410" s="16">
        <v>45986</v>
      </c>
      <c r="E410" s="16"/>
      <c r="F410" s="14" t="s">
        <v>3070</v>
      </c>
      <c r="G410" s="14"/>
      <c r="H410" s="14" t="s">
        <v>3074</v>
      </c>
      <c r="I410" s="15">
        <v>282.91000000000003</v>
      </c>
      <c r="J410" s="77">
        <v>2</v>
      </c>
      <c r="K410" s="92"/>
    </row>
    <row r="411" spans="1:11" ht="22.5" x14ac:dyDescent="0.2">
      <c r="A411" s="14" t="s">
        <v>3001</v>
      </c>
      <c r="B411" s="14" t="s">
        <v>3474</v>
      </c>
      <c r="C411" s="14"/>
      <c r="D411" s="16">
        <v>45986</v>
      </c>
      <c r="E411" s="16"/>
      <c r="F411" s="14" t="s">
        <v>3070</v>
      </c>
      <c r="G411" s="14"/>
      <c r="H411" s="14" t="s">
        <v>3406</v>
      </c>
      <c r="I411" s="15">
        <v>60.97</v>
      </c>
      <c r="J411" s="77">
        <v>2</v>
      </c>
      <c r="K411" s="92"/>
    </row>
    <row r="412" spans="1:11" ht="22.5" x14ac:dyDescent="0.2">
      <c r="A412" s="14" t="s">
        <v>3001</v>
      </c>
      <c r="B412" s="14" t="s">
        <v>3475</v>
      </c>
      <c r="C412" s="14"/>
      <c r="D412" s="16">
        <v>45986</v>
      </c>
      <c r="E412" s="16"/>
      <c r="F412" s="14" t="s">
        <v>3070</v>
      </c>
      <c r="G412" s="14"/>
      <c r="H412" s="14" t="s">
        <v>3104</v>
      </c>
      <c r="I412" s="15">
        <v>84.42</v>
      </c>
      <c r="J412" s="77">
        <v>2</v>
      </c>
      <c r="K412" s="92"/>
    </row>
    <row r="413" spans="1:11" ht="22.5" x14ac:dyDescent="0.2">
      <c r="A413" s="14" t="s">
        <v>3001</v>
      </c>
      <c r="B413" s="14" t="s">
        <v>3476</v>
      </c>
      <c r="C413" s="14"/>
      <c r="D413" s="16">
        <v>45986</v>
      </c>
      <c r="E413" s="16"/>
      <c r="F413" s="14" t="s">
        <v>3070</v>
      </c>
      <c r="G413" s="14"/>
      <c r="H413" s="14" t="s">
        <v>3477</v>
      </c>
      <c r="I413" s="15">
        <v>60.97</v>
      </c>
      <c r="J413" s="77">
        <v>2</v>
      </c>
      <c r="K413" s="92"/>
    </row>
    <row r="414" spans="1:11" ht="22.5" x14ac:dyDescent="0.2">
      <c r="A414" s="14" t="s">
        <v>3001</v>
      </c>
      <c r="B414" s="14" t="s">
        <v>3478</v>
      </c>
      <c r="C414" s="14"/>
      <c r="D414" s="16">
        <v>45986</v>
      </c>
      <c r="E414" s="16"/>
      <c r="F414" s="14" t="s">
        <v>3070</v>
      </c>
      <c r="G414" s="14"/>
      <c r="H414" s="14" t="s">
        <v>3146</v>
      </c>
      <c r="I414" s="15">
        <v>60.97</v>
      </c>
      <c r="J414" s="77">
        <v>2</v>
      </c>
      <c r="K414" s="92"/>
    </row>
    <row r="415" spans="1:11" ht="22.5" x14ac:dyDescent="0.2">
      <c r="A415" s="14" t="s">
        <v>3001</v>
      </c>
      <c r="B415" s="14" t="s">
        <v>3479</v>
      </c>
      <c r="C415" s="14"/>
      <c r="D415" s="16">
        <v>45986</v>
      </c>
      <c r="E415" s="16"/>
      <c r="F415" s="14" t="s">
        <v>3070</v>
      </c>
      <c r="G415" s="14"/>
      <c r="H415" s="14" t="s">
        <v>3116</v>
      </c>
      <c r="I415" s="15">
        <v>93.8</v>
      </c>
      <c r="J415" s="77">
        <v>2</v>
      </c>
      <c r="K415" s="92"/>
    </row>
    <row r="416" spans="1:11" ht="22.5" x14ac:dyDescent="0.2">
      <c r="A416" s="14" t="s">
        <v>3001</v>
      </c>
      <c r="B416" s="14" t="s">
        <v>3480</v>
      </c>
      <c r="C416" s="14"/>
      <c r="D416" s="16">
        <v>45986</v>
      </c>
      <c r="E416" s="16"/>
      <c r="F416" s="14" t="s">
        <v>3070</v>
      </c>
      <c r="G416" s="14"/>
      <c r="H416" s="14" t="s">
        <v>3071</v>
      </c>
      <c r="I416" s="15">
        <v>282.91000000000003</v>
      </c>
      <c r="J416" s="77">
        <v>2</v>
      </c>
      <c r="K416" s="92"/>
    </row>
    <row r="417" spans="1:11" ht="22.5" x14ac:dyDescent="0.2">
      <c r="A417" s="14" t="s">
        <v>3001</v>
      </c>
      <c r="B417" s="14" t="s">
        <v>3481</v>
      </c>
      <c r="C417" s="14"/>
      <c r="D417" s="16">
        <v>45986</v>
      </c>
      <c r="E417" s="16"/>
      <c r="F417" s="14" t="s">
        <v>3070</v>
      </c>
      <c r="G417" s="14"/>
      <c r="H417" s="14" t="s">
        <v>3100</v>
      </c>
      <c r="I417" s="15">
        <v>89.11</v>
      </c>
      <c r="J417" s="77">
        <v>2</v>
      </c>
      <c r="K417" s="92"/>
    </row>
    <row r="418" spans="1:11" ht="22.5" x14ac:dyDescent="0.2">
      <c r="A418" s="14" t="s">
        <v>3001</v>
      </c>
      <c r="B418" s="14" t="s">
        <v>3482</v>
      </c>
      <c r="C418" s="14"/>
      <c r="D418" s="16">
        <v>45986</v>
      </c>
      <c r="E418" s="16"/>
      <c r="F418" s="14" t="s">
        <v>3070</v>
      </c>
      <c r="G418" s="14"/>
      <c r="H418" s="14" t="s">
        <v>3092</v>
      </c>
      <c r="I418" s="15">
        <v>131.32</v>
      </c>
      <c r="J418" s="77">
        <v>2</v>
      </c>
      <c r="K418" s="92"/>
    </row>
    <row r="419" spans="1:11" ht="22.5" x14ac:dyDescent="0.2">
      <c r="A419" s="14" t="s">
        <v>3001</v>
      </c>
      <c r="B419" s="14" t="s">
        <v>3483</v>
      </c>
      <c r="C419" s="14"/>
      <c r="D419" s="16">
        <v>45986</v>
      </c>
      <c r="E419" s="16"/>
      <c r="F419" s="14" t="s">
        <v>3070</v>
      </c>
      <c r="G419" s="14"/>
      <c r="H419" s="14" t="s">
        <v>3120</v>
      </c>
      <c r="I419" s="15">
        <v>60.97</v>
      </c>
      <c r="J419" s="77">
        <v>2</v>
      </c>
      <c r="K419" s="92"/>
    </row>
    <row r="420" spans="1:11" ht="22.5" x14ac:dyDescent="0.2">
      <c r="A420" s="14" t="s">
        <v>3001</v>
      </c>
      <c r="B420" s="14" t="s">
        <v>3484</v>
      </c>
      <c r="C420" s="14"/>
      <c r="D420" s="16">
        <v>45986</v>
      </c>
      <c r="E420" s="16"/>
      <c r="F420" s="14" t="s">
        <v>3070</v>
      </c>
      <c r="G420" s="14"/>
      <c r="H420" s="14" t="s">
        <v>3124</v>
      </c>
      <c r="I420" s="15">
        <v>60.97</v>
      </c>
      <c r="J420" s="77">
        <v>2</v>
      </c>
      <c r="K420" s="92"/>
    </row>
    <row r="421" spans="1:11" ht="22.5" x14ac:dyDescent="0.2">
      <c r="A421" s="14" t="s">
        <v>3001</v>
      </c>
      <c r="B421" s="14" t="s">
        <v>3485</v>
      </c>
      <c r="C421" s="14"/>
      <c r="D421" s="16">
        <v>45986</v>
      </c>
      <c r="E421" s="16"/>
      <c r="F421" s="14" t="s">
        <v>3070</v>
      </c>
      <c r="G421" s="14"/>
      <c r="H421" s="14" t="s">
        <v>3138</v>
      </c>
      <c r="I421" s="15">
        <v>60.97</v>
      </c>
      <c r="J421" s="77">
        <v>2</v>
      </c>
      <c r="K421" s="92"/>
    </row>
    <row r="422" spans="1:11" ht="22.5" x14ac:dyDescent="0.2">
      <c r="A422" s="14" t="s">
        <v>3001</v>
      </c>
      <c r="B422" s="14" t="s">
        <v>3486</v>
      </c>
      <c r="C422" s="14"/>
      <c r="D422" s="16">
        <v>45986</v>
      </c>
      <c r="E422" s="16"/>
      <c r="F422" s="14" t="s">
        <v>3070</v>
      </c>
      <c r="G422" s="14"/>
      <c r="H422" s="14" t="s">
        <v>3158</v>
      </c>
      <c r="I422" s="15">
        <v>60.97</v>
      </c>
      <c r="J422" s="77">
        <v>2</v>
      </c>
      <c r="K422" s="92"/>
    </row>
    <row r="423" spans="1:11" ht="22.5" x14ac:dyDescent="0.2">
      <c r="A423" s="14" t="s">
        <v>3001</v>
      </c>
      <c r="B423" s="14" t="s">
        <v>3487</v>
      </c>
      <c r="C423" s="14"/>
      <c r="D423" s="16">
        <v>45986</v>
      </c>
      <c r="E423" s="16"/>
      <c r="F423" s="14" t="s">
        <v>3070</v>
      </c>
      <c r="G423" s="14"/>
      <c r="H423" s="14" t="s">
        <v>3142</v>
      </c>
      <c r="I423" s="15">
        <v>103.18</v>
      </c>
      <c r="J423" s="77">
        <v>2</v>
      </c>
      <c r="K423" s="92"/>
    </row>
    <row r="424" spans="1:11" ht="22.5" x14ac:dyDescent="0.2">
      <c r="A424" s="14" t="s">
        <v>3001</v>
      </c>
      <c r="B424" s="14" t="s">
        <v>3488</v>
      </c>
      <c r="C424" s="14"/>
      <c r="D424" s="16">
        <v>45986</v>
      </c>
      <c r="E424" s="16"/>
      <c r="F424" s="14" t="s">
        <v>3070</v>
      </c>
      <c r="G424" s="14"/>
      <c r="H424" s="14" t="s">
        <v>3489</v>
      </c>
      <c r="I424" s="15">
        <v>70.349999999999994</v>
      </c>
      <c r="J424" s="77">
        <v>2</v>
      </c>
      <c r="K424" s="92"/>
    </row>
    <row r="425" spans="1:11" ht="22.5" x14ac:dyDescent="0.2">
      <c r="A425" s="14" t="s">
        <v>3001</v>
      </c>
      <c r="B425" s="14" t="s">
        <v>3490</v>
      </c>
      <c r="C425" s="14"/>
      <c r="D425" s="16">
        <v>45986</v>
      </c>
      <c r="E425" s="16"/>
      <c r="F425" s="14" t="s">
        <v>3070</v>
      </c>
      <c r="G425" s="14"/>
      <c r="H425" s="14" t="s">
        <v>3491</v>
      </c>
      <c r="I425" s="15">
        <v>60.97</v>
      </c>
      <c r="J425" s="77">
        <v>2</v>
      </c>
      <c r="K425" s="92"/>
    </row>
    <row r="426" spans="1:11" ht="22.5" x14ac:dyDescent="0.2">
      <c r="A426" s="14" t="s">
        <v>3001</v>
      </c>
      <c r="B426" s="14" t="s">
        <v>3492</v>
      </c>
      <c r="C426" s="14"/>
      <c r="D426" s="16">
        <v>45986</v>
      </c>
      <c r="E426" s="16"/>
      <c r="F426" s="14" t="s">
        <v>3070</v>
      </c>
      <c r="G426" s="14"/>
      <c r="H426" s="14" t="s">
        <v>3122</v>
      </c>
      <c r="I426" s="15">
        <v>121.94</v>
      </c>
      <c r="J426" s="77">
        <v>2</v>
      </c>
      <c r="K426" s="92"/>
    </row>
    <row r="427" spans="1:11" ht="22.5" x14ac:dyDescent="0.2">
      <c r="A427" s="14" t="s">
        <v>3001</v>
      </c>
      <c r="B427" s="14" t="s">
        <v>3493</v>
      </c>
      <c r="C427" s="14"/>
      <c r="D427" s="16">
        <v>45986</v>
      </c>
      <c r="E427" s="16"/>
      <c r="F427" s="14" t="s">
        <v>3070</v>
      </c>
      <c r="G427" s="14"/>
      <c r="H427" s="14" t="s">
        <v>3494</v>
      </c>
      <c r="I427" s="15">
        <v>60.97</v>
      </c>
      <c r="J427" s="77">
        <v>2</v>
      </c>
      <c r="K427" s="92"/>
    </row>
    <row r="428" spans="1:11" ht="22.5" x14ac:dyDescent="0.2">
      <c r="A428" s="14" t="s">
        <v>3001</v>
      </c>
      <c r="B428" s="14" t="s">
        <v>3495</v>
      </c>
      <c r="C428" s="14"/>
      <c r="D428" s="16">
        <v>45986</v>
      </c>
      <c r="E428" s="16"/>
      <c r="F428" s="14" t="s">
        <v>3070</v>
      </c>
      <c r="G428" s="14"/>
      <c r="H428" s="14" t="s">
        <v>3400</v>
      </c>
      <c r="I428" s="15">
        <v>60.97</v>
      </c>
      <c r="J428" s="77">
        <v>2</v>
      </c>
      <c r="K428" s="92"/>
    </row>
    <row r="429" spans="1:11" ht="22.5" x14ac:dyDescent="0.2">
      <c r="A429" s="14" t="s">
        <v>3001</v>
      </c>
      <c r="B429" s="14" t="s">
        <v>3496</v>
      </c>
      <c r="C429" s="14"/>
      <c r="D429" s="16">
        <v>45986</v>
      </c>
      <c r="E429" s="16"/>
      <c r="F429" s="14" t="s">
        <v>3070</v>
      </c>
      <c r="G429" s="14"/>
      <c r="H429" s="14" t="s">
        <v>3094</v>
      </c>
      <c r="I429" s="15">
        <v>193.8</v>
      </c>
      <c r="J429" s="77">
        <v>2</v>
      </c>
      <c r="K429" s="92"/>
    </row>
    <row r="430" spans="1:11" ht="22.5" x14ac:dyDescent="0.2">
      <c r="A430" s="14" t="s">
        <v>3001</v>
      </c>
      <c r="B430" s="14" t="s">
        <v>3497</v>
      </c>
      <c r="C430" s="14"/>
      <c r="D430" s="16">
        <v>45986</v>
      </c>
      <c r="E430" s="16"/>
      <c r="F430" s="14" t="s">
        <v>3070</v>
      </c>
      <c r="G430" s="14"/>
      <c r="H430" s="14" t="s">
        <v>3402</v>
      </c>
      <c r="I430" s="15">
        <v>60.97</v>
      </c>
      <c r="J430" s="77">
        <v>2</v>
      </c>
      <c r="K430" s="92"/>
    </row>
    <row r="431" spans="1:11" ht="22.5" x14ac:dyDescent="0.2">
      <c r="A431" s="14" t="s">
        <v>3001</v>
      </c>
      <c r="B431" s="14" t="s">
        <v>3498</v>
      </c>
      <c r="C431" s="14"/>
      <c r="D431" s="16">
        <v>45986</v>
      </c>
      <c r="E431" s="16"/>
      <c r="F431" s="14" t="s">
        <v>3070</v>
      </c>
      <c r="G431" s="14"/>
      <c r="H431" s="14" t="s">
        <v>3114</v>
      </c>
      <c r="I431" s="15">
        <v>60.97</v>
      </c>
      <c r="J431" s="77">
        <v>2</v>
      </c>
      <c r="K431" s="92"/>
    </row>
    <row r="432" spans="1:11" ht="101.25" x14ac:dyDescent="0.2">
      <c r="A432" s="14" t="s">
        <v>3001</v>
      </c>
      <c r="B432" s="14"/>
      <c r="C432" s="14"/>
      <c r="D432" s="16"/>
      <c r="E432" s="16"/>
      <c r="F432" s="14" t="s">
        <v>3499</v>
      </c>
      <c r="G432" s="14"/>
      <c r="H432" s="14"/>
      <c r="I432" s="15"/>
      <c r="J432" s="77"/>
      <c r="K432" s="92"/>
    </row>
    <row r="433" spans="1:11" ht="22.5" x14ac:dyDescent="0.2">
      <c r="A433" s="14" t="s">
        <v>3001</v>
      </c>
      <c r="B433" s="14" t="s">
        <v>3500</v>
      </c>
      <c r="C433" s="14"/>
      <c r="D433" s="16">
        <v>45993</v>
      </c>
      <c r="E433" s="16"/>
      <c r="F433" s="14" t="s">
        <v>3236</v>
      </c>
      <c r="G433" s="14"/>
      <c r="H433" s="14" t="s">
        <v>3088</v>
      </c>
      <c r="I433" s="15">
        <v>172</v>
      </c>
      <c r="J433" s="77">
        <v>2</v>
      </c>
      <c r="K433" s="92"/>
    </row>
    <row r="434" spans="1:11" ht="22.5" x14ac:dyDescent="0.2">
      <c r="A434" s="14" t="s">
        <v>3001</v>
      </c>
      <c r="B434" s="14" t="s">
        <v>3501</v>
      </c>
      <c r="C434" s="14"/>
      <c r="D434" s="16">
        <v>45993</v>
      </c>
      <c r="E434" s="16"/>
      <c r="F434" s="14" t="s">
        <v>3236</v>
      </c>
      <c r="G434" s="14"/>
      <c r="H434" s="14" t="s">
        <v>3071</v>
      </c>
      <c r="I434" s="15">
        <v>172</v>
      </c>
      <c r="J434" s="77">
        <v>2</v>
      </c>
      <c r="K434" s="92"/>
    </row>
    <row r="435" spans="1:11" ht="22.5" x14ac:dyDescent="0.2">
      <c r="A435" s="14" t="s">
        <v>3001</v>
      </c>
      <c r="B435" s="14" t="s">
        <v>3502</v>
      </c>
      <c r="C435" s="14"/>
      <c r="D435" s="16">
        <v>45993</v>
      </c>
      <c r="E435" s="16"/>
      <c r="F435" s="14" t="s">
        <v>3236</v>
      </c>
      <c r="G435" s="14"/>
      <c r="H435" s="14" t="s">
        <v>1916</v>
      </c>
      <c r="I435" s="15">
        <v>172</v>
      </c>
      <c r="J435" s="77">
        <v>2</v>
      </c>
      <c r="K435" s="92"/>
    </row>
    <row r="436" spans="1:11" ht="22.5" x14ac:dyDescent="0.2">
      <c r="A436" s="14" t="s">
        <v>3001</v>
      </c>
      <c r="B436" s="14" t="s">
        <v>3503</v>
      </c>
      <c r="C436" s="14"/>
      <c r="D436" s="16">
        <v>45993</v>
      </c>
      <c r="E436" s="16"/>
      <c r="F436" s="14" t="s">
        <v>3236</v>
      </c>
      <c r="G436" s="14"/>
      <c r="H436" s="14" t="s">
        <v>3094</v>
      </c>
      <c r="I436" s="15">
        <v>172</v>
      </c>
      <c r="J436" s="77">
        <v>2</v>
      </c>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3"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45"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2.75"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2.75" x14ac:dyDescent="0.2">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2.75"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2.5"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198" t="s">
        <v>1892</v>
      </c>
      <c r="B103" s="199" t="s">
        <v>1893</v>
      </c>
      <c r="C103" s="200" t="s">
        <v>423</v>
      </c>
      <c r="D103" s="200" t="s">
        <v>1894</v>
      </c>
      <c r="E103" s="200" t="s">
        <v>1895</v>
      </c>
      <c r="F103" s="200" t="s">
        <v>1896</v>
      </c>
      <c r="G103" s="199" t="s">
        <v>1897</v>
      </c>
      <c r="H103" s="199" t="s">
        <v>1898</v>
      </c>
      <c r="I103" s="200" t="s">
        <v>1899</v>
      </c>
      <c r="J103" s="200" t="s">
        <v>427</v>
      </c>
      <c r="K103" s="200" t="s">
        <v>1899</v>
      </c>
      <c r="L103" s="201">
        <v>421905607646</v>
      </c>
      <c r="M103" s="200" t="s">
        <v>1900</v>
      </c>
      <c r="N103" s="200"/>
      <c r="O103" s="278"/>
      <c r="P103" s="317"/>
    </row>
    <row r="104" spans="1:16" x14ac:dyDescent="0.2">
      <c r="A104" s="198" t="s">
        <v>1901</v>
      </c>
      <c r="B104" s="199" t="s">
        <v>1902</v>
      </c>
      <c r="C104" s="200" t="s">
        <v>423</v>
      </c>
      <c r="D104" s="199" t="s">
        <v>1903</v>
      </c>
      <c r="E104" s="199" t="s">
        <v>1904</v>
      </c>
      <c r="F104" s="199" t="s">
        <v>1905</v>
      </c>
      <c r="G104" s="265" t="s">
        <v>1906</v>
      </c>
      <c r="H104" s="199" t="s">
        <v>1907</v>
      </c>
      <c r="I104" s="199" t="s">
        <v>1908</v>
      </c>
      <c r="J104" s="199" t="s">
        <v>425</v>
      </c>
      <c r="K104" s="199" t="s">
        <v>1909</v>
      </c>
      <c r="L104" s="201">
        <v>421907344996</v>
      </c>
      <c r="M104" s="199" t="s">
        <v>1910</v>
      </c>
      <c r="N104" s="199"/>
      <c r="O104" s="199"/>
      <c r="P104" s="199"/>
    </row>
    <row r="105" spans="1:16" x14ac:dyDescent="0.2">
      <c r="A105" s="198" t="s">
        <v>1911</v>
      </c>
      <c r="B105" s="199" t="s">
        <v>1912</v>
      </c>
      <c r="C105" s="200" t="s">
        <v>423</v>
      </c>
      <c r="D105" s="199" t="s">
        <v>1913</v>
      </c>
      <c r="E105" s="199" t="s">
        <v>430</v>
      </c>
      <c r="F105" s="199" t="s">
        <v>437</v>
      </c>
      <c r="G105" s="318" t="s">
        <v>1914</v>
      </c>
      <c r="H105" s="199" t="s">
        <v>1915</v>
      </c>
      <c r="I105" s="199" t="s">
        <v>1916</v>
      </c>
      <c r="J105" s="199" t="s">
        <v>427</v>
      </c>
      <c r="K105" s="199" t="s">
        <v>1916</v>
      </c>
      <c r="L105" s="201">
        <v>421903919943</v>
      </c>
      <c r="M105" s="199" t="s">
        <v>1917</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1918</v>
      </c>
      <c r="B107" s="199" t="s">
        <v>1919</v>
      </c>
      <c r="C107" s="200" t="s">
        <v>423</v>
      </c>
      <c r="D107" s="199" t="s">
        <v>1920</v>
      </c>
      <c r="E107" s="199" t="s">
        <v>430</v>
      </c>
      <c r="F107" s="199" t="s">
        <v>1921</v>
      </c>
      <c r="G107" s="199" t="s">
        <v>1922</v>
      </c>
      <c r="H107" s="199" t="s">
        <v>1923</v>
      </c>
      <c r="I107" s="199" t="s">
        <v>1924</v>
      </c>
      <c r="J107" s="199" t="s">
        <v>427</v>
      </c>
      <c r="K107" s="199" t="s">
        <v>1925</v>
      </c>
      <c r="L107" s="201">
        <v>421903204367</v>
      </c>
      <c r="M107" s="199" t="s">
        <v>1926</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1927</v>
      </c>
      <c r="J108" s="199" t="s">
        <v>2702</v>
      </c>
      <c r="K108" s="199" t="s">
        <v>1928</v>
      </c>
      <c r="L108" s="201">
        <v>421911865045</v>
      </c>
      <c r="M108" s="199" t="s">
        <v>562</v>
      </c>
      <c r="N108" s="199"/>
      <c r="O108" s="199"/>
      <c r="P108" s="199" t="s">
        <v>1413</v>
      </c>
    </row>
    <row r="109" spans="1:16" x14ac:dyDescent="0.2">
      <c r="A109" s="198" t="s">
        <v>563</v>
      </c>
      <c r="B109" s="199" t="s">
        <v>564</v>
      </c>
      <c r="C109" s="200" t="s">
        <v>423</v>
      </c>
      <c r="D109" s="200" t="s">
        <v>474</v>
      </c>
      <c r="E109" s="200" t="s">
        <v>430</v>
      </c>
      <c r="F109" s="200" t="s">
        <v>525</v>
      </c>
      <c r="G109" s="199" t="s">
        <v>565</v>
      </c>
      <c r="H109" s="265" t="s">
        <v>566</v>
      </c>
      <c r="I109" s="200" t="s">
        <v>1368</v>
      </c>
      <c r="J109" s="200" t="s">
        <v>838</v>
      </c>
      <c r="K109" s="200" t="s">
        <v>567</v>
      </c>
      <c r="L109" s="201">
        <v>421915177492</v>
      </c>
      <c r="M109" s="200" t="s">
        <v>568</v>
      </c>
      <c r="N109" s="199"/>
      <c r="O109" s="200"/>
      <c r="P109" s="200"/>
    </row>
    <row r="110" spans="1:16" x14ac:dyDescent="0.2">
      <c r="A110" s="198" t="s">
        <v>1929</v>
      </c>
      <c r="B110" s="199" t="s">
        <v>1930</v>
      </c>
      <c r="C110" s="200" t="s">
        <v>423</v>
      </c>
      <c r="D110" s="200" t="s">
        <v>474</v>
      </c>
      <c r="E110" s="199" t="s">
        <v>430</v>
      </c>
      <c r="F110" s="200" t="s">
        <v>525</v>
      </c>
      <c r="G110" s="199" t="s">
        <v>1931</v>
      </c>
      <c r="H110" s="199" t="s">
        <v>1932</v>
      </c>
      <c r="I110" s="199" t="s">
        <v>1933</v>
      </c>
      <c r="J110" s="199" t="s">
        <v>427</v>
      </c>
      <c r="K110" s="199" t="s">
        <v>1933</v>
      </c>
      <c r="L110" s="201">
        <v>421908145184</v>
      </c>
      <c r="M110" s="199" t="s">
        <v>1934</v>
      </c>
      <c r="N110" s="199"/>
      <c r="O110" s="199"/>
      <c r="P110" s="199"/>
    </row>
    <row r="111" spans="1:16" x14ac:dyDescent="0.2">
      <c r="A111" s="198" t="s">
        <v>569</v>
      </c>
      <c r="B111" s="199" t="s">
        <v>570</v>
      </c>
      <c r="C111" s="200" t="s">
        <v>423</v>
      </c>
      <c r="D111" s="199" t="s">
        <v>571</v>
      </c>
      <c r="E111" s="199" t="s">
        <v>428</v>
      </c>
      <c r="F111" s="199" t="s">
        <v>429</v>
      </c>
      <c r="G111" s="199" t="s">
        <v>572</v>
      </c>
      <c r="H111" s="199" t="s">
        <v>1414</v>
      </c>
      <c r="I111" s="199" t="s">
        <v>573</v>
      </c>
      <c r="J111" s="199" t="s">
        <v>509</v>
      </c>
      <c r="K111" s="199" t="s">
        <v>573</v>
      </c>
      <c r="L111" s="316">
        <v>421905380634</v>
      </c>
      <c r="M111" s="319" t="s">
        <v>574</v>
      </c>
      <c r="N111" s="199"/>
      <c r="O111" s="199"/>
      <c r="P111" s="319" t="s">
        <v>1415</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1935</v>
      </c>
      <c r="I113" s="199" t="s">
        <v>1936</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1937</v>
      </c>
      <c r="B115" s="199" t="s">
        <v>1938</v>
      </c>
      <c r="C115" s="200" t="s">
        <v>423</v>
      </c>
      <c r="D115" s="199" t="s">
        <v>1939</v>
      </c>
      <c r="E115" s="199" t="s">
        <v>1940</v>
      </c>
      <c r="F115" s="199" t="s">
        <v>1941</v>
      </c>
      <c r="G115" s="199" t="s">
        <v>1942</v>
      </c>
      <c r="H115" s="199" t="s">
        <v>1943</v>
      </c>
      <c r="I115" s="199" t="s">
        <v>1944</v>
      </c>
      <c r="J115" s="199" t="s">
        <v>425</v>
      </c>
      <c r="K115" s="199" t="s">
        <v>1944</v>
      </c>
      <c r="L115" s="201">
        <v>421908737634</v>
      </c>
      <c r="M115" s="199" t="s">
        <v>1945</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1416</v>
      </c>
      <c r="B118" s="199" t="s">
        <v>1417</v>
      </c>
      <c r="C118" s="200" t="s">
        <v>423</v>
      </c>
      <c r="D118" s="200" t="s">
        <v>474</v>
      </c>
      <c r="E118" s="199" t="s">
        <v>430</v>
      </c>
      <c r="F118" s="200" t="s">
        <v>475</v>
      </c>
      <c r="G118" s="199" t="s">
        <v>1418</v>
      </c>
      <c r="H118" s="199" t="s">
        <v>1419</v>
      </c>
      <c r="I118" s="199" t="s">
        <v>1420</v>
      </c>
      <c r="J118" s="199" t="s">
        <v>427</v>
      </c>
      <c r="K118" s="199" t="s">
        <v>1420</v>
      </c>
      <c r="L118" s="201">
        <v>421917800004</v>
      </c>
      <c r="M118" s="199" t="s">
        <v>1421</v>
      </c>
      <c r="N118" s="199"/>
      <c r="O118" s="199"/>
      <c r="P118" s="199"/>
    </row>
    <row r="119" spans="1:16" x14ac:dyDescent="0.2">
      <c r="A119" s="198" t="s">
        <v>1946</v>
      </c>
      <c r="B119" s="199" t="s">
        <v>1947</v>
      </c>
      <c r="C119" s="200" t="s">
        <v>423</v>
      </c>
      <c r="D119" s="200" t="s">
        <v>1948</v>
      </c>
      <c r="E119" s="199" t="s">
        <v>430</v>
      </c>
      <c r="F119" s="200" t="s">
        <v>1949</v>
      </c>
      <c r="G119" s="199" t="s">
        <v>1950</v>
      </c>
      <c r="H119" s="199" t="s">
        <v>1951</v>
      </c>
      <c r="I119" s="199" t="s">
        <v>1952</v>
      </c>
      <c r="J119" s="199" t="s">
        <v>427</v>
      </c>
      <c r="K119" s="199" t="s">
        <v>1952</v>
      </c>
      <c r="L119" s="201">
        <v>421918796233</v>
      </c>
      <c r="M119" s="199" t="s">
        <v>1953</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1369</v>
      </c>
      <c r="H121" s="265" t="s">
        <v>1370</v>
      </c>
      <c r="I121" s="200" t="s">
        <v>623</v>
      </c>
      <c r="J121" s="200" t="s">
        <v>427</v>
      </c>
      <c r="K121" s="200" t="s">
        <v>2703</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1422</v>
      </c>
      <c r="P127" s="199" t="s">
        <v>1423</v>
      </c>
    </row>
    <row r="128" spans="1:16" ht="12.75" x14ac:dyDescent="0.2">
      <c r="A128" s="198" t="s">
        <v>1954</v>
      </c>
      <c r="B128" s="199" t="s">
        <v>1955</v>
      </c>
      <c r="C128" s="200" t="s">
        <v>423</v>
      </c>
      <c r="D128" s="200" t="s">
        <v>474</v>
      </c>
      <c r="E128" s="199" t="s">
        <v>430</v>
      </c>
      <c r="F128" s="199" t="s">
        <v>475</v>
      </c>
      <c r="G128" s="321" t="s">
        <v>1956</v>
      </c>
      <c r="H128" s="321" t="s">
        <v>1957</v>
      </c>
      <c r="I128" s="199" t="s">
        <v>1958</v>
      </c>
      <c r="J128" s="199" t="s">
        <v>425</v>
      </c>
      <c r="K128" s="199" t="s">
        <v>1959</v>
      </c>
      <c r="L128" s="201">
        <v>421904260194</v>
      </c>
      <c r="M128" s="199" t="s">
        <v>1960</v>
      </c>
      <c r="N128" s="199"/>
      <c r="O128" s="199"/>
      <c r="P128" s="199"/>
    </row>
    <row r="129" spans="1:16" ht="12.75" x14ac:dyDescent="0.2">
      <c r="A129" s="198" t="s">
        <v>670</v>
      </c>
      <c r="B129" s="199" t="s">
        <v>671</v>
      </c>
      <c r="C129" s="200" t="s">
        <v>423</v>
      </c>
      <c r="D129" s="200" t="s">
        <v>474</v>
      </c>
      <c r="E129" s="199" t="s">
        <v>430</v>
      </c>
      <c r="F129" s="200" t="s">
        <v>525</v>
      </c>
      <c r="G129" s="312" t="s">
        <v>2704</v>
      </c>
      <c r="H129" s="199" t="s">
        <v>2705</v>
      </c>
      <c r="I129" s="199" t="s">
        <v>2706</v>
      </c>
      <c r="J129" s="199" t="s">
        <v>425</v>
      </c>
      <c r="K129" s="199" t="s">
        <v>2706</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1961</v>
      </c>
      <c r="E131" s="199" t="s">
        <v>1962</v>
      </c>
      <c r="F131" s="199" t="s">
        <v>1963</v>
      </c>
      <c r="G131" s="199" t="s">
        <v>682</v>
      </c>
      <c r="H131" s="199" t="s">
        <v>683</v>
      </c>
      <c r="I131" s="199" t="s">
        <v>1964</v>
      </c>
      <c r="J131" s="199" t="s">
        <v>427</v>
      </c>
      <c r="K131" s="199" t="s">
        <v>1964</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1424</v>
      </c>
      <c r="B133" s="199" t="s">
        <v>1425</v>
      </c>
      <c r="C133" s="200" t="s">
        <v>423</v>
      </c>
      <c r="D133" s="200" t="s">
        <v>1426</v>
      </c>
      <c r="E133" s="200" t="s">
        <v>1427</v>
      </c>
      <c r="F133" s="200" t="s">
        <v>1428</v>
      </c>
      <c r="G133" s="265" t="s">
        <v>1429</v>
      </c>
      <c r="H133" s="199" t="s">
        <v>1430</v>
      </c>
      <c r="I133" s="200" t="s">
        <v>1431</v>
      </c>
      <c r="J133" s="200" t="s">
        <v>425</v>
      </c>
      <c r="K133" s="200" t="s">
        <v>1431</v>
      </c>
      <c r="L133" s="201">
        <v>421903996977</v>
      </c>
      <c r="M133" s="200" t="s">
        <v>1432</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1433</v>
      </c>
      <c r="P135" s="199"/>
    </row>
    <row r="136" spans="1:16" x14ac:dyDescent="0.2">
      <c r="A136" s="178" t="s">
        <v>1965</v>
      </c>
      <c r="B136" s="277" t="s">
        <v>1966</v>
      </c>
      <c r="C136" s="200" t="s">
        <v>423</v>
      </c>
      <c r="D136" s="277" t="s">
        <v>1967</v>
      </c>
      <c r="E136" s="277" t="s">
        <v>1427</v>
      </c>
      <c r="F136" s="277" t="s">
        <v>1428</v>
      </c>
      <c r="G136" s="277" t="s">
        <v>1968</v>
      </c>
      <c r="H136" s="277" t="s">
        <v>1969</v>
      </c>
      <c r="I136" s="277" t="s">
        <v>1970</v>
      </c>
      <c r="J136" s="199" t="s">
        <v>427</v>
      </c>
      <c r="K136" s="277" t="s">
        <v>1971</v>
      </c>
      <c r="L136" s="322">
        <v>421905762340</v>
      </c>
      <c r="M136" s="277" t="s">
        <v>1972</v>
      </c>
      <c r="N136" s="277"/>
      <c r="O136" s="277"/>
      <c r="P136" s="277"/>
    </row>
    <row r="137" spans="1:16" x14ac:dyDescent="0.2">
      <c r="A137" s="203" t="s">
        <v>2708</v>
      </c>
      <c r="B137" s="285" t="s">
        <v>2709</v>
      </c>
      <c r="C137" s="285" t="s">
        <v>423</v>
      </c>
      <c r="D137" s="285" t="s">
        <v>2710</v>
      </c>
      <c r="E137" s="285" t="s">
        <v>436</v>
      </c>
      <c r="F137" s="285" t="s">
        <v>494</v>
      </c>
      <c r="G137" s="285" t="s">
        <v>2711</v>
      </c>
      <c r="H137" s="285" t="s">
        <v>496</v>
      </c>
      <c r="I137" s="285" t="s">
        <v>497</v>
      </c>
      <c r="J137" s="285" t="s">
        <v>425</v>
      </c>
      <c r="K137" s="285" t="s">
        <v>497</v>
      </c>
      <c r="L137" s="286">
        <v>421911361044</v>
      </c>
      <c r="M137" s="285" t="s">
        <v>2712</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1973</v>
      </c>
      <c r="O141" s="199"/>
      <c r="P141" s="199"/>
    </row>
    <row r="142" spans="1:16" x14ac:dyDescent="0.2">
      <c r="A142" s="178" t="s">
        <v>1434</v>
      </c>
      <c r="B142" s="277" t="s">
        <v>1435</v>
      </c>
      <c r="C142" s="200" t="s">
        <v>423</v>
      </c>
      <c r="D142" s="277" t="s">
        <v>1436</v>
      </c>
      <c r="E142" s="277" t="s">
        <v>430</v>
      </c>
      <c r="F142" s="277" t="s">
        <v>426</v>
      </c>
      <c r="G142" s="277" t="s">
        <v>1437</v>
      </c>
      <c r="H142" s="277" t="s">
        <v>1438</v>
      </c>
      <c r="I142" s="277" t="s">
        <v>1439</v>
      </c>
      <c r="J142" s="277" t="s">
        <v>425</v>
      </c>
      <c r="K142" s="277" t="s">
        <v>1440</v>
      </c>
      <c r="L142" s="322" t="s">
        <v>1441</v>
      </c>
      <c r="M142" s="277" t="s">
        <v>1442</v>
      </c>
      <c r="N142" s="277"/>
      <c r="O142" s="277"/>
      <c r="P142" s="277"/>
    </row>
    <row r="143" spans="1:16" x14ac:dyDescent="0.2">
      <c r="A143" s="203" t="s">
        <v>2713</v>
      </c>
      <c r="B143" s="285" t="s">
        <v>2714</v>
      </c>
      <c r="C143" s="285" t="s">
        <v>423</v>
      </c>
      <c r="D143" s="285" t="s">
        <v>953</v>
      </c>
      <c r="E143" s="285" t="s">
        <v>431</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739</v>
      </c>
      <c r="B144" s="199" t="s">
        <v>740</v>
      </c>
      <c r="C144" s="200" t="s">
        <v>423</v>
      </c>
      <c r="D144" s="199" t="s">
        <v>1371</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1443</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2721</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1444</v>
      </c>
    </row>
    <row r="159" spans="1:16" x14ac:dyDescent="0.2">
      <c r="A159" s="198" t="s">
        <v>1974</v>
      </c>
      <c r="B159" s="199" t="s">
        <v>1975</v>
      </c>
      <c r="C159" s="200" t="s">
        <v>423</v>
      </c>
      <c r="D159" s="200" t="s">
        <v>1976</v>
      </c>
      <c r="E159" s="200" t="s">
        <v>431</v>
      </c>
      <c r="F159" s="200" t="s">
        <v>725</v>
      </c>
      <c r="G159" s="265" t="s">
        <v>1977</v>
      </c>
      <c r="H159" s="265" t="s">
        <v>1978</v>
      </c>
      <c r="I159" s="200" t="s">
        <v>1979</v>
      </c>
      <c r="J159" s="200" t="s">
        <v>425</v>
      </c>
      <c r="K159" s="200" t="s">
        <v>1979</v>
      </c>
      <c r="L159" s="316">
        <v>421915802888</v>
      </c>
      <c r="M159" s="200" t="s">
        <v>1980</v>
      </c>
      <c r="N159" s="200"/>
      <c r="O159" s="200"/>
      <c r="P159" s="200"/>
    </row>
    <row r="160" spans="1:16" x14ac:dyDescent="0.2">
      <c r="A160" s="198" t="s">
        <v>1981</v>
      </c>
      <c r="B160" s="199" t="s">
        <v>1982</v>
      </c>
      <c r="C160" s="200" t="s">
        <v>423</v>
      </c>
      <c r="D160" s="200" t="s">
        <v>1983</v>
      </c>
      <c r="E160" s="199" t="s">
        <v>430</v>
      </c>
      <c r="F160" s="199" t="s">
        <v>1984</v>
      </c>
      <c r="G160" s="199" t="s">
        <v>1985</v>
      </c>
      <c r="H160" s="199" t="s">
        <v>1986</v>
      </c>
      <c r="I160" s="199" t="s">
        <v>1987</v>
      </c>
      <c r="J160" s="199" t="s">
        <v>427</v>
      </c>
      <c r="K160" s="199" t="s">
        <v>1987</v>
      </c>
      <c r="L160" s="201">
        <v>421905343077</v>
      </c>
      <c r="M160" s="199" t="s">
        <v>1988</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1989</v>
      </c>
      <c r="J162" s="285" t="s">
        <v>872</v>
      </c>
      <c r="K162" s="285" t="s">
        <v>2722</v>
      </c>
      <c r="L162" s="286" t="s">
        <v>2723</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1990</v>
      </c>
      <c r="I164" s="200" t="s">
        <v>884</v>
      </c>
      <c r="J164" s="200" t="s">
        <v>427</v>
      </c>
      <c r="K164" s="200" t="s">
        <v>1445</v>
      </c>
      <c r="L164" s="201">
        <v>421915499077</v>
      </c>
      <c r="M164" s="200" t="s">
        <v>885</v>
      </c>
      <c r="N164" s="200"/>
      <c r="O164" s="200"/>
      <c r="P164" s="200"/>
    </row>
    <row r="165" spans="1:16" x14ac:dyDescent="0.2">
      <c r="A165" s="198" t="s">
        <v>886</v>
      </c>
      <c r="B165" s="199" t="s">
        <v>887</v>
      </c>
      <c r="C165" s="200" t="s">
        <v>423</v>
      </c>
      <c r="D165" s="200" t="s">
        <v>1991</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1992</v>
      </c>
      <c r="B166" s="199" t="s">
        <v>1993</v>
      </c>
      <c r="C166" s="200" t="s">
        <v>423</v>
      </c>
      <c r="D166" s="199" t="s">
        <v>1994</v>
      </c>
      <c r="E166" s="199" t="s">
        <v>430</v>
      </c>
      <c r="F166" s="199" t="s">
        <v>893</v>
      </c>
      <c r="G166" s="265" t="s">
        <v>1995</v>
      </c>
      <c r="H166" s="265" t="s">
        <v>1996</v>
      </c>
      <c r="I166" s="199" t="s">
        <v>1997</v>
      </c>
      <c r="J166" s="199" t="s">
        <v>427</v>
      </c>
      <c r="K166" s="199" t="s">
        <v>1997</v>
      </c>
      <c r="L166" s="201">
        <v>421915902632</v>
      </c>
      <c r="M166" s="199" t="s">
        <v>1998</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1999</v>
      </c>
      <c r="B171" s="277" t="s">
        <v>2000</v>
      </c>
      <c r="C171" s="200" t="s">
        <v>423</v>
      </c>
      <c r="D171" s="277" t="s">
        <v>2001</v>
      </c>
      <c r="E171" s="277" t="s">
        <v>2002</v>
      </c>
      <c r="F171" s="277" t="s">
        <v>2003</v>
      </c>
      <c r="G171" s="277" t="s">
        <v>2004</v>
      </c>
      <c r="H171" s="277" t="s">
        <v>2005</v>
      </c>
      <c r="I171" s="277" t="s">
        <v>2006</v>
      </c>
      <c r="J171" s="277" t="s">
        <v>427</v>
      </c>
      <c r="K171" s="277" t="s">
        <v>2006</v>
      </c>
      <c r="L171" s="322">
        <v>421905533719</v>
      </c>
      <c r="M171" s="277" t="s">
        <v>2724</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1446</v>
      </c>
      <c r="B174" s="199" t="s">
        <v>1447</v>
      </c>
      <c r="C174" s="200" t="s">
        <v>423</v>
      </c>
      <c r="D174" s="200" t="s">
        <v>1448</v>
      </c>
      <c r="E174" s="200" t="s">
        <v>434</v>
      </c>
      <c r="F174" s="200" t="s">
        <v>433</v>
      </c>
      <c r="G174" s="265" t="s">
        <v>1449</v>
      </c>
      <c r="H174" s="199" t="s">
        <v>1450</v>
      </c>
      <c r="I174" s="200" t="s">
        <v>1451</v>
      </c>
      <c r="J174" s="200" t="s">
        <v>425</v>
      </c>
      <c r="K174" s="200"/>
      <c r="L174" s="201">
        <v>421907953701</v>
      </c>
      <c r="M174" s="200" t="s">
        <v>2007</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2008</v>
      </c>
      <c r="B177" s="199" t="s">
        <v>2009</v>
      </c>
      <c r="C177" s="200" t="s">
        <v>423</v>
      </c>
      <c r="D177" s="199" t="s">
        <v>2010</v>
      </c>
      <c r="E177" s="277" t="s">
        <v>2011</v>
      </c>
      <c r="F177" s="199" t="s">
        <v>2012</v>
      </c>
      <c r="G177" s="265" t="s">
        <v>2013</v>
      </c>
      <c r="H177" s="265" t="s">
        <v>2014</v>
      </c>
      <c r="I177" s="199" t="s">
        <v>2015</v>
      </c>
      <c r="J177" s="199" t="s">
        <v>427</v>
      </c>
      <c r="K177" s="199" t="s">
        <v>2015</v>
      </c>
      <c r="L177" s="201">
        <v>421908553335</v>
      </c>
      <c r="M177" s="199" t="s">
        <v>2016</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x14ac:dyDescent="0.2">
      <c r="A179" s="178" t="s">
        <v>1452</v>
      </c>
      <c r="B179" s="318" t="s">
        <v>1453</v>
      </c>
      <c r="C179" s="200" t="s">
        <v>423</v>
      </c>
      <c r="D179" s="277" t="s">
        <v>1436</v>
      </c>
      <c r="E179" s="277" t="s">
        <v>430</v>
      </c>
      <c r="F179" s="277" t="s">
        <v>426</v>
      </c>
      <c r="G179" s="277" t="s">
        <v>1454</v>
      </c>
      <c r="H179" s="277" t="s">
        <v>1455</v>
      </c>
      <c r="I179" s="277" t="s">
        <v>1439</v>
      </c>
      <c r="J179" s="277" t="s">
        <v>425</v>
      </c>
      <c r="K179" s="277" t="s">
        <v>2017</v>
      </c>
      <c r="L179" s="323" t="s">
        <v>1456</v>
      </c>
      <c r="M179" s="277" t="s">
        <v>1457</v>
      </c>
      <c r="N179" s="277"/>
      <c r="O179" s="277"/>
      <c r="P179" s="277"/>
    </row>
    <row r="180" spans="1:16" x14ac:dyDescent="0.2">
      <c r="A180" s="178" t="s">
        <v>965</v>
      </c>
      <c r="B180" s="277" t="s">
        <v>966</v>
      </c>
      <c r="C180" s="277" t="s">
        <v>423</v>
      </c>
      <c r="D180" s="200" t="s">
        <v>1458</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x14ac:dyDescent="0.2">
      <c r="A183" s="178" t="s">
        <v>2018</v>
      </c>
      <c r="B183" s="277" t="s">
        <v>2019</v>
      </c>
      <c r="C183" s="277" t="s">
        <v>423</v>
      </c>
      <c r="D183" s="200" t="s">
        <v>2020</v>
      </c>
      <c r="E183" s="277" t="s">
        <v>430</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423</v>
      </c>
      <c r="D185" s="285" t="s">
        <v>2738</v>
      </c>
      <c r="E185" s="285" t="s">
        <v>2739</v>
      </c>
      <c r="F185" s="285" t="s">
        <v>2740</v>
      </c>
      <c r="G185" s="285" t="s">
        <v>2741</v>
      </c>
      <c r="H185" s="285" t="s">
        <v>2742</v>
      </c>
      <c r="I185" s="285" t="s">
        <v>2743</v>
      </c>
      <c r="J185" s="285" t="s">
        <v>425</v>
      </c>
      <c r="K185" s="285" t="s">
        <v>2744</v>
      </c>
      <c r="L185" s="286">
        <v>421944608826</v>
      </c>
      <c r="M185" s="285" t="s">
        <v>2359</v>
      </c>
      <c r="N185" s="285"/>
      <c r="O185" s="285"/>
      <c r="P185" s="285"/>
    </row>
    <row r="186" spans="1:16" x14ac:dyDescent="0.2">
      <c r="A186" s="203" t="s">
        <v>2745</v>
      </c>
      <c r="B186" s="285" t="s">
        <v>2746</v>
      </c>
      <c r="C186" s="285" t="s">
        <v>423</v>
      </c>
      <c r="D186" s="285" t="s">
        <v>2747</v>
      </c>
      <c r="E186" s="285" t="s">
        <v>2707</v>
      </c>
      <c r="F186" s="285" t="s">
        <v>1016</v>
      </c>
      <c r="G186" s="285" t="s">
        <v>2748</v>
      </c>
      <c r="H186" s="285" t="s">
        <v>2749</v>
      </c>
      <c r="I186" s="285" t="s">
        <v>2750</v>
      </c>
      <c r="J186" s="285" t="s">
        <v>425</v>
      </c>
      <c r="K186" s="285" t="s">
        <v>2750</v>
      </c>
      <c r="L186" s="286">
        <v>421903226107</v>
      </c>
      <c r="M186" s="285" t="s">
        <v>2751</v>
      </c>
      <c r="N186" s="285"/>
      <c r="O186" s="285"/>
      <c r="P186" s="285"/>
    </row>
    <row r="187" spans="1:16" x14ac:dyDescent="0.2">
      <c r="A187" s="203" t="s">
        <v>2752</v>
      </c>
      <c r="B187" s="285" t="s">
        <v>2753</v>
      </c>
      <c r="C187" s="285" t="s">
        <v>423</v>
      </c>
      <c r="D187" s="285" t="s">
        <v>2754</v>
      </c>
      <c r="E187" s="285" t="s">
        <v>2755</v>
      </c>
      <c r="F187" s="285" t="s">
        <v>2756</v>
      </c>
      <c r="G187" s="285" t="s">
        <v>2359</v>
      </c>
      <c r="H187" s="285" t="s">
        <v>2757</v>
      </c>
      <c r="I187" s="285" t="s">
        <v>2758</v>
      </c>
      <c r="J187" s="285" t="s">
        <v>425</v>
      </c>
      <c r="K187" s="285" t="s">
        <v>2359</v>
      </c>
      <c r="L187" s="286" t="s">
        <v>2359</v>
      </c>
      <c r="M187" s="285" t="s">
        <v>2759</v>
      </c>
      <c r="N187" s="285"/>
      <c r="O187" s="285"/>
      <c r="P187" s="285"/>
    </row>
    <row r="188" spans="1:16" ht="12.75" x14ac:dyDescent="0.2">
      <c r="A188" s="203" t="s">
        <v>2028</v>
      </c>
      <c r="B188" s="285" t="s">
        <v>2029</v>
      </c>
      <c r="C188" s="285" t="s">
        <v>2030</v>
      </c>
      <c r="D188" s="285" t="s">
        <v>2031</v>
      </c>
      <c r="E188" s="285" t="s">
        <v>430</v>
      </c>
      <c r="F188" s="285" t="s">
        <v>525</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423</v>
      </c>
      <c r="D189" s="285" t="s">
        <v>2039</v>
      </c>
      <c r="E189" s="285" t="s">
        <v>430</v>
      </c>
      <c r="F189" s="285" t="s">
        <v>551</v>
      </c>
      <c r="G189" s="285" t="s">
        <v>2040</v>
      </c>
      <c r="H189" s="285" t="s">
        <v>2041</v>
      </c>
      <c r="I189" s="285" t="s">
        <v>752</v>
      </c>
      <c r="J189" s="285" t="s">
        <v>425</v>
      </c>
      <c r="K189" s="285" t="s">
        <v>752</v>
      </c>
      <c r="L189" s="286">
        <v>421905245825</v>
      </c>
      <c r="M189" s="285" t="s">
        <v>2042</v>
      </c>
      <c r="N189" s="285"/>
      <c r="O189" s="285"/>
      <c r="P189" s="285"/>
    </row>
    <row r="190" spans="1:16" x14ac:dyDescent="0.2">
      <c r="A190" s="203" t="s">
        <v>2237</v>
      </c>
      <c r="B190" s="285" t="s">
        <v>2238</v>
      </c>
      <c r="C190" s="285" t="s">
        <v>423</v>
      </c>
      <c r="D190" s="285" t="s">
        <v>2239</v>
      </c>
      <c r="E190" s="285" t="s">
        <v>430</v>
      </c>
      <c r="F190" s="285" t="s">
        <v>2240</v>
      </c>
      <c r="G190" s="285" t="s">
        <v>2241</v>
      </c>
      <c r="H190" s="285" t="s">
        <v>2242</v>
      </c>
      <c r="I190" s="285" t="s">
        <v>2243</v>
      </c>
      <c r="J190" s="277" t="s">
        <v>427</v>
      </c>
      <c r="K190" s="285"/>
      <c r="L190" s="286"/>
      <c r="M190" s="285" t="s">
        <v>2244</v>
      </c>
      <c r="N190" s="285"/>
      <c r="O190" s="285"/>
      <c r="P190" s="285"/>
    </row>
    <row r="191" spans="1:16" x14ac:dyDescent="0.2">
      <c r="A191" s="203" t="s">
        <v>2760</v>
      </c>
      <c r="B191" s="285" t="s">
        <v>2761</v>
      </c>
      <c r="C191" s="285" t="s">
        <v>423</v>
      </c>
      <c r="D191" s="285" t="s">
        <v>2762</v>
      </c>
      <c r="E191" s="285" t="s">
        <v>434</v>
      </c>
      <c r="F191" s="285" t="s">
        <v>435</v>
      </c>
      <c r="G191" s="285" t="s">
        <v>2763</v>
      </c>
      <c r="H191" s="285" t="s">
        <v>2764</v>
      </c>
      <c r="I191" s="285" t="s">
        <v>2765</v>
      </c>
      <c r="J191" s="285" t="s">
        <v>427</v>
      </c>
      <c r="K191" s="285" t="s">
        <v>2765</v>
      </c>
      <c r="L191" s="286">
        <v>421911830220</v>
      </c>
      <c r="M191" s="285" t="s">
        <v>2766</v>
      </c>
      <c r="N191" s="285"/>
      <c r="O191" s="285"/>
      <c r="P191" s="285"/>
    </row>
    <row r="192" spans="1:16" x14ac:dyDescent="0.2">
      <c r="A192" s="203" t="s">
        <v>2767</v>
      </c>
      <c r="B192" s="285" t="s">
        <v>2768</v>
      </c>
      <c r="C192" s="285" t="s">
        <v>423</v>
      </c>
      <c r="D192" s="285" t="s">
        <v>2769</v>
      </c>
      <c r="E192" s="285" t="s">
        <v>430</v>
      </c>
      <c r="F192" s="285" t="s">
        <v>758</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423</v>
      </c>
      <c r="D193" s="285" t="s">
        <v>2776</v>
      </c>
      <c r="E193" s="285" t="s">
        <v>1710</v>
      </c>
      <c r="F193" s="285" t="s">
        <v>1779</v>
      </c>
      <c r="G193" s="285" t="s">
        <v>2777</v>
      </c>
      <c r="H193" s="285" t="s">
        <v>2778</v>
      </c>
      <c r="I193" s="285" t="s">
        <v>2779</v>
      </c>
      <c r="J193" s="285" t="s">
        <v>425</v>
      </c>
      <c r="K193" s="285" t="s">
        <v>2779</v>
      </c>
      <c r="L193" s="286">
        <v>421905315540</v>
      </c>
      <c r="M193" s="285" t="s">
        <v>2780</v>
      </c>
      <c r="N193" s="285"/>
      <c r="O193" s="285"/>
      <c r="P193" s="285"/>
    </row>
    <row r="194" spans="1:16" x14ac:dyDescent="0.2">
      <c r="A194" s="203" t="s">
        <v>2781</v>
      </c>
      <c r="B194" s="285" t="s">
        <v>2782</v>
      </c>
      <c r="C194" s="285" t="s">
        <v>423</v>
      </c>
      <c r="D194" s="285" t="s">
        <v>2783</v>
      </c>
      <c r="E194" s="285" t="s">
        <v>1873</v>
      </c>
      <c r="F194" s="285" t="s">
        <v>1874</v>
      </c>
      <c r="G194" s="285" t="s">
        <v>2359</v>
      </c>
      <c r="H194" s="285" t="s">
        <v>2784</v>
      </c>
      <c r="I194" s="285" t="s">
        <v>2785</v>
      </c>
      <c r="J194" s="285" t="s">
        <v>427</v>
      </c>
      <c r="K194" s="285" t="s">
        <v>2785</v>
      </c>
      <c r="L194" s="286">
        <v>421948137172</v>
      </c>
      <c r="M194" s="285" t="s">
        <v>2359</v>
      </c>
      <c r="N194" s="285"/>
      <c r="O194" s="285"/>
      <c r="P194" s="285"/>
    </row>
    <row r="195" spans="1:16" x14ac:dyDescent="0.2">
      <c r="A195" s="203" t="s">
        <v>2786</v>
      </c>
      <c r="B195" s="285" t="s">
        <v>2787</v>
      </c>
      <c r="C195" s="285" t="s">
        <v>423</v>
      </c>
      <c r="D195" s="285" t="s">
        <v>2788</v>
      </c>
      <c r="E195" s="285" t="s">
        <v>434</v>
      </c>
      <c r="F195" s="285" t="s">
        <v>433</v>
      </c>
      <c r="G195" s="285" t="s">
        <v>2789</v>
      </c>
      <c r="H195" s="285" t="s">
        <v>2790</v>
      </c>
      <c r="I195" s="285" t="s">
        <v>2791</v>
      </c>
      <c r="J195" s="285" t="s">
        <v>427</v>
      </c>
      <c r="K195" s="285" t="s">
        <v>2792</v>
      </c>
      <c r="L195" s="286">
        <v>421918766009</v>
      </c>
      <c r="M195" s="285" t="s">
        <v>2793</v>
      </c>
      <c r="N195" s="285"/>
      <c r="O195" s="285"/>
      <c r="P195" s="285"/>
    </row>
    <row r="196" spans="1:16" x14ac:dyDescent="0.2">
      <c r="A196" s="198" t="s">
        <v>1459</v>
      </c>
      <c r="B196" s="199" t="s">
        <v>1460</v>
      </c>
      <c r="C196" s="200" t="s">
        <v>423</v>
      </c>
      <c r="D196" s="199" t="s">
        <v>524</v>
      </c>
      <c r="E196" s="199" t="s">
        <v>430</v>
      </c>
      <c r="F196" s="199" t="s">
        <v>525</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423</v>
      </c>
      <c r="D197" s="285" t="s">
        <v>2796</v>
      </c>
      <c r="E197" s="285" t="s">
        <v>2797</v>
      </c>
      <c r="F197" s="285" t="s">
        <v>433</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423</v>
      </c>
      <c r="D198" s="285" t="s">
        <v>2803</v>
      </c>
      <c r="E198" s="285" t="s">
        <v>2804</v>
      </c>
      <c r="F198" s="285" t="s">
        <v>2805</v>
      </c>
      <c r="G198" s="285" t="s">
        <v>2806</v>
      </c>
      <c r="H198" s="285" t="s">
        <v>2807</v>
      </c>
      <c r="I198" s="285" t="s">
        <v>2808</v>
      </c>
      <c r="J198" s="285" t="s">
        <v>425</v>
      </c>
      <c r="K198" s="285" t="s">
        <v>2809</v>
      </c>
      <c r="L198" s="286">
        <v>421908470934</v>
      </c>
      <c r="M198" s="285" t="s">
        <v>2810</v>
      </c>
      <c r="N198" s="285"/>
      <c r="O198" s="285"/>
      <c r="P198" s="285"/>
    </row>
    <row r="199" spans="1:16" x14ac:dyDescent="0.2">
      <c r="A199" s="203" t="s">
        <v>2811</v>
      </c>
      <c r="B199" s="285" t="s">
        <v>2812</v>
      </c>
      <c r="C199" s="285" t="s">
        <v>423</v>
      </c>
      <c r="D199" s="285" t="s">
        <v>2813</v>
      </c>
      <c r="E199" s="285" t="s">
        <v>2814</v>
      </c>
      <c r="F199" s="285" t="s">
        <v>2815</v>
      </c>
      <c r="G199" s="285" t="s">
        <v>2816</v>
      </c>
      <c r="H199" s="285" t="s">
        <v>2817</v>
      </c>
      <c r="I199" s="285" t="s">
        <v>2818</v>
      </c>
      <c r="J199" s="285" t="s">
        <v>427</v>
      </c>
      <c r="K199" s="285" t="s">
        <v>2819</v>
      </c>
      <c r="L199" s="286">
        <v>421903544565</v>
      </c>
      <c r="M199" s="285" t="s">
        <v>2359</v>
      </c>
      <c r="N199" s="285"/>
      <c r="O199" s="285"/>
      <c r="P199" s="285"/>
    </row>
    <row r="200" spans="1:16" x14ac:dyDescent="0.2">
      <c r="A200" s="203" t="s">
        <v>2820</v>
      </c>
      <c r="B200" s="285" t="s">
        <v>2821</v>
      </c>
      <c r="C200" s="285" t="s">
        <v>423</v>
      </c>
      <c r="D200" s="285" t="s">
        <v>2822</v>
      </c>
      <c r="E200" s="285" t="s">
        <v>430</v>
      </c>
      <c r="F200" s="285" t="s">
        <v>551</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423</v>
      </c>
      <c r="D201" s="285" t="s">
        <v>2830</v>
      </c>
      <c r="E201" s="285" t="s">
        <v>430</v>
      </c>
      <c r="F201" s="285" t="s">
        <v>2831</v>
      </c>
      <c r="G201" s="285" t="s">
        <v>2832</v>
      </c>
      <c r="H201" s="285" t="s">
        <v>2833</v>
      </c>
      <c r="I201" s="285" t="s">
        <v>2834</v>
      </c>
      <c r="J201" s="285" t="s">
        <v>425</v>
      </c>
      <c r="K201" s="285" t="s">
        <v>2834</v>
      </c>
      <c r="L201" s="286">
        <v>421903408371</v>
      </c>
      <c r="M201" s="285" t="s">
        <v>2835</v>
      </c>
      <c r="N201" s="285"/>
      <c r="O201" s="285"/>
      <c r="P201" s="285"/>
    </row>
    <row r="202" spans="1:16" x14ac:dyDescent="0.2">
      <c r="A202" s="203" t="s">
        <v>2836</v>
      </c>
      <c r="B202" s="285" t="s">
        <v>2837</v>
      </c>
      <c r="C202" s="285" t="s">
        <v>423</v>
      </c>
      <c r="D202" s="285" t="s">
        <v>2838</v>
      </c>
      <c r="E202" s="285" t="s">
        <v>430</v>
      </c>
      <c r="F202" s="285" t="s">
        <v>826</v>
      </c>
      <c r="G202" s="285" t="s">
        <v>2839</v>
      </c>
      <c r="H202" s="285" t="s">
        <v>2840</v>
      </c>
      <c r="I202" s="285" t="s">
        <v>2841</v>
      </c>
      <c r="J202" s="285" t="s">
        <v>425</v>
      </c>
      <c r="K202" s="285" t="s">
        <v>2841</v>
      </c>
      <c r="L202" s="286">
        <v>421905710859</v>
      </c>
      <c r="M202" s="285" t="s">
        <v>2842</v>
      </c>
      <c r="N202" s="285"/>
      <c r="O202" s="285"/>
      <c r="P202" s="285"/>
    </row>
    <row r="203" spans="1:16" x14ac:dyDescent="0.2">
      <c r="A203" s="203" t="s">
        <v>2843</v>
      </c>
      <c r="B203" s="285" t="s">
        <v>2844</v>
      </c>
      <c r="C203" s="285" t="s">
        <v>423</v>
      </c>
      <c r="D203" s="285" t="s">
        <v>2845</v>
      </c>
      <c r="E203" s="285" t="s">
        <v>2846</v>
      </c>
      <c r="F203" s="285" t="s">
        <v>2847</v>
      </c>
      <c r="G203" s="285" t="s">
        <v>2848</v>
      </c>
      <c r="H203" s="285" t="s">
        <v>2849</v>
      </c>
      <c r="I203" s="285" t="s">
        <v>2850</v>
      </c>
      <c r="J203" s="285" t="s">
        <v>425</v>
      </c>
      <c r="K203" s="285" t="s">
        <v>2850</v>
      </c>
      <c r="L203" s="286">
        <v>421907725303</v>
      </c>
      <c r="M203" s="285" t="s">
        <v>2851</v>
      </c>
      <c r="N203" s="285"/>
      <c r="O203" s="285"/>
      <c r="P203" s="285"/>
    </row>
    <row r="204" spans="1:16" x14ac:dyDescent="0.2">
      <c r="A204" s="203" t="s">
        <v>2043</v>
      </c>
      <c r="B204" s="285" t="s">
        <v>2044</v>
      </c>
      <c r="C204" s="285" t="s">
        <v>423</v>
      </c>
      <c r="D204" s="285" t="s">
        <v>2045</v>
      </c>
      <c r="E204" s="285" t="s">
        <v>434</v>
      </c>
      <c r="F204" s="285" t="s">
        <v>435</v>
      </c>
      <c r="G204" s="285" t="s">
        <v>2046</v>
      </c>
      <c r="H204" s="285" t="s">
        <v>2047</v>
      </c>
      <c r="I204" s="285" t="s">
        <v>2048</v>
      </c>
      <c r="J204" s="285" t="s">
        <v>425</v>
      </c>
      <c r="K204" s="285" t="s">
        <v>2994</v>
      </c>
      <c r="L204" s="286" t="s">
        <v>2995</v>
      </c>
      <c r="M204" s="285" t="s">
        <v>2049</v>
      </c>
      <c r="N204" s="285"/>
      <c r="O204" s="285"/>
      <c r="P204" s="285"/>
    </row>
    <row r="205" spans="1:16" x14ac:dyDescent="0.2">
      <c r="A205" s="203" t="s">
        <v>2852</v>
      </c>
      <c r="B205" s="285" t="s">
        <v>2853</v>
      </c>
      <c r="C205" s="285" t="s">
        <v>423</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423</v>
      </c>
      <c r="D206" s="285" t="s">
        <v>2862</v>
      </c>
      <c r="E206" s="285" t="s">
        <v>1895</v>
      </c>
      <c r="F206" s="285" t="s">
        <v>1896</v>
      </c>
      <c r="G206" s="285" t="s">
        <v>2359</v>
      </c>
      <c r="H206" s="285" t="s">
        <v>2863</v>
      </c>
      <c r="I206" s="285" t="s">
        <v>2864</v>
      </c>
      <c r="J206" s="285" t="s">
        <v>427</v>
      </c>
      <c r="K206" s="285" t="s">
        <v>2359</v>
      </c>
      <c r="L206" s="286" t="s">
        <v>2359</v>
      </c>
      <c r="M206" s="285" t="s">
        <v>2865</v>
      </c>
      <c r="N206" s="285"/>
      <c r="O206" s="285"/>
      <c r="P206" s="285"/>
    </row>
    <row r="207" spans="1:16" x14ac:dyDescent="0.2">
      <c r="A207" s="203" t="s">
        <v>2050</v>
      </c>
      <c r="B207" s="285" t="s">
        <v>2051</v>
      </c>
      <c r="C207" s="285" t="s">
        <v>423</v>
      </c>
      <c r="D207" s="285" t="s">
        <v>2052</v>
      </c>
      <c r="E207" s="285" t="s">
        <v>1873</v>
      </c>
      <c r="F207" s="285" t="s">
        <v>1874</v>
      </c>
      <c r="G207" s="285" t="s">
        <v>2053</v>
      </c>
      <c r="H207" s="285" t="s">
        <v>2992</v>
      </c>
      <c r="I207" s="285" t="s">
        <v>2054</v>
      </c>
      <c r="J207" s="285" t="s">
        <v>425</v>
      </c>
      <c r="K207" s="285" t="s">
        <v>2055</v>
      </c>
      <c r="L207" s="286">
        <v>421949335971</v>
      </c>
      <c r="M207" s="285" t="s">
        <v>2056</v>
      </c>
      <c r="N207" s="285" t="s">
        <v>2866</v>
      </c>
      <c r="O207" s="285"/>
      <c r="P207" s="285"/>
    </row>
    <row r="208" spans="1:16" x14ac:dyDescent="0.2">
      <c r="A208" s="203" t="s">
        <v>2867</v>
      </c>
      <c r="B208" s="285" t="s">
        <v>2868</v>
      </c>
      <c r="C208" s="285" t="s">
        <v>423</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423</v>
      </c>
      <c r="D209" s="285" t="s">
        <v>2877</v>
      </c>
      <c r="E209" s="285" t="s">
        <v>424</v>
      </c>
      <c r="F209" s="285" t="s">
        <v>817</v>
      </c>
      <c r="G209" s="285" t="s">
        <v>2878</v>
      </c>
      <c r="H209" s="285" t="s">
        <v>2879</v>
      </c>
      <c r="I209" s="285" t="s">
        <v>2880</v>
      </c>
      <c r="J209" s="285" t="s">
        <v>425</v>
      </c>
      <c r="K209" s="285" t="s">
        <v>2880</v>
      </c>
      <c r="L209" s="286">
        <v>421903551810</v>
      </c>
      <c r="M209" s="285" t="s">
        <v>2881</v>
      </c>
      <c r="N209" s="285"/>
      <c r="O209" s="285"/>
      <c r="P209" s="285"/>
    </row>
    <row r="210" spans="1:16" x14ac:dyDescent="0.2">
      <c r="A210" s="203" t="s">
        <v>2057</v>
      </c>
      <c r="B210" s="285" t="s">
        <v>2058</v>
      </c>
      <c r="C210" s="285" t="s">
        <v>423</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75" x14ac:dyDescent="0.2">
      <c r="A211" s="203" t="s">
        <v>2066</v>
      </c>
      <c r="B211" s="285" t="s">
        <v>2067</v>
      </c>
      <c r="C211" s="285" t="s">
        <v>423</v>
      </c>
      <c r="D211" s="285" t="s">
        <v>2068</v>
      </c>
      <c r="E211" s="199" t="s">
        <v>430</v>
      </c>
      <c r="F211" s="285" t="s">
        <v>542</v>
      </c>
      <c r="G211" s="313" t="s">
        <v>2069</v>
      </c>
      <c r="H211" s="313" t="s">
        <v>2070</v>
      </c>
      <c r="I211" s="285" t="s">
        <v>2071</v>
      </c>
      <c r="J211" s="285" t="s">
        <v>425</v>
      </c>
      <c r="K211" s="285" t="s">
        <v>2071</v>
      </c>
      <c r="L211" s="286">
        <v>421903851953</v>
      </c>
      <c r="M211" s="285" t="s">
        <v>2072</v>
      </c>
      <c r="N211" s="285"/>
      <c r="O211" s="285"/>
      <c r="P211" s="285"/>
    </row>
    <row r="212" spans="1:16" x14ac:dyDescent="0.2">
      <c r="A212" s="203" t="s">
        <v>2883</v>
      </c>
      <c r="B212" s="285" t="s">
        <v>2884</v>
      </c>
      <c r="C212" s="285" t="s">
        <v>423</v>
      </c>
      <c r="D212" s="285" t="s">
        <v>2885</v>
      </c>
      <c r="E212" s="285" t="s">
        <v>2886</v>
      </c>
      <c r="F212" s="285" t="s">
        <v>2887</v>
      </c>
      <c r="G212" s="285" t="s">
        <v>2888</v>
      </c>
      <c r="H212" s="285" t="s">
        <v>2889</v>
      </c>
      <c r="I212" s="285" t="s">
        <v>2890</v>
      </c>
      <c r="J212" s="285" t="s">
        <v>425</v>
      </c>
      <c r="K212" s="285" t="s">
        <v>2890</v>
      </c>
      <c r="L212" s="286">
        <v>421902366400</v>
      </c>
      <c r="M212" s="285" t="s">
        <v>2891</v>
      </c>
      <c r="N212" s="285"/>
      <c r="O212" s="285"/>
      <c r="P212" s="285"/>
    </row>
    <row r="213" spans="1:16" x14ac:dyDescent="0.2">
      <c r="A213" s="203" t="s">
        <v>2892</v>
      </c>
      <c r="B213" s="285" t="s">
        <v>2893</v>
      </c>
      <c r="C213" s="285" t="s">
        <v>423</v>
      </c>
      <c r="D213" s="285" t="s">
        <v>2894</v>
      </c>
      <c r="E213" s="285" t="s">
        <v>2895</v>
      </c>
      <c r="F213" s="285" t="s">
        <v>2896</v>
      </c>
      <c r="G213" s="285" t="s">
        <v>2897</v>
      </c>
      <c r="H213" s="285" t="s">
        <v>2898</v>
      </c>
      <c r="I213" s="285" t="s">
        <v>2899</v>
      </c>
      <c r="J213" s="285" t="s">
        <v>425</v>
      </c>
      <c r="K213" s="285" t="s">
        <v>2899</v>
      </c>
      <c r="L213" s="286">
        <v>421905495820</v>
      </c>
      <c r="M213" s="285" t="s">
        <v>2900</v>
      </c>
      <c r="N213" s="285"/>
      <c r="O213" s="285"/>
      <c r="P213" s="285"/>
    </row>
    <row r="214" spans="1:16" x14ac:dyDescent="0.2">
      <c r="A214" s="203" t="s">
        <v>2901</v>
      </c>
      <c r="B214" s="285" t="s">
        <v>2902</v>
      </c>
      <c r="C214" s="285" t="s">
        <v>423</v>
      </c>
      <c r="D214" s="285" t="s">
        <v>2903</v>
      </c>
      <c r="E214" s="285" t="s">
        <v>2904</v>
      </c>
      <c r="F214" s="285" t="s">
        <v>2905</v>
      </c>
      <c r="G214" s="285" t="s">
        <v>2906</v>
      </c>
      <c r="H214" s="285" t="s">
        <v>2907</v>
      </c>
      <c r="I214" s="285" t="s">
        <v>2908</v>
      </c>
      <c r="J214" s="285" t="s">
        <v>425</v>
      </c>
      <c r="K214" s="285" t="s">
        <v>2908</v>
      </c>
      <c r="L214" s="286">
        <v>421905356370</v>
      </c>
      <c r="M214" s="285" t="s">
        <v>2909</v>
      </c>
      <c r="N214" s="285"/>
      <c r="O214" s="285"/>
      <c r="P214" s="285"/>
    </row>
    <row r="215" spans="1:16" ht="12.75" x14ac:dyDescent="0.2">
      <c r="A215" s="203" t="s">
        <v>2073</v>
      </c>
      <c r="B215" s="285" t="s">
        <v>2074</v>
      </c>
      <c r="C215" s="285" t="s">
        <v>423</v>
      </c>
      <c r="D215" s="285" t="s">
        <v>2075</v>
      </c>
      <c r="E215" s="285" t="s">
        <v>1427</v>
      </c>
      <c r="F215" s="285" t="s">
        <v>1428</v>
      </c>
      <c r="G215" s="313" t="s">
        <v>2076</v>
      </c>
      <c r="H215" s="285" t="s">
        <v>2077</v>
      </c>
      <c r="I215" s="285" t="s">
        <v>2078</v>
      </c>
      <c r="J215" s="285" t="s">
        <v>425</v>
      </c>
      <c r="K215" s="285" t="s">
        <v>2079</v>
      </c>
      <c r="L215" s="286">
        <v>421907641634</v>
      </c>
      <c r="M215" s="285" t="s">
        <v>2080</v>
      </c>
      <c r="N215" s="285"/>
      <c r="O215" s="285"/>
      <c r="P215" s="285"/>
    </row>
    <row r="216" spans="1:16" x14ac:dyDescent="0.2">
      <c r="A216" s="203" t="s">
        <v>2910</v>
      </c>
      <c r="B216" s="285" t="s">
        <v>2911</v>
      </c>
      <c r="C216" s="285" t="s">
        <v>423</v>
      </c>
      <c r="D216" s="285" t="s">
        <v>2912</v>
      </c>
      <c r="E216" s="285" t="s">
        <v>2374</v>
      </c>
      <c r="F216" s="285" t="s">
        <v>2375</v>
      </c>
      <c r="G216" s="285" t="s">
        <v>2913</v>
      </c>
      <c r="H216" s="285" t="s">
        <v>2914</v>
      </c>
      <c r="I216" s="285" t="s">
        <v>2915</v>
      </c>
      <c r="J216" s="285" t="s">
        <v>425</v>
      </c>
      <c r="K216" s="285" t="s">
        <v>2915</v>
      </c>
      <c r="L216" s="286">
        <v>421903820974</v>
      </c>
      <c r="M216" s="285" t="s">
        <v>2916</v>
      </c>
      <c r="N216" s="285"/>
      <c r="O216" s="285"/>
      <c r="P216" s="285"/>
    </row>
    <row r="217" spans="1:16" ht="12.75" x14ac:dyDescent="0.2">
      <c r="A217" s="203" t="s">
        <v>2081</v>
      </c>
      <c r="B217" s="285" t="s">
        <v>2082</v>
      </c>
      <c r="C217" s="285" t="s">
        <v>423</v>
      </c>
      <c r="D217" s="285" t="s">
        <v>2083</v>
      </c>
      <c r="E217" s="285" t="s">
        <v>2084</v>
      </c>
      <c r="F217" s="285" t="s">
        <v>2085</v>
      </c>
      <c r="G217" s="313" t="s">
        <v>2086</v>
      </c>
      <c r="H217" s="285" t="s">
        <v>2087</v>
      </c>
      <c r="I217" s="285" t="s">
        <v>2088</v>
      </c>
      <c r="J217" s="285" t="s">
        <v>425</v>
      </c>
      <c r="K217" s="285" t="s">
        <v>2089</v>
      </c>
      <c r="L217" s="286">
        <v>421911466881</v>
      </c>
      <c r="M217" s="285" t="s">
        <v>2090</v>
      </c>
      <c r="N217" s="285"/>
      <c r="O217" s="285"/>
      <c r="P217" s="285"/>
    </row>
    <row r="218" spans="1:16" ht="12.75" x14ac:dyDescent="0.2">
      <c r="A218" s="203" t="s">
        <v>2091</v>
      </c>
      <c r="B218" s="285" t="s">
        <v>2092</v>
      </c>
      <c r="C218" s="285" t="s">
        <v>423</v>
      </c>
      <c r="D218" s="285" t="s">
        <v>2093</v>
      </c>
      <c r="E218" s="285" t="s">
        <v>2094</v>
      </c>
      <c r="F218" s="285" t="s">
        <v>2095</v>
      </c>
      <c r="G218" s="313" t="s">
        <v>2096</v>
      </c>
      <c r="H218" s="285" t="s">
        <v>2097</v>
      </c>
      <c r="I218" s="285" t="s">
        <v>2098</v>
      </c>
      <c r="J218" s="285" t="s">
        <v>425</v>
      </c>
      <c r="K218" s="285" t="s">
        <v>2098</v>
      </c>
      <c r="L218" s="286">
        <v>421904435321</v>
      </c>
      <c r="M218" s="285" t="s">
        <v>2099</v>
      </c>
      <c r="N218" s="285"/>
      <c r="O218" s="285"/>
      <c r="P218" s="285"/>
    </row>
    <row r="219" spans="1:16" ht="12.75" x14ac:dyDescent="0.2">
      <c r="A219" s="203" t="s">
        <v>2100</v>
      </c>
      <c r="B219" s="285" t="s">
        <v>2101</v>
      </c>
      <c r="C219" s="285" t="s">
        <v>423</v>
      </c>
      <c r="D219" s="285" t="s">
        <v>2102</v>
      </c>
      <c r="E219" s="285" t="s">
        <v>2103</v>
      </c>
      <c r="F219" s="285" t="s">
        <v>2104</v>
      </c>
      <c r="G219" s="313" t="s">
        <v>2105</v>
      </c>
      <c r="H219" s="285" t="s">
        <v>2106</v>
      </c>
      <c r="I219" s="285" t="s">
        <v>2107</v>
      </c>
      <c r="J219" s="285" t="s">
        <v>425</v>
      </c>
      <c r="K219" s="285" t="s">
        <v>2108</v>
      </c>
      <c r="L219" s="286">
        <v>421910690922</v>
      </c>
      <c r="M219" s="285" t="s">
        <v>2109</v>
      </c>
      <c r="N219" s="285"/>
      <c r="O219" s="285"/>
      <c r="P219" s="285"/>
    </row>
    <row r="220" spans="1:16" x14ac:dyDescent="0.2">
      <c r="A220" s="203" t="s">
        <v>2917</v>
      </c>
      <c r="B220" s="285" t="s">
        <v>2918</v>
      </c>
      <c r="C220" s="285" t="s">
        <v>423</v>
      </c>
      <c r="D220" s="285" t="s">
        <v>2919</v>
      </c>
      <c r="E220" s="285" t="s">
        <v>434</v>
      </c>
      <c r="F220" s="285" t="s">
        <v>435</v>
      </c>
      <c r="G220" s="285" t="s">
        <v>2920</v>
      </c>
      <c r="H220" s="285" t="s">
        <v>2921</v>
      </c>
      <c r="I220" s="285" t="s">
        <v>2922</v>
      </c>
      <c r="J220" s="285" t="s">
        <v>425</v>
      </c>
      <c r="K220" s="285" t="s">
        <v>2923</v>
      </c>
      <c r="L220" s="286">
        <v>421905644686</v>
      </c>
      <c r="M220" s="285" t="s">
        <v>2924</v>
      </c>
      <c r="N220" s="285"/>
      <c r="O220" s="285"/>
      <c r="P220" s="285"/>
    </row>
    <row r="221" spans="1:16" x14ac:dyDescent="0.2">
      <c r="A221" s="203" t="s">
        <v>2925</v>
      </c>
      <c r="B221" s="285" t="s">
        <v>2926</v>
      </c>
      <c r="C221" s="285" t="s">
        <v>423</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423</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75" x14ac:dyDescent="0.2">
      <c r="A223" s="203" t="s">
        <v>2117</v>
      </c>
      <c r="B223" s="285" t="s">
        <v>2118</v>
      </c>
      <c r="C223" s="285" t="s">
        <v>423</v>
      </c>
      <c r="D223" s="285" t="s">
        <v>2119</v>
      </c>
      <c r="E223" s="285" t="s">
        <v>2120</v>
      </c>
      <c r="F223" s="285" t="s">
        <v>2121</v>
      </c>
      <c r="G223" s="313" t="s">
        <v>2122</v>
      </c>
      <c r="H223" s="285" t="s">
        <v>2123</v>
      </c>
      <c r="I223" s="285" t="s">
        <v>2124</v>
      </c>
      <c r="J223" s="285" t="s">
        <v>425</v>
      </c>
      <c r="K223" s="285" t="s">
        <v>2124</v>
      </c>
      <c r="L223" s="286">
        <v>421904823578</v>
      </c>
      <c r="M223" s="285" t="s">
        <v>2125</v>
      </c>
      <c r="N223" s="285"/>
      <c r="O223" s="285"/>
      <c r="P223" s="285"/>
    </row>
    <row r="224" spans="1:16" x14ac:dyDescent="0.2">
      <c r="A224" s="203" t="s">
        <v>2939</v>
      </c>
      <c r="B224" s="285" t="s">
        <v>2940</v>
      </c>
      <c r="C224" s="285" t="s">
        <v>423</v>
      </c>
      <c r="D224" s="285" t="s">
        <v>2941</v>
      </c>
      <c r="E224" s="285" t="s">
        <v>2942</v>
      </c>
      <c r="F224" s="285" t="s">
        <v>2943</v>
      </c>
      <c r="G224" s="285" t="s">
        <v>2944</v>
      </c>
      <c r="H224" s="285" t="s">
        <v>2945</v>
      </c>
      <c r="I224" s="285" t="s">
        <v>2946</v>
      </c>
      <c r="J224" s="285" t="s">
        <v>427</v>
      </c>
      <c r="K224" s="285" t="s">
        <v>2946</v>
      </c>
      <c r="L224" s="286">
        <v>421915740248</v>
      </c>
      <c r="M224" s="285" t="s">
        <v>2947</v>
      </c>
      <c r="N224" s="285"/>
      <c r="O224" s="285"/>
      <c r="P224" s="285"/>
    </row>
    <row r="225" spans="1:16" x14ac:dyDescent="0.2">
      <c r="A225" s="198" t="s">
        <v>986</v>
      </c>
      <c r="B225" s="199" t="s">
        <v>987</v>
      </c>
      <c r="C225" s="200" t="s">
        <v>423</v>
      </c>
      <c r="D225" s="199" t="s">
        <v>2126</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2127</v>
      </c>
      <c r="B226" s="285" t="s">
        <v>2128</v>
      </c>
      <c r="C226" s="285" t="s">
        <v>423</v>
      </c>
      <c r="D226" s="285" t="s">
        <v>2129</v>
      </c>
      <c r="E226" s="285" t="s">
        <v>430</v>
      </c>
      <c r="F226" s="285" t="s">
        <v>437</v>
      </c>
      <c r="G226" s="313" t="s">
        <v>2130</v>
      </c>
      <c r="H226" s="285" t="s">
        <v>2131</v>
      </c>
      <c r="I226" s="285" t="s">
        <v>1997</v>
      </c>
      <c r="J226" s="285" t="s">
        <v>427</v>
      </c>
      <c r="K226" s="285" t="s">
        <v>1997</v>
      </c>
      <c r="L226" s="286">
        <v>421905706999</v>
      </c>
      <c r="M226" s="285" t="s">
        <v>2132</v>
      </c>
      <c r="N226" s="285"/>
      <c r="O226" s="285"/>
      <c r="P226" s="285"/>
    </row>
    <row r="227" spans="1:16" ht="12.75" x14ac:dyDescent="0.2">
      <c r="A227" s="203" t="s">
        <v>2133</v>
      </c>
      <c r="B227" s="285" t="s">
        <v>2134</v>
      </c>
      <c r="C227" s="285" t="s">
        <v>423</v>
      </c>
      <c r="D227" s="285" t="s">
        <v>2135</v>
      </c>
      <c r="E227" s="285" t="s">
        <v>434</v>
      </c>
      <c r="F227" s="285" t="s">
        <v>435</v>
      </c>
      <c r="G227" s="313" t="s">
        <v>2136</v>
      </c>
      <c r="H227" s="285" t="s">
        <v>2948</v>
      </c>
      <c r="I227" s="285" t="s">
        <v>2137</v>
      </c>
      <c r="J227" s="285" t="s">
        <v>425</v>
      </c>
      <c r="K227" s="285" t="s">
        <v>2137</v>
      </c>
      <c r="L227" s="286">
        <v>421918560175</v>
      </c>
      <c r="M227" s="285" t="s">
        <v>2138</v>
      </c>
      <c r="N227" s="285"/>
      <c r="O227" s="285"/>
      <c r="P227" s="285"/>
    </row>
    <row r="228" spans="1:16" x14ac:dyDescent="0.2">
      <c r="A228" s="203" t="s">
        <v>2949</v>
      </c>
      <c r="B228" s="285" t="s">
        <v>2950</v>
      </c>
      <c r="C228" s="285" t="s">
        <v>423</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423</v>
      </c>
      <c r="D229" s="285" t="s">
        <v>2960</v>
      </c>
      <c r="E229" s="285" t="s">
        <v>430</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423</v>
      </c>
      <c r="D230" s="285" t="s">
        <v>2967</v>
      </c>
      <c r="E230" s="285" t="s">
        <v>1767</v>
      </c>
      <c r="F230" s="285" t="s">
        <v>1768</v>
      </c>
      <c r="G230" s="285" t="s">
        <v>2968</v>
      </c>
      <c r="H230" s="285" t="s">
        <v>2969</v>
      </c>
      <c r="I230" s="285" t="s">
        <v>2970</v>
      </c>
      <c r="J230" s="285" t="s">
        <v>425</v>
      </c>
      <c r="K230" s="285" t="s">
        <v>2970</v>
      </c>
      <c r="L230" s="286">
        <v>421905731109</v>
      </c>
      <c r="M230" s="285" t="s">
        <v>2971</v>
      </c>
      <c r="N230" s="285"/>
      <c r="O230" s="285"/>
      <c r="P230" s="285"/>
    </row>
    <row r="231" spans="1:16" ht="12.75" x14ac:dyDescent="0.2">
      <c r="A231" s="203" t="s">
        <v>2139</v>
      </c>
      <c r="B231" s="285" t="s">
        <v>2140</v>
      </c>
      <c r="C231" s="285" t="s">
        <v>423</v>
      </c>
      <c r="D231" s="285" t="s">
        <v>2141</v>
      </c>
      <c r="E231" s="285" t="s">
        <v>436</v>
      </c>
      <c r="F231" s="285" t="s">
        <v>494</v>
      </c>
      <c r="G231" s="313" t="s">
        <v>2142</v>
      </c>
      <c r="H231" s="285" t="s">
        <v>2143</v>
      </c>
      <c r="I231" s="285" t="s">
        <v>2144</v>
      </c>
      <c r="J231" s="285" t="s">
        <v>427</v>
      </c>
      <c r="K231" s="285" t="s">
        <v>2145</v>
      </c>
      <c r="L231" s="286">
        <v>421915867076</v>
      </c>
      <c r="M231" s="285" t="s">
        <v>2146</v>
      </c>
      <c r="N231" s="285"/>
      <c r="O231" s="285"/>
      <c r="P231" s="285"/>
    </row>
    <row r="232" spans="1:16" x14ac:dyDescent="0.2">
      <c r="A232" s="203" t="s">
        <v>2972</v>
      </c>
      <c r="B232" s="285" t="s">
        <v>2973</v>
      </c>
      <c r="C232" s="285" t="s">
        <v>423</v>
      </c>
      <c r="D232" s="285" t="s">
        <v>2974</v>
      </c>
      <c r="E232" s="285" t="s">
        <v>2975</v>
      </c>
      <c r="F232" s="285" t="s">
        <v>2976</v>
      </c>
      <c r="G232" s="285" t="s">
        <v>2977</v>
      </c>
      <c r="H232" s="285" t="s">
        <v>2978</v>
      </c>
      <c r="I232" s="285" t="s">
        <v>2979</v>
      </c>
      <c r="J232" s="285" t="s">
        <v>425</v>
      </c>
      <c r="K232" s="285" t="s">
        <v>2979</v>
      </c>
      <c r="L232" s="286">
        <v>421905417209</v>
      </c>
      <c r="M232" s="285" t="s">
        <v>2980</v>
      </c>
      <c r="N232" s="285"/>
      <c r="O232" s="285"/>
      <c r="P232" s="285"/>
    </row>
    <row r="233" spans="1:16" x14ac:dyDescent="0.2">
      <c r="A233" s="198" t="s">
        <v>993</v>
      </c>
      <c r="B233" s="199" t="s">
        <v>994</v>
      </c>
      <c r="C233" s="200" t="s">
        <v>423</v>
      </c>
      <c r="D233" s="199" t="s">
        <v>2147</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2148</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2149</v>
      </c>
      <c r="B237" s="285" t="s">
        <v>2150</v>
      </c>
      <c r="C237" s="285" t="s">
        <v>423</v>
      </c>
      <c r="D237" s="285" t="s">
        <v>2151</v>
      </c>
      <c r="E237" s="285" t="s">
        <v>424</v>
      </c>
      <c r="F237" s="285" t="s">
        <v>817</v>
      </c>
      <c r="G237" s="285" t="s">
        <v>2152</v>
      </c>
      <c r="H237" s="285" t="s">
        <v>2153</v>
      </c>
      <c r="I237" s="285" t="s">
        <v>2154</v>
      </c>
      <c r="J237" s="285" t="s">
        <v>427</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1497</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1547</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1546</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1565</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1561</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1562</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2168</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1567</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1563</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1564</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731</v>
      </c>
      <c r="B268" s="204" t="str">
        <f>VLOOKUP(A268,Adr!A:B,2,FALSE)</f>
        <v>Slovenský olympijský a športový výbor</v>
      </c>
      <c r="C268" s="197" t="s">
        <v>2997</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731</v>
      </c>
      <c r="B269" s="204" t="str">
        <f>VLOOKUP(A269,Adr!A:B,2,FALSE)</f>
        <v>Slovenský olympijský a športový výbor</v>
      </c>
      <c r="C269" s="197" t="s">
        <v>2998</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731</v>
      </c>
      <c r="B270" s="204" t="str">
        <f>VLOOKUP(A270,Adr!A:B,2,FALSE)</f>
        <v>Slovenský olympijský a športový výbor</v>
      </c>
      <c r="C270" s="197" t="s">
        <v>2999</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1480</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2996</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1581</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2172</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2173</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1582</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1583</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2174</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1584</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2233</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2983</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1585</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1587</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1586</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1588</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1589</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2984</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2985</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1590</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2986</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1591</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2987</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1592</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1593</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2175</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2176</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1594</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1595</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1596</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2212</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1473</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2213</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1597</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2177</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1598</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1599</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1600</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1601</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1602</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1603</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1604</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22.5" x14ac:dyDescent="0.2">
      <c r="A333" s="202" t="s">
        <v>790</v>
      </c>
      <c r="B333" s="204" t="str">
        <f>VLOOKUP(A333,Adr!A:B,2,FALSE)</f>
        <v>Slovenský veslársky zväz</v>
      </c>
      <c r="C333" s="190" t="s">
        <v>1474</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1605</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1606</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1607</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1608</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2178</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1609</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1610</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1611</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2179</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1612</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1613</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1614</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1475</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1619</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1615</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2180</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1616</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2181</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2182</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1617</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1618</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2183</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1476</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1620</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1621</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1622</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1623</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1624</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1625</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1626</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1627</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2990</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2990</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1666</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1628</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1629</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1630</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1631</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1632</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1633</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1634</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1477</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1635</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2988</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2214</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1636</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1637</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881</v>
      </c>
      <c r="B397" s="204" t="str">
        <f>VLOOKUP(A397,Adr!A:B,2,FALSE)</f>
        <v>Slovenský zväz kickboxu</v>
      </c>
      <c r="C397" s="197" t="s">
        <v>2236</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2215</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2184</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2185</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2186</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1657</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1658</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1659</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1478</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1660</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1661</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1665</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1662</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1663</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1664</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Slovenská federácia karate a bojových umení, Miletičova 3/A, Bratislava, 821 08</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1669</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1284</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34003975</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Kotásek Peter</cp:lastModifiedBy>
  <cp:revision/>
  <cp:lastPrinted>2026-04-15T14:16:40Z</cp:lastPrinted>
  <dcterms:created xsi:type="dcterms:W3CDTF">2017-02-20T06:20:12Z</dcterms:created>
  <dcterms:modified xsi:type="dcterms:W3CDTF">2026-04-15T14:20:39Z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