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ento_zošit" defaultThemeVersion="124226"/>
  <mc:AlternateContent xmlns:mc="http://schemas.openxmlformats.org/markup-compatibility/2006">
    <mc:Choice Requires="x15">
      <x15ac:absPath xmlns:x15ac="http://schemas.microsoft.com/office/spreadsheetml/2010/11/ac" url="/Users/saus/Desktop/Vyúčtovania pre Ministerstvo/2025/"/>
    </mc:Choice>
  </mc:AlternateContent>
  <xr:revisionPtr revIDLastSave="0" documentId="13_ncr:1_{24224391-0CB2-E54B-83D0-48130E8DF1C7}" xr6:coauthVersionLast="47" xr6:coauthVersionMax="47" xr10:uidLastSave="{00000000-0000-0000-0000-000000000000}"/>
  <bookViews>
    <workbookView xWindow="0" yWindow="600" windowWidth="38400" windowHeight="1924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Doklady!$A$100:$J$580</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<sst xmlns="http://schemas.openxmlformats.org/spreadsheetml/2006/main" count="8939" uniqueCount="3828">
  <si>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</si>
  <si>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</si>
  <si>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</si>
  <si>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</si>
  <si>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</si>
  <si>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</si>
  <si>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</si>
  <si>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</si>
  <si>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</si>
  <si>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</si>
  <si>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</si>
  <si>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</si>
  <si>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</si>
  <si>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</si>
  <si>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</si>
  <si>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</si>
  <si>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</si>
  <si>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</si>
  <si>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</si>
  <si>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</si>
  <si>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</si>
  <si>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</si>
  <si>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</si>
  <si>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</si>
  <si>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</si>
  <si>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</si>
  <si>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</si>
  <si>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</si>
  <si>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</si>
  <si>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</si>
  <si>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</si>
  <si>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</si>
  <si>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</si>
  <si>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</si>
  <si>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</si>
  <si>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</si>
  <si>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</si>
  <si>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</si>
  <si>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</si>
  <si>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</si>
  <si>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</si>
  <si>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</si>
  <si>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</si>
  <si>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</si>
  <si>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</si>
  <si>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</si>
  <si>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</si>
  <si>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</si>
  <si>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</si>
  <si>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</si>
  <si>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</si>
  <si>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</si>
  <si>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</si>
  <si>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</si>
  <si>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</si>
  <si>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</si>
  <si>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</si>
  <si>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</si>
  <si>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</si>
  <si>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</si>
  <si>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</si>
  <si>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</si>
  <si>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</si>
  <si>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</si>
  <si>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</si>
  <si>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</si>
  <si>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</si>
  <si>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</si>
  <si>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</si>
  <si>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</si>
  <si>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</si>
  <si>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</si>
  <si>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</si>
  <si>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</si>
  <si>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</si>
  <si>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</si>
  <si>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</si>
  <si>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</si>
  <si>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</si>
  <si>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</si>
  <si>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</si>
  <si>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</si>
  <si>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</si>
  <si>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</si>
  <si>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</si>
  <si>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</si>
  <si>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</si>
  <si>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</si>
  <si>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</si>
  <si>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</si>
  <si>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</si>
  <si>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</si>
  <si>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</si>
  <si>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</si>
  <si>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</si>
  <si>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</si>
  <si>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</si>
  <si>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</si>
  <si>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</si>
  <si>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</si>
  <si>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</si>
  <si>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</si>
  <si>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</si>
  <si>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</si>
  <si>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</si>
  <si>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</si>
  <si>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</si>
  <si>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</si>
  <si>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</si>
  <si>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</si>
  <si>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</si>
  <si>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</si>
  <si>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</si>
  <si>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</si>
  <si>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</si>
  <si>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</si>
  <si>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</si>
  <si>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</si>
  <si>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</si>
  <si>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</si>
  <si>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</si>
  <si>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</si>
  <si>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</si>
  <si>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</si>
  <si>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</si>
  <si>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</si>
  <si>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</si>
  <si>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</si>
  <si>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</si>
  <si>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</si>
  <si>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</si>
  <si>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</si>
  <si>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</si>
  <si>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</si>
  <si>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</si>
  <si>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</si>
  <si>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</si>
  <si>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</si>
  <si>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</si>
  <si>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</si>
  <si>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</si>
  <si>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</si>
  <si>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</si>
  <si>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</si>
  <si>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</si>
  <si>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</si>
  <si>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</si>
  <si>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</si>
  <si>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</si>
  <si>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</si>
  <si>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</si>
  <si>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</si>
  <si>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</si>
  <si>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</si>
  <si>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</si>
  <si>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</si>
  <si>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</si>
  <si>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</si>
  <si>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</si>
  <si>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</si>
  <si>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</si>
  <si>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</si>
  <si>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</si>
  <si>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</si>
  <si>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</si>
  <si>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</si>
  <si>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</si>
  <si>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</si>
  <si>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</si>
  <si>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</si>
  <si>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</si>
  <si>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</si>
  <si>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</si>
  <si>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</si>
  <si>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</si>
  <si>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</si>
  <si>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</si>
  <si>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</si>
  <si>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</si>
  <si>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</si>
  <si>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</si>
  <si>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</si>
  <si>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</si>
  <si>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</si>
  <si>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</si>
  <si>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</si>
  <si>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</si>
  <si>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</si>
  <si>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</si>
  <si>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</si>
  <si>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</si>
  <si>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</si>
  <si>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</si>
  <si>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</si>
  <si>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</si>
  <si>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</si>
  <si>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</si>
  <si>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</si>
  <si>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</si>
  <si>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</si>
  <si>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</si>
  <si>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</si>
  <si>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</si>
  <si>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</si>
  <si>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</si>
  <si>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</si>
  <si>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</si>
  <si>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</si>
  <si>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</si>
  <si>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</si>
  <si>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</si>
  <si>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</si>
  <si>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</si>
  <si>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</si>
  <si>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</si>
  <si>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</si>
  <si>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</si>
  <si>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</si>
  <si>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</si>
  <si>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</si>
  <si>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</si>
  <si>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</si>
  <si>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</si>
  <si>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</si>
  <si>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</si>
  <si>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</si>
  <si>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</si>
  <si>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</si>
  <si>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</si>
  <si>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</si>
  <si>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</si>
  <si>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</si>
  <si>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</si>
  <si>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</si>
  <si>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</si>
  <si>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</si>
  <si>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</si>
  <si>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</si>
  <si>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</si>
  <si>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</si>
  <si>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</si>
  <si>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</si>
  <si>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</si>
  <si>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</si>
  <si>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</si>
  <si>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</si>
  <si>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</si>
  <si>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</si>
  <si>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</si>
  <si>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</si>
  <si>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</si>
  <si>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</si>
  <si>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</si>
  <si>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</si>
  <si>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</si>
  <si>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</si>
  <si>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</si>
  <si>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</si>
  <si>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</si>
  <si>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</si>
  <si>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</si>
  <si>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</si>
  <si>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</si>
  <si>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</si>
  <si>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</si>
  <si>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</si>
  <si>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</si>
  <si>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</si>
  <si>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</si>
  <si>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</si>
  <si>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</si>
  <si>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</si>
  <si>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</si>
  <si>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</si>
  <si>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</si>
  <si>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</si>
  <si>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</si>
  <si>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</si>
  <si>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</si>
  <si>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</si>
  <si>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</si>
  <si>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</si>
  <si>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</si>
  <si>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</si>
  <si>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</si>
  <si>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</si>
  <si>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</si>
  <si>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</si>
  <si>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</si>
  <si>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</si>
  <si>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</si>
  <si>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</si>
  <si>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</si>
  <si>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</si>
  <si>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</si>
  <si>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</si>
  <si>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</si>
  <si>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</si>
  <si>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</si>
  <si>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</si>
  <si>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</si>
  <si>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</si>
  <si>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</si>
  <si>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</si>
  <si>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</si>
  <si>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</si>
  <si>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</si>
  <si>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</si>
  <si>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</si>
  <si>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</si>
  <si>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</si>
  <si>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</si>
  <si>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</si>
  <si>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</si>
  <si>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</si>
  <si>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</si>
  <si>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</si>
  <si>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</si>
  <si>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</si>
  <si>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</si>
  <si>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</si>
  <si>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</si>
  <si>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</si>
  <si>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</si>
  <si>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</si>
  <si>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</si>
  <si>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</si>
  <si>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</si>
  <si>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</si>
  <si>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</si>
  <si>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</si>
  <si>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</si>
  <si>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</si>
  <si>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</si>
  <si>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</si>
  <si>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</si>
  <si>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</si>
  <si>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</si>
  <si>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</si>
  <si>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</si>
  <si>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</si>
  <si>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</si>
  <si>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</si>
  <si>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</si>
  <si>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</si>
  <si>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</si>
  <si>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</si>
  <si>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</si>
  <si>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</si>
  <si>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</si>
  <si>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</si>
  <si>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</si>
  <si>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</si>
  <si>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</si>
  <si>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</si>
  <si>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</si>
  <si>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</si>
  <si>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</si>
  <si>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</si>
  <si>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</si>
  <si>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</si>
  <si>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</si>
  <si>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</si>
  <si>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</si>
  <si>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</si>
  <si>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</si>
  <si>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</si>
  <si>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</si>
  <si>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</si>
  <si>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</si>
  <si>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</si>
  <si>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</si>
  <si>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</si>
  <si>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</si>
  <si>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</si>
  <si>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</si>
  <si>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</si>
  <si>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</si>
  <si>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</si>
  <si>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</si>
  <si>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</si>
  <si>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</si>
  <si>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</si>
  <si>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</si>
  <si>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</si>
  <si>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</si>
  <si>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</si>
  <si>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</si>
  <si>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</si>
  <si>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</si>
  <si>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</si>
  <si>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</si>
  <si>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</si>
  <si>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</si>
  <si>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</si>
  <si>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</si>
  <si>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</si>
  <si>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</si>
  <si>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</si>
  <si>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</si>
  <si>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</si>
  <si>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</si>
  <si>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</si>
  <si>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</si>
  <si>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</si>
  <si>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</si>
  <si>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</si>
  <si>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</si>
  <si>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</si>
  <si>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</si>
  <si>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</si>
  <si>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</si>
  <si>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</si>
  <si>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</si>
  <si>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</si>
  <si>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</si>
  <si>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</si>
  <si>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</si>
  <si>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</si>
  <si>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</si>
  <si>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</si>
  <si>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</si>
  <si>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</si>
  <si>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</si>
  <si>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</si>
  <si>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</si>
  <si>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</si>
  <si>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</si>
  <si>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</si>
  <si>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</si>
  <si>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</si>
  <si>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</si>
  <si>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</si>
  <si>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</si>
  <si>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</si>
  <si>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</si>
  <si>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</si>
  <si>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</si>
  <si>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</si>
  <si>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</si>
  <si>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</si>
  <si>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</si>
  <si>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</si>
  <si>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</si>
  <si>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</si>
  <si>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</si>
  <si>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</si>
  <si>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</si>
  <si>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</si>
  <si>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</si>
  <si>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</si>
  <si>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</si>
  <si>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</si>
  <si>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</si>
  <si>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</si>
  <si>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</si>
  <si>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</si>
  <si>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</si>
  <si>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</si>
  <si>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</si>
  <si>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</si>
  <si>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</si>
  <si>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</si>
  <si>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</si>
  <si>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</si>
  <si>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</si>
  <si>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</si>
  <si>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</si>
  <si>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</si>
  <si>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</si>
  <si>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</si>
  <si>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</si>
  <si>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</si>
  <si>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</si>
  <si>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</si>
  <si>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</si>
  <si>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</si>
  <si>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</si>
  <si>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</si>
  <si>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</si>
  <si>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</si>
  <si>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</si>
  <si>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</si>
  <si>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</si>
  <si>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</si>
  <si>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</si>
  <si>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</si>
  <si>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</si>
  <si>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</si>
  <si>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</si>
  <si>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</si>
  <si>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</si>
  <si>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</si>
  <si>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</si>
  <si>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</si>
  <si>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</si>
  <si>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</si>
  <si>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</si>
  <si>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</si>
  <si>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</si>
  <si>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</si>
  <si>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</si>
  <si>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</si>
  <si>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</si>
  <si>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</si>
  <si>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</si>
  <si>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</si>
  <si>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</si>
  <si>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</si>
  <si>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</si>
  <si>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</si>
  <si>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</si>
  <si>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</si>
  <si>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</si>
  <si>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</si>
  <si>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</si>
  <si>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</si>
  <si>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</si>
  <si>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</si>
  <si>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</si>
  <si>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</si>
  <si>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</si>
  <si>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</si>
  <si>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</si>
  <si>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</si>
  <si>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</si>
  <si>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</si>
  <si>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</si>
  <si>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</si>
  <si>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</si>
  <si>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</si>
  <si>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</si>
  <si>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</si>
  <si>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</si>
  <si>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</si>
  <si>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</si>
  <si>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</si>
  <si>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</si>
  <si>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</si>
  <si>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</si>
  <si>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</si>
  <si>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</si>
  <si>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</si>
  <si>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</si>
  <si>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</si>
  <si>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</si>
  <si>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</si>
  <si>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</si>
  <si>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</si>
  <si>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</si>
  <si>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</si>
  <si>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</si>
  <si>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</si>
  <si>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</si>
  <si>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</si>
  <si>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</si>
  <si>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</si>
  <si>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</si>
  <si>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</si>
  <si>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</si>
  <si>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</si>
  <si>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</si>
  <si>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</si>
  <si>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</si>
  <si>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</si>
  <si>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</si>
  <si>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</si>
  <si>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</si>
  <si>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</si>
  <si>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</si>
  <si>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</si>
  <si>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</si>
  <si>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</si>
  <si>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</si>
  <si>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</si>
  <si>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</si>
  <si>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</si>
  <si>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</si>
  <si>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</si>
  <si>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</si>
  <si>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</si>
  <si>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</si>
  <si>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</si>
  <si>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</si>
  <si>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</si>
  <si>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</si>
  <si>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</si>
  <si>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</si>
  <si>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</si>
  <si>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</si>
  <si>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</si>
  <si>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</si>
  <si>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</si>
  <si>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</si>
  <si>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</si>
  <si>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</si>
  <si>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</si>
  <si>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</si>
  <si>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</si>
  <si>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</si>
  <si>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</si>
  <si>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</si>
  <si>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</si>
  <si>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</si>
  <si>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</si>
  <si>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</si>
  <si>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</si>
  <si>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</si>
  <si>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</si>
  <si>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</si>
  <si>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</si>
  <si>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</si>
  <si>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</si>
  <si>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</si>
  <si>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</si>
  <si>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</si>
  <si>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</si>
  <si>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</si>
  <si>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</si>
  <si>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</si>
  <si>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</si>
  <si>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</si>
  <si>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</si>
  <si>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</si>
  <si>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</si>
  <si>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</si>
  <si>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</si>
  <si>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</si>
  <si>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</si>
  <si>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</si>
  <si>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</si>
  <si>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</si>
  <si>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</si>
  <si>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</si>
  <si>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</si>
  <si>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</si>
  <si>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</si>
  <si>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</si>
  <si>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</si>
  <si>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</si>
  <si>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</si>
  <si>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</si>
  <si>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</si>
  <si>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</si>
  <si>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</si>
  <si>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</si>
  <si>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</si>
  <si>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</si>
  <si>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</si>
  <si>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</si>
  <si>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</si>
  <si>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</si>
  <si>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</si>
  <si>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</si>
  <si>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</si>
  <si>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</si>
  <si>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</si>
  <si>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</si>
  <si>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</si>
  <si>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</si>
  <si>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</si>
  <si>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</si>
  <si>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</si>
  <si>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</si>
  <si>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</si>
  <si>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</si>
  <si>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</si>
  <si>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</si>
  <si>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</si>
  <si>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</si>
  <si>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</si>
  <si>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</si>
  <si>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</si>
  <si>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</si>
  <si>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</si>
  <si>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</si>
  <si>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</si>
  <si>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</si>
  <si>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</si>
  <si>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</si>
  <si>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</si>
  <si>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</si>
  <si>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</si>
  <si>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</si>
  <si>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</si>
  <si>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</si>
  <si>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</si>
  <si>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</si>
  <si>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</si>
  <si>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</si>
  <si>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</si>
  <si>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</si>
  <si>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</si>
  <si>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</si>
  <si>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</si>
  <si>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</si>
  <si>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</si>
  <si>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</si>
  <si>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</si>
  <si>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</si>
  <si>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</si>
  <si>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</si>
  <si>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</si>
  <si>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</si>
  <si>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</si>
  <si>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</si>
  <si>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</si>
  <si>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</si>
  <si>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</si>
  <si>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</si>
  <si>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</si>
  <si>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</si>
  <si>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</si>
  <si>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</si>
  <si>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</si>
  <si>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</si>
  <si>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</si>
  <si>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</si>
  <si>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</si>
  <si>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</si>
  <si>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</si>
  <si>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</si>
  <si>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</si>
  <si>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</si>
  <si>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</si>
  <si>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</si>
  <si>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</si>
  <si>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</si>
  <si>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</si>
  <si>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</si>
  <si>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</si>
  <si>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</si>
  <si>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</si>
  <si>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</si>
  <si>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</si>
  <si>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</si>
  <si>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</si>
  <si>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</si>
  <si>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</si>
  <si>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</si>
  <si>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</si>
  <si>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</si>
  <si>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</si>
  <si>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</si>
  <si>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</si>
  <si>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</si>
  <si>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</si>
  <si>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</si>
  <si>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</si>
  <si>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</si>
  <si>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</si>
  <si>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</si>
  <si>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</si>
  <si>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</si>
  <si>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</si>
  <si>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</si>
  <si>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</si>
  <si>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</si>
  <si>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</si>
  <si>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</si>
  <si>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</si>
  <si>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</si>
  <si>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</si>
  <si>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</si>
  <si>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</si>
  <si>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</si>
  <si>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</si>
  <si>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</si>
  <si>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</si>
  <si>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</si>
  <si>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</si>
  <si>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</si>
  <si>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</si>
  <si>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</si>
  <si>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</si>
  <si>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</si>
  <si>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</si>
  <si>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</si>
  <si>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</si>
  <si>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</si>
  <si>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</si>
  <si>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</si>
  <si>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</si>
  <si>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</si>
  <si>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</si>
  <si>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</si>
  <si>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</si>
  <si>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</si>
  <si>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</si>
  <si>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</si>
  <si>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</si>
  <si>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</si>
  <si>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</si>
  <si>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</si>
  <si>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</si>
  <si>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</si>
  <si>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</si>
  <si>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</si>
  <si>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</si>
  <si>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</si>
  <si>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</si>
  <si>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</si>
  <si>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</si>
  <si>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</si>
  <si>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</si>
  <si>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</si>
  <si>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</si>
  <si>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</si>
  <si>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</si>
  <si>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</si>
  <si>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</si>
  <si>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</si>
  <si>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</si>
  <si>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</si>
  <si>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</si>
  <si>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</si>
  <si>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</si>
  <si>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</si>
  <si>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</si>
  <si>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</si>
  <si>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</si>
  <si>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</si>
  <si>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</si>
  <si>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</si>
  <si>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</si>
  <si>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</si>
  <si>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</si>
  <si>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</si>
  <si>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</si>
  <si>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</si>
  <si>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</si>
  <si>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</si>
  <si>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</si>
  <si>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</si>
  <si>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</si>
  <si>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</si>
  <si>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</si>
  <si>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</si>
  <si>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</si>
  <si>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</si>
  <si>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</si>
  <si>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</si>
  <si>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</si>
  <si>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</si>
  <si>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</si>
  <si>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</si>
  <si>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</si>
  <si>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</si>
  <si>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</si>
  <si>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</si>
  <si>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</si>
  <si>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</si>
  <si>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</si>
  <si>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</si>
  <si>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</si>
  <si>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</si>
  <si>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</si>
  <si>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</si>
  <si>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</si>
  <si>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</si>
  <si>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</si>
  <si>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</si>
  <si>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</si>
  <si>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</si>
  <si>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</si>
  <si>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</si>
  <si>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</si>
  <si>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</si>
  <si>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</si>
  <si>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</si>
  <si>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</si>
  <si>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</si>
  <si>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</si>
  <si>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</si>
  <si>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</si>
  <si>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</si>
  <si>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</si>
  <si>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</si>
  <si>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</si>
  <si>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</si>
  <si>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</si>
  <si>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</si>
  <si>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</si>
  <si>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</si>
  <si>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</si>
  <si>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</si>
  <si>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</si>
  <si>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</si>
  <si>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</si>
  <si>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</si>
  <si>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</si>
  <si>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</si>
  <si>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</si>
  <si>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</si>
  <si>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</si>
  <si>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</si>
  <si>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</si>
  <si>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</si>
  <si>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</si>
  <si>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</si>
  <si>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</si>
  <si>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</si>
  <si>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</si>
  <si>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</si>
  <si>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</si>
  <si>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</si>
  <si>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</si>
  <si>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</si>
  <si>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</si>
  <si>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</si>
  <si>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</si>
  <si>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</si>
  <si>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</si>
  <si>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</si>
  <si>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</si>
  <si>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</si>
  <si>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</si>
  <si>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</si>
  <si>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</si>
  <si>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</si>
  <si>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</si>
  <si>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</si>
  <si>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</si>
  <si>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</si>
  <si>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</si>
  <si>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</si>
  <si>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</si>
  <si>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</si>
  <si>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</si>
  <si>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</si>
  <si>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</si>
  <si>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</si>
  <si>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</si>
  <si>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</si>
  <si>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</si>
  <si>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</si>
  <si>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</si>
  <si>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</si>
  <si>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</si>
  <si>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</si>
  <si>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</si>
  <si>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</si>
  <si>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</si>
  <si>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</si>
  <si>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</si>
  <si>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</si>
  <si>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</si>
  <si>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</si>
  <si>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</si>
  <si>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</si>
  <si>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</si>
  <si>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</si>
  <si>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</si>
  <si>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</si>
  <si>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</si>
  <si>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</si>
  <si>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</si>
  <si>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</si>
  <si>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</si>
  <si>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</si>
  <si>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</si>
  <si>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</si>
  <si>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</si>
  <si>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</si>
  <si>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</si>
  <si>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</si>
  <si>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</si>
  <si>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</si>
  <si>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</si>
  <si>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</si>
  <si>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</si>
  <si>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</si>
  <si>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</si>
  <si>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</si>
  <si>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</si>
  <si>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</si>
  <si>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</si>
  <si>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</si>
  <si>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</si>
  <si>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</si>
  <si>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</si>
  <si>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</si>
  <si>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</si>
  <si>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</si>
  <si>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</si>
  <si>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</si>
  <si>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</si>
  <si>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</si>
  <si>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</si>
  <si>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</si>
  <si>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</si>
  <si>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</si>
  <si>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</si>
  <si>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</si>
  <si>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</si>
  <si>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</si>
  <si>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</si>
  <si>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</si>
  <si>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</si>
  <si>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</si>
  <si>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</si>
  <si>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</si>
  <si>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</si>
  <si>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</si>
  <si>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</si>
  <si>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</si>
  <si>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</si>
  <si>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</si>
  <si>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</si>
  <si>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</si>
  <si>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</si>
  <si>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</si>
  <si>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</si>
  <si>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</si>
  <si>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</si>
  <si>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</si>
  <si>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</si>
  <si>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</si>
  <si>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</si>
  <si>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</si>
  <si>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</si>
  <si>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</si>
  <si>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</si>
  <si>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</si>
  <si>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</si>
  <si>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</si>
  <si>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</si>
  <si>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</si>
  <si>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</si>
  <si>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</si>
  <si>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</si>
  <si>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</si>
  <si>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</si>
  <si>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</si>
  <si>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</si>
  <si>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</si>
  <si>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</si>
  <si>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</si>
  <si>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</si>
  <si>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</si>
  <si>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</si>
  <si>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</si>
  <si>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</si>
  <si>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</si>
  <si>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</si>
  <si>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</si>
  <si>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</si>
  <si>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</si>
  <si>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</si>
  <si>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</si>
  <si>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</si>
  <si>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</si>
  <si>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</si>
  <si>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</si>
  <si>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</si>
  <si>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</si>
  <si>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</si>
  <si>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</si>
  <si>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</si>
  <si>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</si>
  <si>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</si>
  <si>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</si>
  <si>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</si>
  <si>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</si>
  <si>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</si>
  <si>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</si>
  <si>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</si>
  <si>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</si>
  <si>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</si>
  <si>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</si>
  <si>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</si>
  <si>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</si>
  <si>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</si>
  <si>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</si>
  <si>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</si>
  <si>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</si>
  <si>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</si>
  <si>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</si>
  <si>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</si>
  <si>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</si>
  <si>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</si>
  <si>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</si>
  <si>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</si>
  <si>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</si>
  <si>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</si>
  <si>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</si>
  <si>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</si>
  <si>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</si>
  <si>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</si>
  <si>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</si>
  <si>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</si>
  <si>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</si>
  <si>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</si>
  <si>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</si>
  <si>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</si>
  <si>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</si>
  <si>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</si>
  <si>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</si>
  <si>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</si>
  <si>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</si>
  <si>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</si>
  <si>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</si>
  <si>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</si>
  <si>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</si>
  <si>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</si>
  <si>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</si>
  <si>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</si>
  <si>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</si>
  <si>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</si>
  <si>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</si>
  <si>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</si>
  <si>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</si>
  <si>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</si>
  <si>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</si>
  <si>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</si>
  <si>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</si>
  <si>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</si>
  <si>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</si>
  <si>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</si>
  <si>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</si>
  <si>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</si>
  <si>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</si>
  <si>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</si>
  <si>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</si>
  <si>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</si>
  <si>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</si>
  <si>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</si>
  <si>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</si>
  <si>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</si>
  <si>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</si>
  <si>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</si>
  <si>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</si>
  <si>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</si>
  <si>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</si>
  <si>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</si>
  <si>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</si>
  <si>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</si>
  <si>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</si>
  <si>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</si>
  <si>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</si>
  <si>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</si>
  <si>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</si>
  <si>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</si>
  <si>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</si>
  <si>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</si>
  <si>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</si>
  <si>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</si>
  <si>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</si>
  <si>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</si>
  <si>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</si>
  <si>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</si>
  <si>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</si>
  <si>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</si>
  <si>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</si>
  <si>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</si>
  <si>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</si>
  <si>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</si>
  <si>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</si>
  <si>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</si>
  <si>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</si>
  <si>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</si>
  <si>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</si>
  <si>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</si>
  <si>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</si>
  <si>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</si>
  <si>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</si>
  <si>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</si>
  <si>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</si>
  <si>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</si>
  <si>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</si>
  <si>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</si>
  <si>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</si>
  <si>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</si>
  <si>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</si>
  <si>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</si>
  <si>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</si>
  <si>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</si>
  <si>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</si>
  <si>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</si>
  <si>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</si>
  <si>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</si>
  <si>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</si>
  <si>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</si>
  <si>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</si>
  <si>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</si>
  <si>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</si>
  <si>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</si>
  <si>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</si>
  <si>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</si>
  <si>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</si>
  <si>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</si>
  <si>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</si>
  <si>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</si>
  <si>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</si>
  <si>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</si>
  <si>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</si>
  <si>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</si>
  <si>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</si>
  <si>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</si>
  <si>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</si>
  <si>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</si>
  <si>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</si>
  <si>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</si>
  <si>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</si>
  <si>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</si>
  <si>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</si>
  <si>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</si>
  <si>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</si>
  <si>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</si>
  <si>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</si>
  <si>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</si>
  <si>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</si>
  <si>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</si>
  <si>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</si>
  <si>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</si>
  <si>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</si>
  <si>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</si>
  <si>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</si>
  <si>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</si>
  <si>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</si>
  <si>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</si>
  <si>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</si>
  <si>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</si>
  <si>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</si>
  <si>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</si>
  <si>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</si>
  <si>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</si>
  <si>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</si>
  <si>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</si>
  <si>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</si>
  <si>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</si>
  <si>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</si>
  <si>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</si>
  <si>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</si>
  <si>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</si>
  <si>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</si>
  <si>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</si>
  <si>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</si>
  <si>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</si>
  <si>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</si>
  <si>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</si>
  <si>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</si>
  <si>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</si>
  <si>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</si>
  <si>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</si>
  <si>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</si>
  <si>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</si>
  <si>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</si>
  <si>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</si>
  <si>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</si>
  <si>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</si>
  <si>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</si>
  <si>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</si>
  <si>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</si>
  <si>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</si>
  <si>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</si>
  <si>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</si>
  <si>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</si>
  <si>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</si>
  <si>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</si>
  <si>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</si>
  <si>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</si>
  <si>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</si>
  <si>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</si>
  <si>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</si>
  <si>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</si>
  <si>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</si>
  <si>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</si>
  <si>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</si>
  <si>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</si>
  <si>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</si>
  <si>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</si>
  <si>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</si>
  <si>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</si>
  <si>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</si>
  <si>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</si>
  <si>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</si>
  <si>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</si>
  <si>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</si>
  <si>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</si>
  <si>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</si>
  <si>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</si>
  <si>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</si>
  <si>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</si>
  <si>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</si>
  <si>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</si>
  <si>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</si>
  <si>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</si>
  <si>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</si>
  <si>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</si>
  <si>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</si>
  <si>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</si>
  <si>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</si>
  <si>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</si>
  <si>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</si>
  <si>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</si>
  <si>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</si>
  <si>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</si>
  <si>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</si>
  <si>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</si>
  <si>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</si>
  <si>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</si>
  <si>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</si>
  <si>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</si>
  <si>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</si>
  <si>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</si>
  <si>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</si>
  <si>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</si>
  <si>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</si>
  <si>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</si>
  <si>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</si>
  <si>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</si>
  <si>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</si>
  <si>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</si>
  <si>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</si>
  <si>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</si>
  <si>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</si>
  <si>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</si>
  <si>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</si>
  <si>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</si>
  <si>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</si>
  <si>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</si>
  <si>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</si>
  <si>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</si>
  <si>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</si>
  <si>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</si>
  <si>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</si>
  <si>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</si>
  <si>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</si>
  <si>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</si>
  <si>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</si>
  <si>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</si>
  <si>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</si>
  <si>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</si>
  <si>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</si>
  <si>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</si>
  <si>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</si>
  <si>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</si>
  <si>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</si>
  <si>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</si>
  <si>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</si>
  <si>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</si>
  <si>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</si>
  <si>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</si>
  <si>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</si>
  <si>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</si>
  <si>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</si>
  <si>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</si>
  <si>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</si>
  <si>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</si>
  <si>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</si>
  <si>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</si>
  <si>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</si>
  <si>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</si>
  <si>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</si>
  <si>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</si>
  <si>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</si>
  <si>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</si>
  <si>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</si>
  <si>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</si>
  <si>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</si>
  <si>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</si>
  <si>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</si>
  <si>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</si>
  <si>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</si>
  <si>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</si>
  <si>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</si>
  <si>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</si>
  <si>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</si>
  <si>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</si>
  <si>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</si>
  <si>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</si>
  <si>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</si>
  <si>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</si>
  <si>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</si>
  <si>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</si>
  <si>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</si>
  <si>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</si>
  <si>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</si>
  <si>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</si>
  <si>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</si>
  <si>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</si>
  <si>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</si>
  <si>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</si>
  <si>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</si>
  <si>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</si>
  <si>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</si>
  <si>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</si>
  <si>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</si>
  <si>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</si>
  <si>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</si>
  <si>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</si>
  <si>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</si>
  <si>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</si>
  <si>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</si>
  <si>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</si>
  <si>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</si>
  <si>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</si>
  <si>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</si>
  <si>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</si>
  <si>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</si>
  <si>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</si>
  <si>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</si>
  <si>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</si>
  <si>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</si>
  <si>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</si>
  <si>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</si>
  <si>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</si>
  <si>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</si>
  <si>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</si>
  <si>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</si>
  <si>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</si>
  <si>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</si>
  <si>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</si>
  <si>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</si>
  <si>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</si>
  <si>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</si>
  <si>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</si>
  <si>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</si>
  <si>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</si>
  <si>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</si>
  <si>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</si>
  <si>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</si>
  <si>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</si>
  <si>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</si>
  <si>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</si>
  <si>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</si>
  <si>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</si>
  <si>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</si>
  <si>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</si>
  <si>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</si>
  <si>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</si>
  <si>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</si>
  <si>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</si>
  <si>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</si>
  <si>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</si>
  <si>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</si>
  <si>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</si>
  <si>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</si>
  <si>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</si>
  <si>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</si>
  <si>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</si>
  <si>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</si>
  <si>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</si>
  <si>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</si>
  <si>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</si>
  <si>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</si>
  <si>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</si>
  <si>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</si>
  <si>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</si>
  <si>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</si>
  <si>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</si>
  <si>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</si>
  <si>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</si>
  <si>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</si>
  <si>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</si>
  <si>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</si>
  <si>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</si>
  <si>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</si>
  <si>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</si>
  <si>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</si>
  <si>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</si>
  <si>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</si>
  <si>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</si>
  <si>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</si>
  <si>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</si>
  <si>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</si>
  <si>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</si>
  <si>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</si>
  <si>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</si>
  <si>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</si>
  <si>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</si>
  <si>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</si>
  <si>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</si>
  <si>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</si>
  <si>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</si>
  <si>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</si>
  <si>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</si>
  <si>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</si>
  <si>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</si>
  <si>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</si>
  <si>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</si>
  <si>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</si>
  <si>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</si>
  <si>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</si>
  <si>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</si>
  <si>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</si>
  <si>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</si>
  <si>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</si>
  <si>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</si>
  <si>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</si>
  <si>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</si>
  <si>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</si>
  <si>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</si>
  <si>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</si>
  <si>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</si>
  <si>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</si>
  <si>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</si>
  <si>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</si>
  <si>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</si>
  <si>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</si>
  <si>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</si>
  <si>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</si>
  <si>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</si>
  <si>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</si>
  <si>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</si>
  <si>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</si>
  <si>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</si>
  <si>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</si>
  <si>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</si>
  <si>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</si>
  <si>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</si>
  <si>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</si>
  <si>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</si>
  <si>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</si>
  <si>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</si>
  <si>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</si>
  <si>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</si>
  <si>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</si>
  <si>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</si>
  <si>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</si>
  <si>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</si>
  <si>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</si>
  <si>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</si>
  <si>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</si>
  <si>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</si>
  <si>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</si>
  <si>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</si>
  <si>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</si>
  <si>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</si>
  <si>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</si>
  <si>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</si>
  <si>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</si>
  <si>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</si>
  <si>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</si>
  <si>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</si>
  <si>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</si>
  <si>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</si>
  <si>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</si>
  <si>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</si>
  <si>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</si>
  <si>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</si>
  <si>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</si>
  <si>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</si>
  <si>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</si>
  <si>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</si>
  <si>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</si>
  <si>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</si>
  <si>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</si>
  <si>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</si>
  <si>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</si>
  <si>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</si>
  <si>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</si>
  <si>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</si>
  <si>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</si>
  <si>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</si>
  <si>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</si>
  <si>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</si>
  <si>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</si>
  <si>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</si>
  <si>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</si>
  <si>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</si>
  <si>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</si>
  <si>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</si>
  <si>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</si>
  <si>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</si>
  <si>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</si>
  <si>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</si>
  <si>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</si>
  <si>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</si>
  <si>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</si>
  <si>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</si>
  <si>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</si>
  <si>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</si>
  <si>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</si>
  <si>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</si>
  <si>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</si>
  <si>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</si>
  <si>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</si>
  <si>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</si>
  <si>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</si>
  <si>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</si>
  <si>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</si>
  <si>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</si>
  <si>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</si>
  <si>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</si>
  <si>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</si>
  <si>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</si>
  <si>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</si>
  <si>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</si>
  <si>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</si>
  <si>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</si>
  <si>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</si>
  <si>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</si>
  <si>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</si>
  <si>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</si>
  <si>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</si>
  <si>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</si>
  <si>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</si>
  <si>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</si>
  <si>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</si>
  <si>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</si>
  <si>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</si>
  <si>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</si>
  <si>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</si>
  <si>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</si>
  <si>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</si>
  <si>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</si>
  <si>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</si>
  <si>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</si>
  <si>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</si>
  <si>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</si>
  <si>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</si>
  <si>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</si>
  <si>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</si>
  <si>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</si>
  <si>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</si>
  <si>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</si>
  <si>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</si>
  <si>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</si>
  <si>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</si>
  <si>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</si>
  <si>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</si>
  <si>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</si>
  <si>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</si>
  <si>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</si>
  <si>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</si>
  <si>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</si>
  <si>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</si>
  <si>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</si>
  <si>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</si>
  <si>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</si>
  <si>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</si>
  <si>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</si>
  <si>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</si>
  <si>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</si>
  <si>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</si>
  <si>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</si>
  <si>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</si>
  <si>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</si>
  <si>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</si>
  <si>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</si>
  <si>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</si>
  <si>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</si>
  <si>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</si>
  <si>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</si>
  <si>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</si>
  <si>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</si>
  <si>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</si>
  <si>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</si>
  <si>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</si>
  <si>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</si>
  <si>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</si>
  <si>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</si>
  <si>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</si>
  <si>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</si>
  <si>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</si>
  <si>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</si>
  <si>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</si>
  <si>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</si>
  <si>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</si>
  <si>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</si>
  <si>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</si>
  <si>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</si>
  <si>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</si>
  <si>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</si>
  <si>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</si>
  <si>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</si>
  <si>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</si>
  <si>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</si>
  <si>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</si>
  <si>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</si>
  <si>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</si>
  <si>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</si>
  <si>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</si>
  <si>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</si>
  <si>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</si>
  <si>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</si>
  <si>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</si>
  <si>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</si>
  <si>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</si>
  <si>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</si>
  <si>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</si>
  <si>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</si>
  <si>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</si>
  <si>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</si>
  <si>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</si>
  <si>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</si>
  <si>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</si>
  <si>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</si>
  <si>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</si>
  <si>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</si>
  <si>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</si>
  <si>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</si>
  <si>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</si>
  <si>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</si>
  <si>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</si>
  <si>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</si>
  <si>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</si>
  <si>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</si>
  <si>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</si>
  <si>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</si>
  <si>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</si>
  <si>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</si>
  <si>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</si>
  <si>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</si>
  <si>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</si>
  <si>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</si>
  <si>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</si>
  <si>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</si>
  <si>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</si>
  <si>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</si>
  <si>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</si>
  <si>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</si>
  <si>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</si>
  <si>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</si>
  <si>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</si>
  <si>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</si>
  <si>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</si>
  <si>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</si>
  <si>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</si>
  <si>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</si>
  <si>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</si>
  <si>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</si>
  <si>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</si>
  <si>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</si>
  <si>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</si>
  <si>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</si>
  <si>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</si>
  <si>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</si>
  <si>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</si>
  <si>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</si>
  <si>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</si>
  <si>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</si>
  <si>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</si>
  <si>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</si>
  <si>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</si>
  <si>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</si>
  <si>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</si>
  <si>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</si>
  <si>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</si>
  <si>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</si>
  <si>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</si>
  <si>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</si>
  <si>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</si>
  <si>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</si>
  <si>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</si>
  <si>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</si>
  <si>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</si>
  <si>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</si>
  <si>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</si>
  <si>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</si>
  <si>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</si>
  <si>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</si>
  <si>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</si>
  <si>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</si>
  <si>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</si>
  <si>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</si>
  <si>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</si>
  <si>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</si>
  <si>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</si>
  <si>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</si>
  <si>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</si>
  <si>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</si>
  <si>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</si>
  <si>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</si>
  <si>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</si>
  <si>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</si>
  <si>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</si>
  <si>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</si>
  <si>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</si>
  <si>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</si>
  <si>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</si>
  <si>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</si>
  <si>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</si>
  <si>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</si>
  <si>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</si>
  <si>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</si>
  <si>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</si>
  <si>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</si>
  <si>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</si>
  <si>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</si>
  <si>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</si>
  <si>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</si>
  <si>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</si>
  <si>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</si>
  <si>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</si>
  <si>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</si>
  <si>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</si>
  <si>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</si>
  <si>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</si>
  <si>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</si>
  <si>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</si>
  <si>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</si>
  <si>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</si>
  <si>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</si>
  <si>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</si>
  <si>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</si>
  <si>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</si>
  <si>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</si>
  <si>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</si>
  <si>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</si>
  <si>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</si>
  <si>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</si>
  <si>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</si>
  <si>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</si>
  <si>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</si>
  <si>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</si>
  <si>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</si>
  <si>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</si>
  <si>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</si>
  <si>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</si>
  <si>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</si>
  <si>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</si>
  <si>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</si>
  <si>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</si>
  <si>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</si>
  <si>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</si>
  <si>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</si>
  <si>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</si>
  <si>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</si>
  <si>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</si>
  <si>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</si>
  <si>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</si>
  <si>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</si>
  <si>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</si>
  <si>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</si>
  <si>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</si>
  <si>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</si>
  <si>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</si>
  <si>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</si>
  <si>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</si>
  <si>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</si>
  <si>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</si>
  <si>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</si>
  <si>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</si>
  <si>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</si>
  <si>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</si>
  <si>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</si>
  <si>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</si>
  <si>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</si>
  <si>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</si>
  <si>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</si>
  <si>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</si>
  <si>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</si>
  <si>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</si>
  <si>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</si>
  <si>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</si>
  <si>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</si>
  <si>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</si>
  <si>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</si>
  <si>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</si>
  <si>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</si>
  <si>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</si>
  <si>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</si>
  <si>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</si>
  <si>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</si>
  <si>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</si>
  <si>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</si>
  <si>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</si>
  <si>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</si>
  <si>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</si>
  <si>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</si>
  <si>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</si>
  <si>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</si>
  <si>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</si>
  <si>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</si>
  <si>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</si>
  <si>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</si>
  <si>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</si>
  <si>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</si>
  <si>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</si>
  <si>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</si>
  <si>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</si>
  <si>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</si>
  <si>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</si>
  <si>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</si>
  <si>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</si>
  <si>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</si>
  <si>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</si>
  <si>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</si>
  <si>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</si>
  <si>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</si>
  <si>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</si>
  <si>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</si>
  <si>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</si>
  <si>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</si>
  <si>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</si>
  <si>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</si>
  <si>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</si>
  <si>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</si>
  <si>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</si>
  <si>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</si>
  <si>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</si>
  <si>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</si>
  <si>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</si>
  <si>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</si>
  <si>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</si>
  <si>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</si>
  <si>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</si>
  <si>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</si>
  <si>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</si>
  <si>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</si>
  <si>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</si>
  <si>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</si>
  <si>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</si>
  <si>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</si>
  <si>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</si>
  <si>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</si>
  <si>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</si>
  <si>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</si>
  <si>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</si>
  <si>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</si>
  <si>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</si>
  <si>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</si>
  <si>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</si>
  <si>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</si>
  <si>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</si>
  <si>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</si>
  <si>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</si>
  <si>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</si>
  <si>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</si>
  <si>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</si>
  <si>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</si>
  <si>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</si>
  <si>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</si>
  <si>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</si>
  <si>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</si>
  <si>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</si>
  <si>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</si>
  <si>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</si>
  <si>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</si>
  <si>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</si>
  <si>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</si>
  <si>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</si>
  <si>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</si>
  <si>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</si>
  <si>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</si>
  <si>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</si>
  <si>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</si>
  <si>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</si>
  <si>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</si>
  <si>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</si>
  <si>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</si>
  <si>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</si>
  <si>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</si>
  <si>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</si>
  <si>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</si>
  <si>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</si>
  <si>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</si>
  <si>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</si>
  <si>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</si>
  <si>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</si>
  <si>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</si>
  <si>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</si>
  <si>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</si>
  <si>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</si>
  <si>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</si>
  <si>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</si>
  <si>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</si>
  <si>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</si>
  <si>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</si>
  <si>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</si>
  <si>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</si>
  <si>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</si>
  <si>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</si>
  <si>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</si>
  <si>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</si>
  <si>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</si>
  <si>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</si>
  <si>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</si>
  <si>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</si>
  <si>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</si>
  <si>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</si>
  <si>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</si>
  <si>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</si>
  <si>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</si>
  <si>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</si>
  <si>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</si>
  <si>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</si>
  <si>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</si>
  <si>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</si>
  <si>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</si>
  <si>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</si>
  <si>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</si>
  <si>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</si>
  <si>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</si>
  <si>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</si>
  <si>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</si>
  <si>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</si>
  <si>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</si>
  <si>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</si>
  <si>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</si>
  <si>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</si>
  <si>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</si>
  <si>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</si>
  <si>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</si>
  <si>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</si>
  <si>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</si>
  <si>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</si>
  <si>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</si>
  <si>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</si>
  <si>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</si>
  <si>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</si>
  <si>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</si>
  <si>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</si>
  <si>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</si>
  <si>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</si>
  <si>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</si>
  <si>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</si>
  <si>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</si>
  <si>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</si>
  <si>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</si>
  <si>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</si>
  <si>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</si>
  <si>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</si>
  <si>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</si>
  <si>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</si>
  <si>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</si>
  <si>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</si>
  <si>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</si>
  <si>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</si>
  <si>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</si>
  <si>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</si>
  <si>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</si>
  <si>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</si>
  <si>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</si>
  <si>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</si>
  <si>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</si>
  <si>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</si>
  <si>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</si>
  <si>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</si>
  <si>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</si>
  <si>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</si>
  <si>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</si>
  <si>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</si>
  <si>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</si>
  <si>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</si>
  <si>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</si>
  <si>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</si>
  <si>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</si>
  <si>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</si>
  <si>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</si>
  <si>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</si>
  <si>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</si>
  <si>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</si>
  <si>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</si>
  <si>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</si>
  <si>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</si>
  <si>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</si>
  <si>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</si>
  <si>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</si>
  <si>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</si>
  <si>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</si>
  <si>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</si>
  <si>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</si>
  <si>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</si>
  <si>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</si>
  <si>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</si>
  <si>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</si>
  <si>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</si>
  <si>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</si>
  <si>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</si>
  <si>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</si>
  <si>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</si>
  <si>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</si>
  <si>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</si>
  <si>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</si>
  <si>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</si>
  <si>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</si>
  <si>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</si>
  <si>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</si>
  <si>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</si>
  <si>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</si>
  <si>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</si>
  <si>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</si>
  <si>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</si>
  <si>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</si>
  <si>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</si>
  <si>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</si>
  <si>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</si>
  <si>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</si>
  <si>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</si>
  <si>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</si>
  <si>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</si>
  <si>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</si>
  <si>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</si>
  <si>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</si>
  <si>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</si>
  <si>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</si>
  <si>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</si>
  <si>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</si>
  <si>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</si>
  <si>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</si>
  <si>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</si>
  <si>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</si>
  <si>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</si>
  <si>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</si>
  <si>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</si>
  <si>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</si>
  <si>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</si>
  <si>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</si>
  <si>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</si>
  <si>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</si>
  <si>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</si>
  <si>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</si>
  <si>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</si>
  <si>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</si>
  <si>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</si>
  <si>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</si>
  <si>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</si>
  <si>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</si>
  <si>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</si>
  <si>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</si>
  <si>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</si>
  <si>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</si>
  <si>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</si>
  <si>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</si>
  <si>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</si>
  <si>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</si>
  <si>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</si>
  <si>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</si>
  <si>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</si>
  <si>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</si>
  <si>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</si>
  <si>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</si>
  <si>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</si>
  <si>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</si>
  <si>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</si>
  <si>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</si>
  <si>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</si>
  <si>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</si>
  <si>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</si>
  <si>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</si>
  <si>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</si>
  <si>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</si>
  <si>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</si>
  <si>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</si>
  <si>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</si>
  <si>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</si>
  <si>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</si>
  <si>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</si>
  <si>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</si>
  <si>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</si>
  <si>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</si>
  <si>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</si>
  <si>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</si>
  <si>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</si>
  <si>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</si>
  <si>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</si>
  <si>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</si>
  <si>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</si>
  <si>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</si>
  <si>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</si>
  <si>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</si>
  <si>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</si>
  <si>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</si>
  <si>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</si>
  <si>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</si>
  <si>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</si>
  <si>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</si>
  <si>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</si>
  <si>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</si>
  <si>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</si>
  <si>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</si>
  <si>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</si>
  <si>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</si>
  <si>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</si>
  <si>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</si>
  <si>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</si>
  <si>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</si>
  <si>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</si>
  <si>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</si>
  <si>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</si>
  <si>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</si>
  <si>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</si>
  <si>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</si>
  <si>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</si>
  <si>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</si>
  <si>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</si>
  <si>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</si>
  <si>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</si>
  <si>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</si>
  <si>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</si>
  <si>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</si>
  <si>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</si>
  <si>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</si>
  <si>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</si>
  <si>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</si>
  <si>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</si>
  <si>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</si>
  <si>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</si>
  <si>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</si>
  <si>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</si>
  <si>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</si>
  <si>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</si>
  <si>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</si>
  <si>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</si>
  <si>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</si>
  <si>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</si>
  <si>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</si>
  <si>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</si>
  <si>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</si>
  <si>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</si>
  <si>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</si>
  <si>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</si>
  <si>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</si>
  <si>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</si>
  <si>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</si>
  <si>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</si>
  <si>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</si>
  <si>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</si>
  <si>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</si>
  <si>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</si>
  <si>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</si>
  <si>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</si>
  <si>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</si>
  <si>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</si>
  <si>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</si>
  <si>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</si>
  <si>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</si>
  <si>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</si>
  <si>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</si>
  <si>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</si>
  <si>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</si>
  <si>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</si>
  <si>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</si>
  <si>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</si>
  <si>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</si>
  <si>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</si>
  <si>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</si>
  <si>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</si>
  <si>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</si>
  <si>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</si>
  <si>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</si>
  <si>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</si>
  <si>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</si>
  <si>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</si>
  <si>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</si>
  <si>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</si>
  <si>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</si>
  <si>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</si>
  <si>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</si>
  <si>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</si>
  <si>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</si>
  <si>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</si>
  <si>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</si>
  <si>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</si>
  <si>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</si>
  <si>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</si>
  <si>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</si>
  <si>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</si>
  <si>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</si>
  <si>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</si>
  <si>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</si>
  <si>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</si>
  <si>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</si>
  <si>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</si>
  <si>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</si>
  <si>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</si>
  <si>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</si>
  <si>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</si>
  <si>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</si>
  <si>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</si>
  <si>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</si>
  <si>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</si>
  <si>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</si>
  <si>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</si>
  <si>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</si>
  <si>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</si>
  <si>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</si>
  <si>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</si>
  <si>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</si>
  <si>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</si>
  <si>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</si>
  <si>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</si>
  <si>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</si>
  <si>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</si>
  <si>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</si>
  <si>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</si>
  <si>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</si>
  <si>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</si>
  <si>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</si>
  <si>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</si>
  <si>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</si>
  <si>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</si>
  <si>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</si>
  <si>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</si>
  <si>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</si>
  <si>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</si>
  <si>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</si>
  <si>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</si>
  <si>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</si>
  <si>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</si>
  <si>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</si>
  <si>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</si>
  <si>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</si>
  <si>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</si>
  <si>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</si>
  <si>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</si>
  <si>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</si>
  <si>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</si>
  <si>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</si>
  <si>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</si>
  <si>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</si>
  <si>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</si>
  <si>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</si>
  <si>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</si>
  <si>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</si>
  <si>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</si>
  <si>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</si>
  <si>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</si>
  <si>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</si>
  <si>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</si>
  <si>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</si>
  <si>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</si>
  <si>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</si>
  <si>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</si>
  <si>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</si>
  <si>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</si>
  <si>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</si>
  <si>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</si>
  <si>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</si>
  <si>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</si>
  <si>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</si>
  <si>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</si>
  <si>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</si>
  <si>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</si>
  <si>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</si>
  <si>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</si>
  <si>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</si>
  <si>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</si>
  <si>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</si>
  <si>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</si>
  <si>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</si>
  <si>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</si>
  <si>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</si>
  <si>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</si>
  <si>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</si>
  <si>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</si>
  <si>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</si>
  <si>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</si>
  <si>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</si>
  <si>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</si>
  <si>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</si>
  <si>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</si>
  <si>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</si>
  <si>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</si>
  <si>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</si>
  <si>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</si>
  <si>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</si>
  <si>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</si>
  <si>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</si>
  <si>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</si>
  <si>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</si>
  <si>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</si>
  <si>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</si>
  <si>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</si>
  <si>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</si>
  <si>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</si>
  <si>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</si>
  <si>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</si>
  <si>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</si>
  <si>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</si>
  <si>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</si>
  <si>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</si>
  <si>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</si>
  <si>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</si>
  <si>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</si>
  <si>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</si>
  <si>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</si>
  <si>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</si>
  <si>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</si>
  <si>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</si>
  <si>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</si>
  <si>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</si>
  <si>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</si>
  <si>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</si>
  <si>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</si>
  <si>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</si>
  <si>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</si>
  <si>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</si>
  <si>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</si>
  <si>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</si>
  <si>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</si>
  <si>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</si>
  <si>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</si>
  <si>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</si>
  <si>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</si>
  <si>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</si>
  <si>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</si>
  <si>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</si>
  <si>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</si>
  <si>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</si>
  <si>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</si>
  <si>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</si>
  <si>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</si>
  <si>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</si>
  <si>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</si>
  <si>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</si>
  <si>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</si>
  <si>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</si>
  <si>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</si>
  <si>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</si>
  <si>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</si>
  <si>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</si>
  <si>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</si>
  <si>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</si>
  <si>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</si>
  <si>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</si>
  <si>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</si>
  <si>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</si>
  <si>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</si>
  <si>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</si>
  <si>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</si>
  <si>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</si>
  <si>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</si>
  <si>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</si>
  <si>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</si>
  <si>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</si>
  <si>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</si>
  <si>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</si>
  <si>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</si>
  <si>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</si>
  <si>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</si>
  <si>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</si>
  <si>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</si>
  <si>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</si>
  <si>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</si>
  <si>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</si>
  <si>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</si>
  <si>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</si>
  <si>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</si>
  <si>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</si>
  <si>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</si>
  <si>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</si>
  <si>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</si>
  <si>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</si>
  <si>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</si>
  <si>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</si>
  <si>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</si>
  <si>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</si>
  <si>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</si>
  <si>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</si>
  <si>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</si>
  <si>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</si>
  <si>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</si>
  <si>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</si>
  <si>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</si>
  <si>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</si>
  <si>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</si>
  <si>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</si>
  <si>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</si>
  <si>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</si>
  <si>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</si>
  <si>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</si>
  <si>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</si>
  <si>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</si>
  <si>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</si>
  <si>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</si>
  <si>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</si>
  <si>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</si>
  <si>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</si>
  <si>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</si>
  <si>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</si>
  <si>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</si>
  <si>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</si>
  <si>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</si>
  <si>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</si>
  <si>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</si>
  <si>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</si>
  <si>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</si>
  <si>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</si>
  <si>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</si>
  <si>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</si>
  <si>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</si>
  <si>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</si>
  <si>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</si>
  <si>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</si>
  <si>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</si>
  <si>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</si>
  <si>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</si>
  <si>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</si>
  <si>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</si>
  <si>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</si>
  <si>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</si>
  <si>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</si>
  <si>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</si>
  <si>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</si>
  <si>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</si>
  <si>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</si>
  <si>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</si>
  <si>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</si>
  <si>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</si>
  <si>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</si>
  <si>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</si>
  <si>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</si>
  <si>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</si>
  <si>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</si>
  <si>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</si>
  <si>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</si>
  <si>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</si>
  <si>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</si>
  <si>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</si>
  <si>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</si>
  <si>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</si>
  <si>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</si>
  <si>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</si>
  <si>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</si>
  <si>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</si>
  <si>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</si>
  <si>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</si>
  <si>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</si>
  <si>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</si>
  <si>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</si>
  <si>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</si>
  <si>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</si>
  <si>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</si>
  <si>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</si>
  <si>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</si>
  <si>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</si>
  <si>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</si>
  <si>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</si>
  <si>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</si>
  <si>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</si>
  <si>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</si>
  <si>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</si>
  <si>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</si>
  <si>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</si>
  <si>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</si>
  <si>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</si>
  <si>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</si>
  <si>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</si>
  <si>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</si>
  <si>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</si>
  <si>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</si>
  <si>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</si>
  <si>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</si>
  <si>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</si>
  <si>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</si>
  <si>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</si>
  <si>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</si>
  <si>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</si>
  <si>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</si>
  <si>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</si>
  <si>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</si>
  <si>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</si>
  <si>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</si>
  <si>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</si>
  <si>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</si>
  <si>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</si>
  <si>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</si>
  <si>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</si>
  <si>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</si>
  <si>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</si>
  <si>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</si>
  <si>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</si>
  <si>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</si>
  <si>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</si>
  <si>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</si>
  <si>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</si>
  <si>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</si>
  <si>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</si>
  <si>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</si>
  <si>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</si>
  <si>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</si>
  <si>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</si>
  <si>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</si>
  <si>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</si>
  <si>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</si>
  <si>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</si>
  <si>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</si>
  <si>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</si>
  <si>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</si>
  <si>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</si>
  <si>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</si>
  <si>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</si>
  <si>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</si>
  <si>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</si>
  <si>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</si>
  <si>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</si>
  <si>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</si>
  <si>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</si>
  <si>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</si>
  <si>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</si>
  <si>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</si>
  <si>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</si>
  <si>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</si>
  <si>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</si>
  <si>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</si>
  <si>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</si>
  <si>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</si>
  <si>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</si>
  <si>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</si>
  <si>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</si>
  <si>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</si>
  <si>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</si>
  <si>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</si>
  <si>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</si>
  <si>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</si>
  <si>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</si>
  <si>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</si>
  <si>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</si>
  <si>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</si>
  <si>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</si>
  <si>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</si>
  <si>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</si>
  <si>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</si>
  <si>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</si>
  <si>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</si>
  <si>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</si>
  <si>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</si>
  <si>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</si>
  <si>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</si>
  <si>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</si>
  <si>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</si>
  <si>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</si>
  <si>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</si>
  <si>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</si>
  <si>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</si>
  <si>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</si>
  <si>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</si>
  <si>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</si>
  <si>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</si>
  <si>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</si>
  <si>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</si>
  <si>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</si>
  <si>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</si>
  <si>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</si>
  <si>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</si>
  <si>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</si>
  <si>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</si>
  <si>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</si>
  <si>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</si>
  <si>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</si>
  <si>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</si>
  <si>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</si>
  <si>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</si>
  <si>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</si>
  <si>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</si>
  <si>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</si>
  <si>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</si>
  <si>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</si>
  <si>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</si>
  <si>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</si>
  <si>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</si>
  <si>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</si>
  <si>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</si>
  <si>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</si>
  <si>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</si>
  <si>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</si>
  <si>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</si>
  <si>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</si>
  <si>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</si>
  <si>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</si>
  <si>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</si>
  <si>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</si>
  <si>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</si>
  <si>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</si>
  <si>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</si>
  <si>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</si>
  <si>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</si>
  <si>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</si>
  <si>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</si>
  <si>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</si>
  <si>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</si>
  <si>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</si>
  <si>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</si>
  <si>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</si>
  <si>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</si>
  <si>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</si>
  <si>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</si>
  <si>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</si>
  <si>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</si>
  <si>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</si>
  <si>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</si>
  <si>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</si>
  <si>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</si>
  <si>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</si>
  <si>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</si>
  <si>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</si>
  <si>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</si>
  <si>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</si>
  <si>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</si>
  <si>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</si>
  <si>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</si>
  <si>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</si>
  <si>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</si>
  <si>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</si>
  <si>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</si>
  <si>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</si>
  <si>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</si>
  <si>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</si>
  <si>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</si>
  <si>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</si>
  <si>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</si>
  <si>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</si>
  <si>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</si>
  <si>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</si>
  <si>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</si>
  <si>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</si>
  <si>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</si>
  <si>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</si>
  <si>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</si>
  <si>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</si>
  <si>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</si>
  <si>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</si>
  <si>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</si>
  <si>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</si>
  <si>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</si>
  <si>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</si>
  <si>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</si>
  <si>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</si>
  <si>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</si>
  <si>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</si>
  <si>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</si>
  <si>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</si>
  <si>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</si>
  <si>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</si>
  <si>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</si>
  <si>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</si>
  <si>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</si>
  <si>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</si>
  <si>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</si>
  <si>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</si>
  <si>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</si>
  <si>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</si>
  <si>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</si>
  <si>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</si>
  <si>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</si>
  <si>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</si>
  <si>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</si>
  <si>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</si>
  <si>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</si>
  <si>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</si>
  <si>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</si>
  <si>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</si>
  <si>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</si>
  <si>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</si>
  <si>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</si>
  <si>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</si>
  <si>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</si>
  <si>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</si>
  <si>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</si>
  <si>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</si>
  <si>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</si>
  <si>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</si>
  <si>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</si>
  <si>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</si>
  <si>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</si>
  <si>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</si>
  <si>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</si>
  <si>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</si>
  <si>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</si>
  <si>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</si>
  <si>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</si>
  <si>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</si>
  <si>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</si>
  <si>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</si>
  <si>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</si>
  <si>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</si>
  <si>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</si>
  <si>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</si>
  <si>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</si>
  <si>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</si>
  <si>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</si>
  <si>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</si>
  <si>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</si>
  <si>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</si>
  <si>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</si>
  <si>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</si>
  <si>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</si>
  <si>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</si>
  <si>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</si>
  <si>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</si>
  <si>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</si>
  <si>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</si>
  <si>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</si>
  <si>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</si>
  <si>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</si>
  <si>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</si>
  <si>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</si>
  <si>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</si>
  <si>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</si>
  <si>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</si>
  <si>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</si>
  <si>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</si>
  <si>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</si>
  <si>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</si>
  <si>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</si>
  <si>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</si>
  <si>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</si>
  <si>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</si>
  <si>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</si>
  <si>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</si>
  <si>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</si>
  <si>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</si>
  <si>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</si>
  <si>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</si>
  <si>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</si>
  <si>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</si>
  <si>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</si>
  <si>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</si>
  <si>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</si>
  <si>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</si>
  <si>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</si>
  <si>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</si>
  <si>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</si>
  <si>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</si>
  <si>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</si>
  <si>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</si>
  <si>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</si>
  <si>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</si>
  <si>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</si>
  <si>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</si>
  <si>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</si>
  <si>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</si>
  <si>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</si>
  <si>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</si>
  <si>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</si>
  <si>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</si>
  <si>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</si>
  <si>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</si>
  <si>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</si>
  <si>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</si>
  <si>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</si>
  <si>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</si>
  <si>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</si>
  <si>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</si>
  <si>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</si>
  <si>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</si>
  <si>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</si>
  <si>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</si>
  <si>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</si>
  <si>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</si>
  <si>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</si>
  <si>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</si>
  <si>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</si>
  <si>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</si>
  <si>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</si>
  <si>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</si>
  <si>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</si>
  <si>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</si>
  <si>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</si>
  <si>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</si>
  <si>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</si>
  <si>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</si>
  <si>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</si>
  <si>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</si>
  <si>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</si>
  <si>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</si>
  <si>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</si>
  <si>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</si>
  <si>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</si>
  <si>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</si>
  <si>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</si>
  <si>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</si>
  <si>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</si>
  <si>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</si>
  <si>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</si>
  <si>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</si>
  <si>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</si>
  <si>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</si>
  <si>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</si>
  <si>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</si>
  <si>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</si>
  <si>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</si>
  <si>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</si>
  <si>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</si>
  <si>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</si>
  <si>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</si>
  <si>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</si>
  <si>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</si>
  <si>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</si>
  <si>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</si>
  <si>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</si>
  <si>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</si>
  <si>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</si>
  <si>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</si>
  <si>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</si>
  <si>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</si>
  <si>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</si>
  <si>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</si>
  <si>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</si>
  <si>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</si>
  <si>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</si>
  <si>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</si>
  <si>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</si>
  <si>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</si>
  <si>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</si>
  <si>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</si>
  <si>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</si>
  <si>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</si>
  <si>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</si>
  <si>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</si>
  <si>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</si>
  <si>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</si>
  <si>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</si>
  <si>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</si>
  <si>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</si>
  <si>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</si>
  <si>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</si>
  <si>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</si>
  <si>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</si>
  <si>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</si>
  <si>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</si>
  <si>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</si>
  <si>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</si>
  <si>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</si>
  <si>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</si>
  <si>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</si>
  <si>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</si>
  <si>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</si>
  <si>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</si>
  <si>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</si>
  <si>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</si>
  <si>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</si>
  <si>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</si>
  <si>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</si>
  <si>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</si>
  <si>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</si>
  <si>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</si>
  <si>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</si>
  <si>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</si>
  <si>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</si>
  <si>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</si>
  <si>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</si>
  <si>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</si>
  <si>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</si>
  <si>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</si>
  <si>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</si>
  <si>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</si>
  <si>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</si>
  <si>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</si>
  <si>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</si>
  <si>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</si>
  <si>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</si>
  <si>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</si>
  <si>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</si>
  <si>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</si>
  <si>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</si>
  <si>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</si>
  <si>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</si>
  <si>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</si>
  <si>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</si>
  <si>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</si>
  <si>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</si>
  <si>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</si>
  <si>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</si>
  <si>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</si>
  <si>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</si>
  <si>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</si>
  <si>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</si>
  <si>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</si>
  <si>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</si>
  <si>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</si>
  <si>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</si>
  <si>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</si>
  <si>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</si>
  <si>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</si>
  <si>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</si>
  <si>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</si>
  <si>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</si>
  <si>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</si>
  <si>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</si>
  <si>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</si>
  <si>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</si>
  <si>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</si>
  <si>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</si>
  <si>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</si>
  <si>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</si>
  <si>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</si>
  <si>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</si>
  <si>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</si>
  <si>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</si>
  <si>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</si>
  <si>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</si>
  <si>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</si>
  <si>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</si>
  <si>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</si>
  <si>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</si>
  <si>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</si>
  <si>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</si>
  <si>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</si>
  <si>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</si>
  <si>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</si>
  <si>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</si>
  <si>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</si>
  <si>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</si>
  <si>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</si>
  <si>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</si>
  <si>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</si>
  <si>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</si>
  <si>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</si>
  <si>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</si>
  <si>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</si>
  <si>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Aktivity a úlohy v oblasti univerzitného športu v roku 2025</t>
  </si>
  <si>
    <t>Mzdy vyplatené osobám (zamestnancom) vrátane odvodov zamestnávateľa, počet fyzických osôb 4</t>
  </si>
  <si>
    <t xml:space="preserve">Osoba 1, osoba 2, osoba 3, osoba 4, </t>
  </si>
  <si>
    <t>Refundacia Mzdy 01/2025</t>
  </si>
  <si>
    <t>Refundacia Mzdy 02/2025</t>
  </si>
  <si>
    <t>Refundacia Mzdy 03/2025 DR</t>
  </si>
  <si>
    <t>2025065</t>
  </si>
  <si>
    <t>FISU WUG Torino - Doprava BA - letisko Vieden - BA</t>
  </si>
  <si>
    <t>TRANSPORT Schwechat s. r. o.</t>
  </si>
  <si>
    <t>250024</t>
  </si>
  <si>
    <t>Obcerstvenie Rada SAUS 27.03.2025</t>
  </si>
  <si>
    <t>U Babičky raňajky&amp;catering s.r.o.</t>
  </si>
  <si>
    <t>25200107</t>
  </si>
  <si>
    <t>Najom za sklad 04/2025</t>
  </si>
  <si>
    <t>Športová hala Mladost, s.r.o.</t>
  </si>
  <si>
    <t>25200112</t>
  </si>
  <si>
    <t>Najom za kancelarie 04/2025</t>
  </si>
  <si>
    <t>2025013</t>
  </si>
  <si>
    <t>Uctovnictvo a mzdy 04/2025</t>
  </si>
  <si>
    <t>MUPAX, S.R.O.</t>
  </si>
  <si>
    <t>2025133</t>
  </si>
  <si>
    <t>Letenky FISU WUG 2025 Rhine-Ruhr - p. Andrejkovicova, p. Engler</t>
  </si>
  <si>
    <t>Sil via Fly s. r. o.</t>
  </si>
  <si>
    <t>0925</t>
  </si>
  <si>
    <t>Tvorba a sprava informacii a obsahu webovej stranky</t>
  </si>
  <si>
    <t>Play Fair, s.r.o. Bratislava</t>
  </si>
  <si>
    <t>1100032025</t>
  </si>
  <si>
    <t>Oblečenie DPH 3/2025</t>
  </si>
  <si>
    <t>42499500</t>
  </si>
  <si>
    <t>Finančné riaditeľstvo SR</t>
  </si>
  <si>
    <t>142025</t>
  </si>
  <si>
    <t>Doprava BA - Zilina - BA - Otvorenie haly UNIZA</t>
  </si>
  <si>
    <t>BRUTON, s. r. o.</t>
  </si>
  <si>
    <t>2025151</t>
  </si>
  <si>
    <t>Letenky FISU WUG 2025 Rhine-Ruhr - p. Andrejkovicova, p. Engler - doplatok</t>
  </si>
  <si>
    <t>052025</t>
  </si>
  <si>
    <t>Príspevok na stravovanie 05/2026</t>
  </si>
  <si>
    <t>Osoba 2</t>
  </si>
  <si>
    <t>FISU WUG Torino 2025 registračný poplatok</t>
  </si>
  <si>
    <t>CHE-114.655.343</t>
  </si>
  <si>
    <t>Federation Internationale du Sport</t>
  </si>
  <si>
    <t>FISU členský poplatok</t>
  </si>
  <si>
    <t>BV</t>
  </si>
  <si>
    <t>Bankový poplatok</t>
  </si>
  <si>
    <t>00686930</t>
  </si>
  <si>
    <t>Tatra banka a.s.</t>
  </si>
  <si>
    <t>25200156</t>
  </si>
  <si>
    <t>Najom za kancelarie 05/2025</t>
  </si>
  <si>
    <t>25200168</t>
  </si>
  <si>
    <t>Najom za sklad 05/2025</t>
  </si>
  <si>
    <t>FISU WUG Rhine-Ruhr 2025</t>
  </si>
  <si>
    <t>USDistribution</t>
  </si>
  <si>
    <t>042025</t>
  </si>
  <si>
    <t>Mzdy vyplatené osobám (zamestnancom) vrátane odvodov zamestnávateľa, počet fyzických osôb 5</t>
  </si>
  <si>
    <t>Osoba 1, osoba 2, osoba 3, osoba 4, osoba 5</t>
  </si>
  <si>
    <t>202505</t>
  </si>
  <si>
    <t>Organizacne zabezpecenie FISU WUG 2025 Rhine-Ruhr</t>
  </si>
  <si>
    <t>Mgr. Darina Engler</t>
  </si>
  <si>
    <t>0003896438</t>
  </si>
  <si>
    <t>QR platba Orange</t>
  </si>
  <si>
    <t>ORANGE SLOVENSKO A.S</t>
  </si>
  <si>
    <t>2025346</t>
  </si>
  <si>
    <t>WUG Rhine-Ruhr - Doprava BA - letisko Vieden - p. Andrejkovicova, p. Engler</t>
  </si>
  <si>
    <t>TRANSPORT Schwechat, s. r. o.</t>
  </si>
  <si>
    <t>2025016</t>
  </si>
  <si>
    <t>1025156915</t>
  </si>
  <si>
    <t>Domena</t>
  </si>
  <si>
    <t>WebSupport s. r. o.</t>
  </si>
  <si>
    <t>PF 11-1-14241/2025</t>
  </si>
  <si>
    <t>Účastnícky poplatok HRY EUSA 2025</t>
  </si>
  <si>
    <t>525-19-72-223</t>
  </si>
  <si>
    <t>Akademicki Zwiazek Sportowy Warszawa</t>
  </si>
  <si>
    <t>PF 11-1-14251/2025</t>
  </si>
  <si>
    <t>PF 11-1-14242/2025</t>
  </si>
  <si>
    <t>PF 11-1-14243/2025</t>
  </si>
  <si>
    <t>PF 11-1-14249/2025</t>
  </si>
  <si>
    <t>PF 11-1-14257/2025</t>
  </si>
  <si>
    <t>PF 11-1-14248/2025</t>
  </si>
  <si>
    <t>PF 11-1-14247/2025</t>
  </si>
  <si>
    <t>PF 11-1-14244/2025</t>
  </si>
  <si>
    <t>PF 11-1-14250/2025</t>
  </si>
  <si>
    <t>PF 11-1-14246/2025</t>
  </si>
  <si>
    <t>PF 11-1-14253/2025</t>
  </si>
  <si>
    <t>PF 11-1-14252/2025</t>
  </si>
  <si>
    <t>PF 11-1-14254/2025</t>
  </si>
  <si>
    <t>PF 11-1-14245/2025</t>
  </si>
  <si>
    <t>PF 11-1-14255/2025</t>
  </si>
  <si>
    <t>PF 11-1-14258/2025</t>
  </si>
  <si>
    <t>PF 11-1-14256/2025</t>
  </si>
  <si>
    <t>PF 11-1-14240/2025</t>
  </si>
  <si>
    <t>CH-020.6.001.251-0</t>
  </si>
  <si>
    <t>European University Sports Association</t>
  </si>
  <si>
    <t xml:space="preserve">PF 11-1-14240-3/2025 </t>
  </si>
  <si>
    <t xml:space="preserve">PF 11-1-14241-3/2025 </t>
  </si>
  <si>
    <t xml:space="preserve">PF 11-1-14250-3/2025 </t>
  </si>
  <si>
    <t xml:space="preserve">PF 11-1-14246-3/2025 </t>
  </si>
  <si>
    <t xml:space="preserve">PF 11-1-14251-3/2025 </t>
  </si>
  <si>
    <t xml:space="preserve">PF 11-1-14247-3/2025 </t>
  </si>
  <si>
    <t xml:space="preserve">PF 11-1-14254-3/2025 </t>
  </si>
  <si>
    <t xml:space="preserve">PF 11-1-14255-3/2025 </t>
  </si>
  <si>
    <t xml:space="preserve">PF 11-1-14249-3/2025 </t>
  </si>
  <si>
    <t xml:space="preserve">PF 11-1-14243-3/2025 </t>
  </si>
  <si>
    <t xml:space="preserve">PF 11-1-14248-3/2025 </t>
  </si>
  <si>
    <t xml:space="preserve">PF 11-1-14244-3/2025 </t>
  </si>
  <si>
    <t xml:space="preserve">PF 11-1-14245-3/2025 </t>
  </si>
  <si>
    <t xml:space="preserve">PF 11-1-14257-3/2025 </t>
  </si>
  <si>
    <t xml:space="preserve">PF 11-1-14253-3/2025 </t>
  </si>
  <si>
    <t xml:space="preserve">PF 11-1-14256-3/2025 </t>
  </si>
  <si>
    <t xml:space="preserve">PF 11-1-14252-3/2025 </t>
  </si>
  <si>
    <t xml:space="preserve">PF 11-1-14242-3/2025 </t>
  </si>
  <si>
    <t xml:space="preserve">PF 11-1-14258-3/2025 </t>
  </si>
  <si>
    <t/>
  </si>
  <si>
    <t>Cestovny prikaz JC VV SAUS 24.04.2025</t>
  </si>
  <si>
    <t>Jozef Cisárik, kontrolor</t>
  </si>
  <si>
    <t>Cestovny prikaz JC VV SAUS 14.05.2025</t>
  </si>
  <si>
    <t>1125</t>
  </si>
  <si>
    <t>2025017</t>
  </si>
  <si>
    <t>Danove priznanie za rok 2024</t>
  </si>
  <si>
    <t>2025217</t>
  </si>
  <si>
    <t>Letenky FISU WUG 2025 Rhine-Ruhr - Benicky, Zererova, Kirn, Cepkova</t>
  </si>
  <si>
    <t>Cestovny prikaz JC VV SAUS 11.06.2025</t>
  </si>
  <si>
    <t>20250182</t>
  </si>
  <si>
    <t>Lieky Rhine-Ruhr 2025 FISU Games</t>
  </si>
  <si>
    <t>Media Trade spol. s r.o.</t>
  </si>
  <si>
    <t xml:space="preserve">RR-2025-ISD-00364 </t>
  </si>
  <si>
    <t>Účastnícky poplatok FISU WUG Rhine-Ruhr 2025 FISU Games</t>
  </si>
  <si>
    <t>DE349373831</t>
  </si>
  <si>
    <t>Rhine-Ruhr 2025 FISU Games gGmbH</t>
  </si>
  <si>
    <t>1100052025</t>
  </si>
  <si>
    <t>Oblečenie DPH 5/2025</t>
  </si>
  <si>
    <t>2025019</t>
  </si>
  <si>
    <t>Uctovnictvo a mzdy 06/2025 a podklady pre audit</t>
  </si>
  <si>
    <t>Oblečenie WUG Rhine-Ruhr 2025</t>
  </si>
  <si>
    <t>XCIIHZJD-1</t>
  </si>
  <si>
    <t xml:space="preserve">Ubytovanie FISU WUG Rhine-Ruhr 2025  </t>
  </si>
  <si>
    <t>SMARTments business Betriebsgesellschaft mbH</t>
  </si>
  <si>
    <t>062025</t>
  </si>
  <si>
    <t>1250004</t>
  </si>
  <si>
    <t>Lepiaci pas na batozinu FISU WUG 2025 Rhine-Ruhr</t>
  </si>
  <si>
    <t>MINIMALISTA s.r.o.</t>
  </si>
  <si>
    <t>1525</t>
  </si>
  <si>
    <t>37737324</t>
  </si>
  <si>
    <t>Poistenie FISU WUG 2025 Rhine-Ruhr</t>
  </si>
  <si>
    <t>Union poisťovňa, a. s.</t>
  </si>
  <si>
    <t>250100769</t>
  </si>
  <si>
    <t>Servis klimatizácie</t>
  </si>
  <si>
    <t>CLIMA STUDIO, a.s.</t>
  </si>
  <si>
    <t>250050561</t>
  </si>
  <si>
    <t>Kancelárske potreby</t>
  </si>
  <si>
    <t>35710691</t>
  </si>
  <si>
    <t>Lamitec, spol. s r.o</t>
  </si>
  <si>
    <t>7125026</t>
  </si>
  <si>
    <t>Ubytovanie FISU WUG 2025 Rhine-Ruhr - Benicky</t>
  </si>
  <si>
    <t>Benický LenS, s. r.</t>
  </si>
  <si>
    <t>RR-2025-FI-00093</t>
  </si>
  <si>
    <t xml:space="preserve">Účastnícky poplatok FISU WUG 2025 Rhine-Ruhr </t>
  </si>
  <si>
    <t>2025271</t>
  </si>
  <si>
    <t>Letenka FISU WUG 2025 Rhine-Ruhr - p. Cepkova doplatok</t>
  </si>
  <si>
    <t>2025</t>
  </si>
  <si>
    <t>202511</t>
  </si>
  <si>
    <t>25200192</t>
  </si>
  <si>
    <t>Nájom za kancelárie 06/2025</t>
  </si>
  <si>
    <t>25200204</t>
  </si>
  <si>
    <t>Nájom za sklad 06/2025</t>
  </si>
  <si>
    <t>25200218</t>
  </si>
  <si>
    <t>Nájom za sklad 07/2025</t>
  </si>
  <si>
    <t>25200229</t>
  </si>
  <si>
    <t>Nájom za kancelárie 07/2025</t>
  </si>
  <si>
    <t>20251327</t>
  </si>
  <si>
    <t>Potlac oblecenia FISU WUG 2025 Rhine-Ruhr</t>
  </si>
  <si>
    <t>DEMI šport plus</t>
  </si>
  <si>
    <t>2025275</t>
  </si>
  <si>
    <t>Letenka FISU WUG 2025 Rhine-Ruhr - p. Zererova doplatok</t>
  </si>
  <si>
    <t xml:space="preserve">Ubytovanie FISU WUG Rhine-Ruhr 2025 </t>
  </si>
  <si>
    <t>HK GLOBAL INTERNATIONAL BUSINESS SERVICES LIMITED</t>
  </si>
  <si>
    <t>Ubytovanie FISU WUG Rhine-Ruhr 2025 - raňajky</t>
  </si>
  <si>
    <t>2025024</t>
  </si>
  <si>
    <t>Uctovnictvo a mzdy 07/2025 a podklady pre audit</t>
  </si>
  <si>
    <t>MUPAX, s.r.o.</t>
  </si>
  <si>
    <t>Orange Slovensko, a.s.</t>
  </si>
  <si>
    <t>1100062025</t>
  </si>
  <si>
    <t>Oblečenie FISU WUG Rhine-Ruhr 2025 DPH 6/2025</t>
  </si>
  <si>
    <t>082025</t>
  </si>
  <si>
    <t>Príspevok na stravovanie 08/2026</t>
  </si>
  <si>
    <t>Osoba1, osoba2</t>
  </si>
  <si>
    <t>282025</t>
  </si>
  <si>
    <t>Doprava na letisko Bratislava - Swechat - Bratislava FISU WUG 2025 Rhine-Ruhr</t>
  </si>
  <si>
    <t>0225</t>
  </si>
  <si>
    <t>Fotograficke sluzby FISU WUG 2025 Rhine-Ruhr - Benicky</t>
  </si>
  <si>
    <t>00652025</t>
  </si>
  <si>
    <t>Tlacova konferencia FISU WUG 2025 Rhine-Ruhr - prenajom priestoru Muzeum SOSV</t>
  </si>
  <si>
    <t>Slovenská olympijská marketingová, a.s.</t>
  </si>
  <si>
    <t>202514</t>
  </si>
  <si>
    <t>FU02</t>
  </si>
  <si>
    <t>FUSR Futbal VSK Strojar STU Bratislava</t>
  </si>
  <si>
    <t>Vysokoškolský športový klub Strojníckej fakulty Slovenskej technickej</t>
  </si>
  <si>
    <t>UP04</t>
  </si>
  <si>
    <t>Organizovanie podujatia UP04 ZSK UKF Nitra</t>
  </si>
  <si>
    <t>Združenie športových klubov UKF Nitra</t>
  </si>
  <si>
    <t>072025</t>
  </si>
  <si>
    <t>Mzdy vyplatené osobám (zamestnancom) vrátane odvodov zamestnávateľa, počet fyzických osôb 6</t>
  </si>
  <si>
    <t>Osoba 1, osoba 2, osoba 3, osoba 4, osoba 5, osoba 6</t>
  </si>
  <si>
    <t>Preplatok poistenie</t>
  </si>
  <si>
    <t>20250143</t>
  </si>
  <si>
    <t>FISU WUG 2025 Rhine-Ruhr - Slovenska asociacia taekwondo WT</t>
  </si>
  <si>
    <t>Slovenská asociácia taekwondo</t>
  </si>
  <si>
    <t>2025061</t>
  </si>
  <si>
    <t>FISU WUG 2025 Rhine-Ruhr - Slovenska volejbalova federacia</t>
  </si>
  <si>
    <t>FISU WUG 2025 Rhine-Ruhr - Slovensky sermiarsky zvaz</t>
  </si>
  <si>
    <t>2025200100</t>
  </si>
  <si>
    <t>Obed Rada SAUS 27.03.2025</t>
  </si>
  <si>
    <t>CITY GASTRO s.r.o.</t>
  </si>
  <si>
    <t>2581000027</t>
  </si>
  <si>
    <t>FISU WUG 2025 Rhine-Ruhr - Slovensky lukostrelecky zvaz</t>
  </si>
  <si>
    <t>40250125</t>
  </si>
  <si>
    <t>FISU WUG 2025 Rhine-Ruhr - Slovensky stolnotenisovy zvaz</t>
  </si>
  <si>
    <t>2025062</t>
  </si>
  <si>
    <t>FISU WUG 2025 Rhine-Ruhr - Slovensky zvaz judo</t>
  </si>
  <si>
    <t>Slovenský zväz judo</t>
  </si>
  <si>
    <t>2225</t>
  </si>
  <si>
    <t>250670</t>
  </si>
  <si>
    <t>FISU WUG 2025 Rhine-Ruhr - Slovenska plavecka federacia</t>
  </si>
  <si>
    <t>22510017</t>
  </si>
  <si>
    <t>FISU WUG 2025 Rhine-Ruhr - Slovensky tenisovy zvaz</t>
  </si>
  <si>
    <t>25200265</t>
  </si>
  <si>
    <t>Najom za kancelárie 08/2025</t>
  </si>
  <si>
    <t>25200268</t>
  </si>
  <si>
    <t>Najom za sklad 08/2025</t>
  </si>
  <si>
    <t>2025025</t>
  </si>
  <si>
    <t>Uctovnictvo a mzdy 08/2025</t>
  </si>
  <si>
    <t>Nákup tonerov</t>
  </si>
  <si>
    <t>Ledum Kamara SK s. r. o.</t>
  </si>
  <si>
    <t>20250059</t>
  </si>
  <si>
    <t>FISU WUG 2025 Rhine-Ruhr - Slovensky zvaz bedmintonu</t>
  </si>
  <si>
    <t>250115</t>
  </si>
  <si>
    <t>FISU WUG 2025 Rhine-Ruhr - Slovensky veslarsky zvaz</t>
  </si>
  <si>
    <t>2825</t>
  </si>
  <si>
    <t>2025031</t>
  </si>
  <si>
    <t>FISU WUG 2025 Rhine-Ruhr - Slovensky atleticky zvaz</t>
  </si>
  <si>
    <t>25200298</t>
  </si>
  <si>
    <t>Nájom za kancelárie 09/2025</t>
  </si>
  <si>
    <t>25200309</t>
  </si>
  <si>
    <t xml:space="preserve">Nájom za sklad 09/2025 </t>
  </si>
  <si>
    <t>322025</t>
  </si>
  <si>
    <t>Doprava Hry EUSA - kickbox</t>
  </si>
  <si>
    <t>FU03</t>
  </si>
  <si>
    <t>FUSR 2025 basketbal SK UMB v Banskej Bystrici</t>
  </si>
  <si>
    <t>14 223 970</t>
  </si>
  <si>
    <t>Športový klub Univerzita Mateja Bela Banská Bystrica</t>
  </si>
  <si>
    <t>FU05</t>
  </si>
  <si>
    <t>FUSR 2025 volejbal TJ Slavia TU Zvolen</t>
  </si>
  <si>
    <t>00 592 757</t>
  </si>
  <si>
    <t>Telovýchovná jednota Slávia Technická univerzita Zvolen</t>
  </si>
  <si>
    <t>FUSR Futbal VSK Strojar STU Bratislava - Doplatok</t>
  </si>
  <si>
    <t>42 270 839</t>
  </si>
  <si>
    <t>UP07</t>
  </si>
  <si>
    <t>Organizovanie podujatia UP07 FaBK Akademik TU Kosice</t>
  </si>
  <si>
    <t>Florbalový a bedmintonový klub Akademik Technická univerzita Košice</t>
  </si>
  <si>
    <t>UP15</t>
  </si>
  <si>
    <t>Organizovanie podujatia UP15 AC UNIZA Zilina</t>
  </si>
  <si>
    <t>00688363</t>
  </si>
  <si>
    <t>Academic Žilinská univerzita v Žiline</t>
  </si>
  <si>
    <t>UP17</t>
  </si>
  <si>
    <t>Organizovanie podujatia UP17 AC UNIZA Zilina</t>
  </si>
  <si>
    <t>UP19</t>
  </si>
  <si>
    <t>Organizovanie podujatia UP19 TJ Slavia Medik Bratislava</t>
  </si>
  <si>
    <t>TJ Slávia Medik</t>
  </si>
  <si>
    <t>UP22</t>
  </si>
  <si>
    <t>Organizovanie podujatia UP22 TJ Slavia Medik Bratislava</t>
  </si>
  <si>
    <t>UP23</t>
  </si>
  <si>
    <t>Organizovanie podujatia UP23 VSK Ekonom</t>
  </si>
  <si>
    <t>Vysokoškolský športový klub Ekonóm Bratislava</t>
  </si>
  <si>
    <t>UP24</t>
  </si>
  <si>
    <t>Organizovanie podujatia UP24 VSK Ekonom</t>
  </si>
  <si>
    <t>UP27</t>
  </si>
  <si>
    <t>Organizovanie podujatia UP27 VSK Strojar STU Bratislava</t>
  </si>
  <si>
    <t>UP30</t>
  </si>
  <si>
    <t>Organizovanie podujatia UP30 VSK Strojar STU Bratislava</t>
  </si>
  <si>
    <t>UP35</t>
  </si>
  <si>
    <t>Organizovanie podujatia UP35 VSK Strojar STU Bratislava</t>
  </si>
  <si>
    <t>UP38</t>
  </si>
  <si>
    <t>Organizovanie podujatia UP38 ASK Prirodovedec Bratislava</t>
  </si>
  <si>
    <t>00688886</t>
  </si>
  <si>
    <t>AŠK Prírodovedec</t>
  </si>
  <si>
    <t>UP39</t>
  </si>
  <si>
    <t>Organizovanie podujatia UP39 ASK Prirodovedec Bratislava</t>
  </si>
  <si>
    <t>UP40</t>
  </si>
  <si>
    <t>Organizovanie podujatia UP40 ASK Prirodovedec Bratislava</t>
  </si>
  <si>
    <t>UP41</t>
  </si>
  <si>
    <t>Organizovanie podujatia UP41 ASK Prirodovedec Bratislava</t>
  </si>
  <si>
    <t>UP42</t>
  </si>
  <si>
    <t>Organizovanie podujatia UP42 ASK Prirodovedec Bratislava</t>
  </si>
  <si>
    <t>UP43</t>
  </si>
  <si>
    <t>Organizovanie podujatia UP43 ASK Prirodovedec Bratislava</t>
  </si>
  <si>
    <t>UP44</t>
  </si>
  <si>
    <t>Organizovanie podujatia UP44 ASK Prirodovedec Bratislava</t>
  </si>
  <si>
    <t>UP46</t>
  </si>
  <si>
    <t>Organizovanie podujatia UP46 ASK Prirodovedec Bratislava</t>
  </si>
  <si>
    <t>UP47</t>
  </si>
  <si>
    <t>Organizovanie podujatia UP47 ASK Prirodovedec Bratislava</t>
  </si>
  <si>
    <t>UP48</t>
  </si>
  <si>
    <t>Organizovanie podujatia UP48 ASK Prirodovedec Bratislava</t>
  </si>
  <si>
    <t>UP57</t>
  </si>
  <si>
    <t>Organizovanie podujatia UP57 ASK Prirodovedec Bratislava</t>
  </si>
  <si>
    <t>UP60</t>
  </si>
  <si>
    <t>Organizovanie podujatia UP60 ASK Prirodovedec Bratislava</t>
  </si>
  <si>
    <t>UP63</t>
  </si>
  <si>
    <t>Organizovanie podujatia UP63 Akademik TU Kosice</t>
  </si>
  <si>
    <t>Akademik Technická univerzita Košice</t>
  </si>
  <si>
    <t>UP02</t>
  </si>
  <si>
    <t>202501</t>
  </si>
  <si>
    <t>Organizovanie podujatia UP02 TJ Slavia PU Presov</t>
  </si>
  <si>
    <t>00619884</t>
  </si>
  <si>
    <t>Telovýchovná jednota Slávia Prešovská univerzita Prešov</t>
  </si>
  <si>
    <t>Občerstvenie Rada SAUŠ</t>
  </si>
  <si>
    <t>Kaufland Slovenská republika v.o.s.</t>
  </si>
  <si>
    <t>PF54-2025</t>
  </si>
  <si>
    <t>Účastnícky poplatok valné zhromaždenie EUSA Dubovský</t>
  </si>
  <si>
    <t>PF55-2025</t>
  </si>
  <si>
    <t>Účastnícky poplatok valné zhromaždenie EUSA Hamar</t>
  </si>
  <si>
    <t xml:space="preserve">2025-167 </t>
  </si>
  <si>
    <t>Účastnícky poplatok FISU WUG 2025 Rhine-Ruhr - doplatok</t>
  </si>
  <si>
    <t>GIGAPRINT.SK</t>
  </si>
  <si>
    <t>20250151</t>
  </si>
  <si>
    <t>FISU WUG 2025 Rhine-Ruhr - Slovenska asociacia taekwondo</t>
  </si>
  <si>
    <t>2500398</t>
  </si>
  <si>
    <t>FISU WUG 2025 Rhine-Ruhr - Slovenska gymnasticka federacia</t>
  </si>
  <si>
    <t>25102</t>
  </si>
  <si>
    <t>FISU WUG 2025 Rhine-Ruhr - Slovensky zvaz karate</t>
  </si>
  <si>
    <t>Slovenský zväz karate</t>
  </si>
  <si>
    <t>2025030</t>
  </si>
  <si>
    <t>Účtovníctvo a mzdy 09/2025</t>
  </si>
  <si>
    <t>2025362</t>
  </si>
  <si>
    <t>Letenky VZ EUSA Zahreb - p. Dubovsky, Hamar</t>
  </si>
  <si>
    <t>2025372</t>
  </si>
  <si>
    <t>Letenka VZ EUSA Zahreb - p. Andrejkovicova</t>
  </si>
  <si>
    <t>Sil via Fly, s.r.o.</t>
  </si>
  <si>
    <t>250009</t>
  </si>
  <si>
    <t>Audit</t>
  </si>
  <si>
    <t>A.K.I. AUDIT, s.r.o.</t>
  </si>
  <si>
    <t xml:space="preserve">PF 41-14731/2025 </t>
  </si>
  <si>
    <t>Účastnícky poplatok HRY EUSA lyžovanie</t>
  </si>
  <si>
    <t>31</t>
  </si>
  <si>
    <t>Vratka z príspevku MCRaŠ SR poskytnutého v roku 2025 na šport</t>
  </si>
  <si>
    <t>PF 41-1-14731/2025</t>
  </si>
  <si>
    <t>C.U.S. VENEZIA A.S.D.</t>
  </si>
  <si>
    <t xml:space="preserve">PF 41-1-14731-3/2025 </t>
  </si>
  <si>
    <t>European University Sports Associat</t>
  </si>
  <si>
    <t>092025</t>
  </si>
  <si>
    <t>Osoba 1, osoba 2, osoba 3, osoba 4</t>
  </si>
  <si>
    <t xml:space="preserve">Preplatok WUG FISU Rhine-Ruhr </t>
  </si>
  <si>
    <t>RHINE-RUHR 2025 FISU GAMES GGMBH</t>
  </si>
  <si>
    <t>25200331</t>
  </si>
  <si>
    <t>Nájom za kancelárie 10/2025</t>
  </si>
  <si>
    <t>25200344</t>
  </si>
  <si>
    <t>Nájom za sklad 10/2025</t>
  </si>
  <si>
    <t>Cestovny prikaz JZ DR SAUS 08102025</t>
  </si>
  <si>
    <t>Jozef Židek</t>
  </si>
  <si>
    <t>2025032</t>
  </si>
  <si>
    <t>Doprava na letisko - VZ EUSA</t>
  </si>
  <si>
    <t>NOLVEX</t>
  </si>
  <si>
    <t>UP73</t>
  </si>
  <si>
    <t>Organizovanie podujatia UP73 ŠK MFI Bratislava</t>
  </si>
  <si>
    <t>17 324 912</t>
  </si>
  <si>
    <t>Športový klub matematikov, fyzikov, informatikov</t>
  </si>
  <si>
    <t>UP81</t>
  </si>
  <si>
    <t>Organizovanie podujatia UP81 ŠK MFI Bratislava</t>
  </si>
  <si>
    <t>UP83</t>
  </si>
  <si>
    <t>Organizovanie podujatia UP83 ŠK MFI Bratislava</t>
  </si>
  <si>
    <t>2025397</t>
  </si>
  <si>
    <t>Letenka Košice Dubovsky - Univerzitny hokejový turnaj</t>
  </si>
  <si>
    <t>2025403</t>
  </si>
  <si>
    <t>Storno letenky Zagreb p.Dubovsky (k 2025362)</t>
  </si>
  <si>
    <t>Cestovny prikaz JC DR SAUS 08102025</t>
  </si>
  <si>
    <t>Cestovny prikaz JC - VV SAUS, Rada SAUS 30102025</t>
  </si>
  <si>
    <t>250082</t>
  </si>
  <si>
    <t>Právnické služby</t>
  </si>
  <si>
    <t>SP &amp; R s. r. o.</t>
  </si>
  <si>
    <t>25200369</t>
  </si>
  <si>
    <t>Nájom za kancelárie 11/2025</t>
  </si>
  <si>
    <t>Športová hala Mladosť, s.r.o.</t>
  </si>
  <si>
    <t>25200382</t>
  </si>
  <si>
    <t>Nájom za sklad 11/2025</t>
  </si>
  <si>
    <t>UP31</t>
  </si>
  <si>
    <t>Organizovanie podujatia UP31 VSK Strojar STU Bratislava</t>
  </si>
  <si>
    <t>Vysokoškolský športový klub Strojníckej fakulty Slovenskej technickej univerzity</t>
  </si>
  <si>
    <t>UP34</t>
  </si>
  <si>
    <t>Organizovanie podujatia UP34 VSK Strojar STU Bratislava</t>
  </si>
  <si>
    <t>UP36</t>
  </si>
  <si>
    <t>Organizovanie podujatia UP36 VSK Strojar STU Bratislava</t>
  </si>
  <si>
    <t>2025094</t>
  </si>
  <si>
    <t>Zasadnutie Rady SAUŠ</t>
  </si>
  <si>
    <t>FUNWESTON s.r.o.</t>
  </si>
  <si>
    <t>0203008725</t>
  </si>
  <si>
    <t>Zasadnutie Rady SAUŠ - prenájom</t>
  </si>
  <si>
    <t>00397687</t>
  </si>
  <si>
    <t>STU BA</t>
  </si>
  <si>
    <t>Poštovné</t>
  </si>
  <si>
    <t>102025</t>
  </si>
  <si>
    <t xml:space="preserve">Mzdy vyplatené osobám (zamestnancom) vrátane odvodov zamestnávateľa, počet fyzických osôb 5 </t>
  </si>
  <si>
    <t>Hokejový turnaj kvalifikácia na Univerziádu SR</t>
  </si>
  <si>
    <t>Slávia TU Košice</t>
  </si>
  <si>
    <t>14223 970</t>
  </si>
  <si>
    <t>1109512848</t>
  </si>
  <si>
    <t>Notebook</t>
  </si>
  <si>
    <t>WESTech, spol. s r.o.</t>
  </si>
  <si>
    <t>EUSA HRY lyžovanie SKI PASS</t>
  </si>
  <si>
    <t>1025360702</t>
  </si>
  <si>
    <t>Doména</t>
  </si>
  <si>
    <t>Websupport s. r. o.</t>
  </si>
  <si>
    <t>252200048</t>
  </si>
  <si>
    <t xml:space="preserve">Kniha FISU WUG Torino, Rhine-Ruhr </t>
  </si>
  <si>
    <t>FORK s.r.o.</t>
  </si>
  <si>
    <t>EX06</t>
  </si>
  <si>
    <t>Príspevok EXT 06 Academic Žilinská univerzita v Žiline</t>
  </si>
  <si>
    <t>25200402</t>
  </si>
  <si>
    <t>Nájom za sklad 12/2025</t>
  </si>
  <si>
    <t>25200415</t>
  </si>
  <si>
    <t xml:space="preserve">Nájom za kancelárie 12/2025 </t>
  </si>
  <si>
    <t>EX04</t>
  </si>
  <si>
    <t>Príspevok EXT 04 ŠK UMB Banská Bystrica</t>
  </si>
  <si>
    <t>1000171125</t>
  </si>
  <si>
    <t>Ocenenie Univerzitný športovec roka 2025</t>
  </si>
  <si>
    <t>Victory sport, spol. s r.o.</t>
  </si>
  <si>
    <t>1000171225</t>
  </si>
  <si>
    <t>EX01</t>
  </si>
  <si>
    <t>Príspevok EXT 01 AŠK Prírodovedec</t>
  </si>
  <si>
    <t>Webstránka SAUŠ</t>
  </si>
  <si>
    <t>owicreative s.r.o.</t>
  </si>
  <si>
    <t>EX10</t>
  </si>
  <si>
    <t>Príspevok EXT 10 ŠK Slávia SPU DFA Nitra</t>
  </si>
  <si>
    <t>ŠK SLÁVIA SPU DFA NITRA</t>
  </si>
  <si>
    <t>20250008</t>
  </si>
  <si>
    <t>Kniha FISU WUG Torino, Rhine-Ruhr grafické práce</t>
  </si>
  <si>
    <t>Artwell Design, s.r.o.</t>
  </si>
  <si>
    <t>452025</t>
  </si>
  <si>
    <t>Doprava BA - TN - BA - rokovanie 21.11.2025</t>
  </si>
  <si>
    <t>3825</t>
  </si>
  <si>
    <t>Tvorba a sprava informacii a obsahu webovej stranky, hokejový turnaj kvalifikácia na Univerziádu SR</t>
  </si>
  <si>
    <t>Play fair, s.r.o.</t>
  </si>
  <si>
    <t>2025071</t>
  </si>
  <si>
    <t>Doprava Hry EUSA - judo</t>
  </si>
  <si>
    <t>Poistenie EUSA - lyžovanie</t>
  </si>
  <si>
    <t>EX11</t>
  </si>
  <si>
    <t>Príspevok EXT 11 VK Slávia SPU Nitra</t>
  </si>
  <si>
    <t>VK Slávia SPU Nitra</t>
  </si>
  <si>
    <t>2500013</t>
  </si>
  <si>
    <t>FISU WUG Torino 2025 - lyžovanie - doprava - refundácia ZSL</t>
  </si>
  <si>
    <t>EX05</t>
  </si>
  <si>
    <t>Príspevok EXT 05 FaB Akademik TU KE</t>
  </si>
  <si>
    <t>250105534</t>
  </si>
  <si>
    <t>Nákup kancelárskych potrieb do kancelárie SAUŠ</t>
  </si>
  <si>
    <t>Lamitec, spol. s r.o.</t>
  </si>
  <si>
    <t>20250184</t>
  </si>
  <si>
    <t>Osvedčenie plná moc účtovník</t>
  </si>
  <si>
    <t>Mgr. Martina Banasova, notar</t>
  </si>
  <si>
    <t>EX12</t>
  </si>
  <si>
    <t>Príspevok EXT 12 VK Spartak UJS Komárno</t>
  </si>
  <si>
    <t>31 825 320</t>
  </si>
  <si>
    <t>Volejbalový klub Spartak Univerzita J. Selyeho Komárno</t>
  </si>
  <si>
    <t>EX02</t>
  </si>
  <si>
    <t>Príspevok EXT 02 VŠK FTVŠ UK Hurikán Bratislava</t>
  </si>
  <si>
    <t>30 853 672</t>
  </si>
  <si>
    <t>Vysokoškolský klub FTVŠ UK Hurikán</t>
  </si>
  <si>
    <t>10251450</t>
  </si>
  <si>
    <t>EX07</t>
  </si>
  <si>
    <t>Príspevok EXT 07 VA UNIZA Žilina</t>
  </si>
  <si>
    <t>VA UNIZA ŽILINA, o.z.</t>
  </si>
  <si>
    <t>20250007</t>
  </si>
  <si>
    <t>Fotodokumentácia kvalifikácie na Univerziádu v hokeji</t>
  </si>
  <si>
    <t>WERKER, s.r.o.</t>
  </si>
  <si>
    <t>EX03</t>
  </si>
  <si>
    <t>Príspevok EXT 03 ZŠK UKF Nitra</t>
  </si>
  <si>
    <t>31 875 742</t>
  </si>
  <si>
    <t>PK19</t>
  </si>
  <si>
    <t>Príspevok kluby 19 ZŠK UKF Nitra</t>
  </si>
  <si>
    <t>PK17</t>
  </si>
  <si>
    <t>Príspevok kluby 17 VŠK Strojár STU BA</t>
  </si>
  <si>
    <t>PK21</t>
  </si>
  <si>
    <t>Príspevok kluby 21 KŠPV UMB BB</t>
  </si>
  <si>
    <t>Klub športu pre všetkých pri Univerzite Mateja Bela v Banskej Bystrici</t>
  </si>
  <si>
    <t>EX08</t>
  </si>
  <si>
    <t>Príspevok EXT 08 VK Slávia EU Bratislava</t>
  </si>
  <si>
    <t>42 181 101</t>
  </si>
  <si>
    <t>Slávia Ekonomická univerzita Bratislava</t>
  </si>
  <si>
    <t>01072025</t>
  </si>
  <si>
    <t>Priestory UNI športovec 2025</t>
  </si>
  <si>
    <t>PK11</t>
  </si>
  <si>
    <t>Príspevok kluby 11 ŠK MFI</t>
  </si>
  <si>
    <t>1000174725</t>
  </si>
  <si>
    <t>PK25</t>
  </si>
  <si>
    <t>Príspevok kluby 25 AC UNIZA</t>
  </si>
  <si>
    <t>PK06</t>
  </si>
  <si>
    <t>Príspevok kluby 06 AŠK Prírodovedec</t>
  </si>
  <si>
    <t>Akademický športový klub Prírodovedec Bratislava</t>
  </si>
  <si>
    <t>PK20</t>
  </si>
  <si>
    <t>Príspevok kluby 20 PK STU Trnava</t>
  </si>
  <si>
    <t>42164 281</t>
  </si>
  <si>
    <t>Plavecký klub STU Trnava</t>
  </si>
  <si>
    <t>PK23</t>
  </si>
  <si>
    <t>Príspevok kluby 23 ŠK UMB</t>
  </si>
  <si>
    <t>PK22</t>
  </si>
  <si>
    <t>Príspevok kluby 22 TJ Slávia Ekonóm UMB BB</t>
  </si>
  <si>
    <t>00631116</t>
  </si>
  <si>
    <t>Telovýchovná jednota Slávia Ekonóm UMB</t>
  </si>
  <si>
    <t>PK31</t>
  </si>
  <si>
    <t>Príspevok kluby 31 TJ SLÁVIA UPJŠ KE</t>
  </si>
  <si>
    <t>Telovýchovná jednota Slávia Univerzita Pavla Jozefa Šafárika Košice</t>
  </si>
  <si>
    <t>PK03</t>
  </si>
  <si>
    <t>Príspevok kluby 03 VK Slávia UK</t>
  </si>
  <si>
    <t>Volejbalový klub Slávia UK Bratislava</t>
  </si>
  <si>
    <t>PK14</t>
  </si>
  <si>
    <t>Príspevok kluby 14 VŠK FEI STU</t>
  </si>
  <si>
    <t>VŠK FEI STU</t>
  </si>
  <si>
    <t>20252562</t>
  </si>
  <si>
    <t>Občerstvenie Univerzitný športovec 2025</t>
  </si>
  <si>
    <t>DEMI sport plus, s.r.o.</t>
  </si>
  <si>
    <t>PK28</t>
  </si>
  <si>
    <t>Príspevok kluby 28 Klub ROB Medik Martin</t>
  </si>
  <si>
    <t>Klub rádiového orientačného behu Medik Martin</t>
  </si>
  <si>
    <t>PK16</t>
  </si>
  <si>
    <t>Príspevok kluby 16 TJ Slávia Ekonóm BA</t>
  </si>
  <si>
    <t>Telovýchovná jednota Slávia Ekonóm Bratislava</t>
  </si>
  <si>
    <t>PK24</t>
  </si>
  <si>
    <t>Príspevok kluby 24 UMB Biathlon team</t>
  </si>
  <si>
    <t>UMB BIATHLON TEAM N</t>
  </si>
  <si>
    <t>PK02</t>
  </si>
  <si>
    <t>Príspevok kluby 02 AK Slávia UK Bratislava</t>
  </si>
  <si>
    <t>Atletický klub Slávia UK Bratislava</t>
  </si>
  <si>
    <t>25121636</t>
  </si>
  <si>
    <t>Univerzitný športovec roka 2025 kvety</t>
  </si>
  <si>
    <t>Katarína Podhradská - Ollam Atelier</t>
  </si>
  <si>
    <t>20251202</t>
  </si>
  <si>
    <t>Univerzitný športovec roka 2025 občerstvenie</t>
  </si>
  <si>
    <t>Mário Bubnič</t>
  </si>
  <si>
    <t>PK30</t>
  </si>
  <si>
    <t>Príspevok kluby 30 Slávia TU KE</t>
  </si>
  <si>
    <t>162025</t>
  </si>
  <si>
    <t>Univerzitný športovec roka 2025 moderátor</t>
  </si>
  <si>
    <t>Stanislav Ščepán - Stan story</t>
  </si>
  <si>
    <t>PK27</t>
  </si>
  <si>
    <t>Príspevok kluby 27 TJ Slávia TU Zvolen</t>
  </si>
  <si>
    <t>PK32</t>
  </si>
  <si>
    <t>Príspevok kluby 32 TJ Slávia UVLF KE</t>
  </si>
  <si>
    <t>PK08</t>
  </si>
  <si>
    <t>Príspevok kluby 08 TJ Slávia Medik Bratislava</t>
  </si>
  <si>
    <t>31 791 786</t>
  </si>
  <si>
    <t>PK15</t>
  </si>
  <si>
    <t>Príspevok kluby 15 VŠK Ekonóm Bratislava</t>
  </si>
  <si>
    <t>Občerstvenie Rada SAUŠ a VV SAUŠ 30.10.2025</t>
  </si>
  <si>
    <t>Alena Cepková</t>
  </si>
  <si>
    <t>392025</t>
  </si>
  <si>
    <t>PK26</t>
  </si>
  <si>
    <t>102515</t>
  </si>
  <si>
    <t>Príspevok kluby 26 Slávia ŽU</t>
  </si>
  <si>
    <t>Slávia Žilinská univerzita</t>
  </si>
  <si>
    <t>PK07</t>
  </si>
  <si>
    <t>20250004</t>
  </si>
  <si>
    <t>Príspevok kluby 07 ŠK Farmaceut</t>
  </si>
  <si>
    <t>ŠK Farmaceut Bratislava</t>
  </si>
  <si>
    <t>PK05</t>
  </si>
  <si>
    <t>0012025</t>
  </si>
  <si>
    <t>Príspevok kluby 05 Slávia ŠK Triklub FTVŠ UK</t>
  </si>
  <si>
    <t>Športový klub Triklub FTVŠ UK</t>
  </si>
  <si>
    <t>UP93</t>
  </si>
  <si>
    <t>Organizovanie podujatia UP93 ŠK UMB BB</t>
  </si>
  <si>
    <t>PK34</t>
  </si>
  <si>
    <t>202502</t>
  </si>
  <si>
    <t>Príspevok kluby 34 TJ Slávia PU PO</t>
  </si>
  <si>
    <t>UP21</t>
  </si>
  <si>
    <t>Organizovanie podujatia UP21 TJ Slávia Medik Bratislava</t>
  </si>
  <si>
    <t>EX09</t>
  </si>
  <si>
    <t>Príspevok EXT 09 ZŠK Slávia SPU Nitra</t>
  </si>
  <si>
    <t>Združenie športových klubov Slávia Slovenskej poľnohospodárskej univerzity v Nitre</t>
  </si>
  <si>
    <t>PK18</t>
  </si>
  <si>
    <t>Príspevok kluby 18 ZŠK Slávia SPU Nitra</t>
  </si>
  <si>
    <t>UP64</t>
  </si>
  <si>
    <t>Organizovanie podujatia UP64 Akademik TU KE</t>
  </si>
  <si>
    <t>35 512 644</t>
  </si>
  <si>
    <t>UP61</t>
  </si>
  <si>
    <t>Organizovanie podujatia UP61 Akademik TU KE</t>
  </si>
  <si>
    <t>00020</t>
  </si>
  <si>
    <t>FISU Cross country registračný poplatok</t>
  </si>
  <si>
    <t>CENTRO UNIVERSITARIO SPORTIVO CASSINO</t>
  </si>
  <si>
    <t>UP90</t>
  </si>
  <si>
    <t>Organizovanie podujatia UP90 ŠK UMB BB</t>
  </si>
  <si>
    <t>UP25</t>
  </si>
  <si>
    <t>Organizovanie podujatia UP25 VŠK Ekonóm</t>
  </si>
  <si>
    <t>UP26</t>
  </si>
  <si>
    <t>Organizovanie podujatia UP26 VŠK Strojár</t>
  </si>
  <si>
    <t>PK13</t>
  </si>
  <si>
    <t>Príspevok kluby 13 ZOTŠ SjF STU</t>
  </si>
  <si>
    <t>30 842 816</t>
  </si>
  <si>
    <t>Základná organizácia technických športov Strojnícka fakulta STU</t>
  </si>
  <si>
    <t>UP03</t>
  </si>
  <si>
    <t>Organizovanie podujatia UP03 ZŠK UKF v Nitre</t>
  </si>
  <si>
    <t>Združenie športových klubov Univerzity Konštantína Filozofa Nitra</t>
  </si>
  <si>
    <t>532025</t>
  </si>
  <si>
    <t>Doprava v dňoch 3.12. a 19.12.2025 - Výkonný výbor</t>
  </si>
  <si>
    <t>BRUTON, s. r. o. s.r.o.</t>
  </si>
  <si>
    <t>Orange Slovensko a.s., Metodova 8, Bratislava</t>
  </si>
  <si>
    <t>012026</t>
  </si>
  <si>
    <t>Príspevok na stravovanie 01/2026</t>
  </si>
  <si>
    <t>Osoba 1, osoba 2</t>
  </si>
  <si>
    <t>2025121</t>
  </si>
  <si>
    <t>Úhrada faktúry 2025121 Športovec 2025 hudobná produkcia</t>
  </si>
  <si>
    <t>Vladimír Bílek</t>
  </si>
  <si>
    <t>PK12</t>
  </si>
  <si>
    <t>Príspevok kluby 12 TJ Slávia STU</t>
  </si>
  <si>
    <t>00598640</t>
  </si>
  <si>
    <t>Telovýchovná jednota Slávia STU v Bratislave zdr.</t>
  </si>
  <si>
    <t>UP29</t>
  </si>
  <si>
    <t>Organizovanie podujatia UP 29 VŠK Strojár</t>
  </si>
  <si>
    <t>UP28</t>
  </si>
  <si>
    <t>Organizovanie podujatiaUP 28 VŠK Strojár</t>
  </si>
  <si>
    <t>UP68</t>
  </si>
  <si>
    <t>Organizovanie podujatia UP 68 Akademik TU KE</t>
  </si>
  <si>
    <t>UP62</t>
  </si>
  <si>
    <t>Organizovanie podujatia UP 62 Akademik TU KE</t>
  </si>
  <si>
    <t xml:space="preserve">Občerstvenie a priestory na výkonný výbor </t>
  </si>
  <si>
    <t>Damarsi, s.r.o.</t>
  </si>
  <si>
    <t>PK29</t>
  </si>
  <si>
    <t>Príspevok kluby 29 Akademik TU KE</t>
  </si>
  <si>
    <t>PK01</t>
  </si>
  <si>
    <t>Príspevok kluby 01 TJ Slávia UK</t>
  </si>
  <si>
    <t>00686191</t>
  </si>
  <si>
    <t>Telovýchovná jednota Slávia Univerzita Komenského Bratislava</t>
  </si>
  <si>
    <t>UP78</t>
  </si>
  <si>
    <t>Organizovanie podujatia UP 78 ŠK MFI UK</t>
  </si>
  <si>
    <t>Športový klub matematikov, fyzikov a informatikov</t>
  </si>
  <si>
    <t>UP82</t>
  </si>
  <si>
    <t>Organizovanie podujatia UP 82 ŠK MFI UK</t>
  </si>
  <si>
    <t>UP84</t>
  </si>
  <si>
    <t>Organizovanie podujatia UP 84 ŠK MFI UK</t>
  </si>
  <si>
    <t>UP37</t>
  </si>
  <si>
    <t>Organizovanie podujatia UP 37 VŠK Strojár</t>
  </si>
  <si>
    <t>UP88</t>
  </si>
  <si>
    <t>Organizovanie podujatia UP 88 ŠK MFI UK</t>
  </si>
  <si>
    <t>UP52</t>
  </si>
  <si>
    <t>Organizovanie podujatia UP 52 AŠK Prírodovedec</t>
  </si>
  <si>
    <t>UP55</t>
  </si>
  <si>
    <t>Organizovanie podujatia UP 55 AŠK Prírodovedec</t>
  </si>
  <si>
    <t>UP50</t>
  </si>
  <si>
    <t>Organizovanie podujatia UP 50 AŠK Prírodovedec</t>
  </si>
  <si>
    <t>UP49</t>
  </si>
  <si>
    <t>Organizovanie podujatia UP 49 AŠK Prírodovedec</t>
  </si>
  <si>
    <t>UP51</t>
  </si>
  <si>
    <t>Organizovanie podujatia UP 51 AŠK Prírodovedec</t>
  </si>
  <si>
    <t>UP53</t>
  </si>
  <si>
    <t>Organizovanie podujatia UP 53 AŠK Prírodovedec</t>
  </si>
  <si>
    <t>UP45</t>
  </si>
  <si>
    <t>Organizovanie podujatia UP 45 AŠK Prírodovedec</t>
  </si>
  <si>
    <t>UP56</t>
  </si>
  <si>
    <t>Organizovanie podujatia UP 56 AŠK Prírodovedec</t>
  </si>
  <si>
    <t>UP59</t>
  </si>
  <si>
    <t>Organizovanie podujatia UP 59 AŠK Prírodovedec</t>
  </si>
  <si>
    <t>UP58</t>
  </si>
  <si>
    <t>Organizovanie podujatia UP 58 AŠK Prírodovedec</t>
  </si>
  <si>
    <t>250100077</t>
  </si>
  <si>
    <t>Účtovnícke služby</t>
  </si>
  <si>
    <t>AGJ, spol. s r. o.</t>
  </si>
  <si>
    <t>UP67</t>
  </si>
  <si>
    <t>Organizovanie podujatia UP 67 Akademik TU KE</t>
  </si>
  <si>
    <t>35512644 </t>
  </si>
  <si>
    <t>UP66</t>
  </si>
  <si>
    <t>Organizovanie podujatia UP 66 Akademik TU KE</t>
  </si>
  <si>
    <t>UP96</t>
  </si>
  <si>
    <t>Organizovanie podujatia UP 96 TJ Slávia UPJŠ Košice</t>
  </si>
  <si>
    <t>UP80</t>
  </si>
  <si>
    <t>Organizovanie podujatia UP 80 ŠK MFI UK</t>
  </si>
  <si>
    <t>UP85</t>
  </si>
  <si>
    <t>Organizovanie podujatia UP 85 ŠK MFI UK</t>
  </si>
  <si>
    <t>UP76</t>
  </si>
  <si>
    <t>Organizovanie podujatia UP 76 ŠK MFI UK</t>
  </si>
  <si>
    <t>UP86</t>
  </si>
  <si>
    <t>Organizovanie podujatia UP 86 ŠK MFI UK</t>
  </si>
  <si>
    <t>UP87</t>
  </si>
  <si>
    <t>Organizovanie podujatia UP 87 ŠK MFI UK</t>
  </si>
  <si>
    <t>UP89</t>
  </si>
  <si>
    <t>Organizovanie podujatia UP 89 ŠK MFI UK</t>
  </si>
  <si>
    <t>PK04</t>
  </si>
  <si>
    <t>25004</t>
  </si>
  <si>
    <t xml:space="preserve">Príspevok kluby 04 VSK FTVS UK Lafranconi </t>
  </si>
  <si>
    <t>Vysokoskolsky sportovy klub FTVS UK Lafranconi</t>
  </si>
  <si>
    <t>UP16</t>
  </si>
  <si>
    <t>Organizovanie podujatia UP 16 AC UNIZA</t>
  </si>
  <si>
    <t>42060036 </t>
  </si>
  <si>
    <t>UP13</t>
  </si>
  <si>
    <t>202503</t>
  </si>
  <si>
    <t>Organizovanie podujatia UP 13 TJ Slávia PU Prešov</t>
  </si>
  <si>
    <t>260024</t>
  </si>
  <si>
    <t>Právne služby</t>
  </si>
  <si>
    <t>PK09</t>
  </si>
  <si>
    <t>Príspevok kluby 09 HK Filozof</t>
  </si>
  <si>
    <t>Horolezecký klub Filozof Bratislava</t>
  </si>
  <si>
    <t>UP09</t>
  </si>
  <si>
    <t>Organizovanie podujatia UP 09 KŠPV UMB BB</t>
  </si>
  <si>
    <t>UP10</t>
  </si>
  <si>
    <t>Organizovanie podujatia UP 10 KŠPV UMB BB</t>
  </si>
  <si>
    <t>Klub Športu pre všetkých pri Univerzite Mateja Bela v Banskej Bystrici</t>
  </si>
  <si>
    <t>UP11</t>
  </si>
  <si>
    <t>Organizovanie podujatia UP 11 KŠPV UMB BB</t>
  </si>
  <si>
    <t>UP69</t>
  </si>
  <si>
    <t>Organizovanie podujatia UP 69 TJ Slávia UPJŠ KE</t>
  </si>
  <si>
    <t>UP95</t>
  </si>
  <si>
    <t>Organizovanie podujatia UP 95 TJ Slávia UPJŠ KE</t>
  </si>
  <si>
    <t>UP97</t>
  </si>
  <si>
    <t>Organizovanie podujatia UP 97 TJ Slávia UPJŠ KE</t>
  </si>
  <si>
    <t>UP98</t>
  </si>
  <si>
    <t>Organizovanie podujatia UP 98 TJ Slávia UPJŠ KE</t>
  </si>
  <si>
    <t>UP32</t>
  </si>
  <si>
    <t>Organizovanie podujatia UP 32 VŠK Strojár</t>
  </si>
  <si>
    <t>UP102</t>
  </si>
  <si>
    <t>Organizovanie podujatia UP 102 TJ Slávia UPJŠ KE</t>
  </si>
  <si>
    <t>UP103</t>
  </si>
  <si>
    <t>Organizovanie podujatia UP 103 TJ Slávia UPJŠ KE</t>
  </si>
  <si>
    <t>UP99</t>
  </si>
  <si>
    <t>Organizovanie podujatia UP 99 TJ Slávia UPJŠ KE</t>
  </si>
  <si>
    <t>UP106</t>
  </si>
  <si>
    <t>Organizovanie podujatia UP 106 TJ Slávia UPJŠ KE</t>
  </si>
  <si>
    <t>UP105</t>
  </si>
  <si>
    <t>Organizovanie podujatia UP 105 TJ Slávia UPJŠ KE</t>
  </si>
  <si>
    <t>UP101</t>
  </si>
  <si>
    <t>Organizovanie podujatia UP 101 TJ Slávia UPJŠ KE</t>
  </si>
  <si>
    <t>UP107</t>
  </si>
  <si>
    <t>Organizovanie podujatia UP 107 TJ Slávia UPJŠ KE</t>
  </si>
  <si>
    <t>UP104</t>
  </si>
  <si>
    <t>Organizovanie podujatia UP 104 TJ Slávia UPJŠ KE</t>
  </si>
  <si>
    <t>UP100</t>
  </si>
  <si>
    <t>Organizovanie podujatia UP 100 TJ Slávia UPJŠ KE</t>
  </si>
  <si>
    <t>UP65</t>
  </si>
  <si>
    <t>Organizovanie podujatia UP 65 Akademik TU KE</t>
  </si>
  <si>
    <t>Academic Technická univerzita Košice</t>
  </si>
  <si>
    <t>UP94</t>
  </si>
  <si>
    <t>Organizovanie podujatia UP 94 ŠK UMB BB</t>
  </si>
  <si>
    <t>UP20</t>
  </si>
  <si>
    <t>Organizovanie podujatia UP 20 TJ Slávia Medik Bratislava</t>
  </si>
  <si>
    <t>RNr. RR2025-REFUND-SLOVAKIA RDat. 26.01.2026</t>
  </si>
  <si>
    <t>UP12</t>
  </si>
  <si>
    <t>Organizovanie podujatia UP 12 FEI STU BA</t>
  </si>
  <si>
    <t>022026</t>
  </si>
  <si>
    <t>Príspevok na stravovanie 02/2026</t>
  </si>
  <si>
    <t>PK33</t>
  </si>
  <si>
    <t>Príspevok kluby 33 ŠK UNI Košice</t>
  </si>
  <si>
    <t>ŠK UNI KOŠICE</t>
  </si>
  <si>
    <t>120260039</t>
  </si>
  <si>
    <t>Pravidelný servis webu 2026</t>
  </si>
  <si>
    <t>01202602</t>
  </si>
  <si>
    <t>Technicko-organizačné zabezpečenie SAUŠ</t>
  </si>
  <si>
    <t>Mgr. Martin Mancoš, PhD.</t>
  </si>
  <si>
    <t>26200016</t>
  </si>
  <si>
    <t>Nájom kancelárie 1/2026</t>
  </si>
  <si>
    <t>Sportova hala Mladost, s.r.o.</t>
  </si>
  <si>
    <t>26200026</t>
  </si>
  <si>
    <t>Nájom sklad 1/2026</t>
  </si>
  <si>
    <t>26200050</t>
  </si>
  <si>
    <t>Nájom kancelárie 2/2026</t>
  </si>
  <si>
    <t>26200061</t>
  </si>
  <si>
    <t>Nájom sklad 2/2026</t>
  </si>
  <si>
    <t>052026</t>
  </si>
  <si>
    <t>Doprava na výkonný výbor v Žiline 3.2.</t>
  </si>
  <si>
    <t>Pracovná cesta Dubovský</t>
  </si>
  <si>
    <t>MF342026</t>
  </si>
  <si>
    <t>EUSA členský poplatok</t>
  </si>
  <si>
    <t>202610595</t>
  </si>
  <si>
    <t>Predplatné</t>
  </si>
  <si>
    <t>ESET, spol. s r.o.</t>
  </si>
  <si>
    <t>UP54</t>
  </si>
  <si>
    <t>Organizovanie podujatia UP 54 AŠK Prírodovedec</t>
  </si>
  <si>
    <t>110802</t>
  </si>
  <si>
    <t>Servis služobného auta</t>
  </si>
  <si>
    <t>Todos Bratislava s.r.o.</t>
  </si>
  <si>
    <t>0226</t>
  </si>
  <si>
    <t>Poistenie FISU Cross Country 3 osoby</t>
  </si>
  <si>
    <t>20260001</t>
  </si>
  <si>
    <t>Grafické práce Kniha FISU WUG Torino, Rhine-Ruhr, bulletiny</t>
  </si>
  <si>
    <t>AMS FISU registračný poplatok Finswimming</t>
  </si>
  <si>
    <t>Egyptian Diving and Lifesaving Fed</t>
  </si>
  <si>
    <t>PK10</t>
  </si>
  <si>
    <t>Príspevok kluby 10 ŠK FAMA</t>
  </si>
  <si>
    <t>Športový klub FAMA Fakulty managementu Univerzity Komenského Bratislav</t>
  </si>
  <si>
    <t>UP05</t>
  </si>
  <si>
    <t>Organizovanie podujatia UP 05 ŠK FAMA</t>
  </si>
  <si>
    <t>UP06</t>
  </si>
  <si>
    <t>Organizovanie podujatia UP 06 ŠK FAMA</t>
  </si>
  <si>
    <t>Pošta - list</t>
  </si>
  <si>
    <t>032026</t>
  </si>
  <si>
    <t>Príspevok na stravovanie 03/2026</t>
  </si>
  <si>
    <t>Nájom sklad 3/2026</t>
  </si>
  <si>
    <t>02202602</t>
  </si>
  <si>
    <t xml:space="preserve">Technicko-organizačné zabezpečenie </t>
  </si>
  <si>
    <t xml:space="preserve">26 February 2026 Slovakia </t>
  </si>
  <si>
    <t>Triathlon de Nyon</t>
  </si>
  <si>
    <t>Kontaktná osoba zodpovedná za vyplnený formulár
meno a priezvisko: Tamara Turzáková
e-mail: turzakova@saus.sk
tel. kontakt (mobil): +421915254434</t>
  </si>
  <si>
    <t>Július Dubovský, prezident SAUŠ</t>
  </si>
  <si>
    <t>0120260185</t>
  </si>
  <si>
    <t>Tlač bulletinov</t>
  </si>
  <si>
    <t>NEUMAHR TLAČIAREŇ, s r.o.</t>
  </si>
  <si>
    <t>2600011</t>
  </si>
  <si>
    <t>Cestovné náklady EUSA Winter games</t>
  </si>
  <si>
    <t>ZVÄZ SLOVENSKÉHO LYŽOVANIA</t>
  </si>
  <si>
    <t>260042</t>
  </si>
  <si>
    <t>Nákup nábytku do kancelárie</t>
  </si>
  <si>
    <t>IKEA Bratislava, s.r.o.</t>
  </si>
  <si>
    <t>Účastnícky poplatok FISU WUG Čína hokej</t>
  </si>
  <si>
    <t>1026106658</t>
  </si>
  <si>
    <t>Hosting</t>
  </si>
  <si>
    <t>1026108166</t>
  </si>
  <si>
    <t xml:space="preserve">Občerstvenie výkonný výbor </t>
  </si>
  <si>
    <t>Lidl Slovenská republika, s.r.o. </t>
  </si>
  <si>
    <t>26003</t>
  </si>
  <si>
    <t>Archivedata, s.r.o.</t>
  </si>
  <si>
    <t>2026026</t>
  </si>
  <si>
    <t>35714131</t>
  </si>
  <si>
    <t>2026027</t>
  </si>
  <si>
    <t>2026028</t>
  </si>
  <si>
    <t>36859982</t>
  </si>
  <si>
    <t>2026029</t>
  </si>
  <si>
    <t>35849436</t>
  </si>
  <si>
    <t>2026030</t>
  </si>
  <si>
    <t>2026031</t>
  </si>
  <si>
    <t>20267126</t>
  </si>
  <si>
    <t>2026032</t>
  </si>
  <si>
    <t>36421928</t>
  </si>
  <si>
    <t>2026033</t>
  </si>
  <si>
    <t>2026034</t>
  </si>
  <si>
    <t>35793783</t>
  </si>
  <si>
    <t>2026035</t>
  </si>
  <si>
    <t>2026036</t>
  </si>
  <si>
    <t>52277852</t>
  </si>
  <si>
    <t xml:space="preserve">FISU registračný poplatok triatlon </t>
  </si>
  <si>
    <t>Archív faktúra číslo 26003 (čiastočná úhrada zo sumy 2330,00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</si>
</sst>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96" val="8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59"/>
      <c r="D1" s="35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1674</v>
      </c>
      <c r="C6" s="205"/>
      <c r="D6" s="205"/>
    </row>
    <row r="7" spans="1:4" s="18" customFormat="1" ht="15" customHeight="1" x14ac:dyDescent="0.15">
      <c r="A7" s="294" t="s">
        <v>4</v>
      </c>
      <c r="C7" s="205"/>
      <c r="D7" s="205"/>
    </row>
    <row r="8" spans="1:4" s="18" customFormat="1" ht="15" customHeight="1" x14ac:dyDescent="0.15">
      <c r="A8" s="269" t="s">
        <v>1329</v>
      </c>
      <c r="C8" s="205"/>
      <c r="D8" s="205"/>
    </row>
    <row r="9" spans="1:4" s="18" customFormat="1" ht="15" customHeight="1" x14ac:dyDescent="0.15">
      <c r="A9" s="269" t="s">
        <v>1330</v>
      </c>
      <c r="C9" s="205"/>
      <c r="D9" s="205"/>
    </row>
    <row r="10" spans="1:4" s="18" customFormat="1" ht="15.75" customHeight="1" x14ac:dyDescent="0.15">
      <c r="A10" s="294" t="s">
        <v>1331</v>
      </c>
      <c r="C10" s="205"/>
      <c r="D10" s="205"/>
    </row>
    <row r="11" spans="1:4" s="18" customFormat="1" ht="42.75" customHeight="1" x14ac:dyDescent="0.15">
      <c r="A11" s="294" t="s">
        <v>1332</v>
      </c>
      <c r="C11" s="205"/>
      <c r="D11" s="205"/>
    </row>
    <row r="12" spans="1:4" s="18" customFormat="1" ht="20.5" customHeight="1" x14ac:dyDescent="0.15">
      <c r="A12" s="302" t="s">
        <v>1351</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60"/>
      <c r="D21" s="360"/>
    </row>
    <row r="22" spans="1:4" x14ac:dyDescent="0.15">
      <c r="C22" s="361"/>
      <c r="D22" s="360"/>
    </row>
    <row r="23" spans="1:4" ht="70" x14ac:dyDescent="0.15">
      <c r="A23" s="23" t="s">
        <v>1352</v>
      </c>
      <c r="C23" s="255"/>
      <c r="D23" s="256"/>
    </row>
    <row r="24" spans="1:4" ht="12.75" customHeight="1" x14ac:dyDescent="0.15">
      <c r="C24" s="357"/>
      <c r="D24" s="35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1333</v>
      </c>
    </row>
    <row r="32" spans="1:4" ht="12.75" customHeight="1" x14ac:dyDescent="0.15"/>
    <row r="33" spans="1:3" ht="15.75" customHeight="1" x14ac:dyDescent="0.15">
      <c r="A33" s="19" t="s">
        <v>1334</v>
      </c>
    </row>
    <row r="34" spans="1:3" ht="12.75" customHeight="1" x14ac:dyDescent="0.15"/>
    <row r="35" spans="1:3" ht="56" x14ac:dyDescent="0.15">
      <c r="A35" s="19" t="s">
        <v>1336</v>
      </c>
    </row>
    <row r="36" spans="1:3" ht="12" customHeight="1" x14ac:dyDescent="0.15"/>
    <row r="37" spans="1:3" ht="28" x14ac:dyDescent="0.15">
      <c r="A37" s="271" t="s">
        <v>1335</v>
      </c>
    </row>
    <row r="39" spans="1:3" ht="84" x14ac:dyDescent="0.15">
      <c r="A39" s="23" t="s">
        <v>1337</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1338</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1339</v>
      </c>
    </row>
    <row r="49" spans="1:1" ht="12" customHeight="1" x14ac:dyDescent="0.15"/>
    <row r="50" spans="1:1" ht="42" x14ac:dyDescent="0.15">
      <c r="A50" s="19" t="s">
        <v>1340</v>
      </c>
    </row>
    <row r="51" spans="1:1" ht="12.75" customHeight="1" x14ac:dyDescent="0.15"/>
    <row r="52" spans="1:1" ht="84" x14ac:dyDescent="0.15">
      <c r="A52" s="19" t="s">
        <v>1341</v>
      </c>
    </row>
    <row r="53" spans="1:1" ht="12.75" customHeight="1" x14ac:dyDescent="0.15"/>
    <row r="54" spans="1:1" ht="42" x14ac:dyDescent="0.15">
      <c r="A54" s="19" t="s">
        <v>1342</v>
      </c>
    </row>
    <row r="56" spans="1:1" ht="14" x14ac:dyDescent="0.15">
      <c r="A56" s="19" t="s">
        <v>16</v>
      </c>
    </row>
    <row r="58" spans="1:1" ht="14" x14ac:dyDescent="0.15">
      <c r="A58" s="19" t="s">
        <v>17</v>
      </c>
    </row>
    <row r="60" spans="1:1" ht="121.75" customHeight="1" x14ac:dyDescent="0.15">
      <c r="A60" s="23" t="s">
        <v>1343</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1344</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1362</v>
      </c>
    </row>
    <row r="73" spans="1:1" ht="42" x14ac:dyDescent="0.15">
      <c r="A73" s="23" t="s">
        <v>1363</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1353</v>
      </c>
    </row>
    <row r="96" spans="1:2" x14ac:dyDescent="0.15">
      <c r="A96" s="23"/>
    </row>
    <row r="97" spans="1:4" ht="14" x14ac:dyDescent="0.15">
      <c r="A97" s="260" t="s">
        <v>40</v>
      </c>
    </row>
    <row r="98" spans="1:4" ht="68.5" customHeight="1" x14ac:dyDescent="0.15">
      <c r="A98" s="23" t="s">
        <v>1354</v>
      </c>
    </row>
    <row r="99" spans="1:4" x14ac:dyDescent="0.15">
      <c r="A99" s="23"/>
    </row>
    <row r="100" spans="1:4" ht="14" x14ac:dyDescent="0.15">
      <c r="A100" s="260" t="s">
        <v>41</v>
      </c>
    </row>
    <row r="101" spans="1:4" ht="84" x14ac:dyDescent="0.15">
      <c r="A101" s="23" t="s">
        <v>1355</v>
      </c>
    </row>
    <row r="102" spans="1:4" x14ac:dyDescent="0.15">
      <c r="A102" s="23"/>
    </row>
    <row r="103" spans="1:4" ht="14" x14ac:dyDescent="0.15">
      <c r="A103" s="295" t="s">
        <v>42</v>
      </c>
    </row>
    <row r="104" spans="1:4" ht="56" x14ac:dyDescent="0.15">
      <c r="A104" s="23" t="s">
        <v>1356</v>
      </c>
    </row>
    <row r="105" spans="1:4" x14ac:dyDescent="0.15">
      <c r="A105" s="23"/>
      <c r="B105" s="20" t="s">
        <v>43</v>
      </c>
    </row>
    <row r="106" spans="1:4" ht="14" x14ac:dyDescent="0.15">
      <c r="A106" s="260" t="s">
        <v>44</v>
      </c>
    </row>
    <row r="107" spans="1:4" ht="71.25" customHeight="1" x14ac:dyDescent="0.15">
      <c r="A107" s="19" t="s">
        <v>1357</v>
      </c>
    </row>
    <row r="108" spans="1:4" ht="42" x14ac:dyDescent="0.15">
      <c r="A108" s="19" t="s">
        <v>1347</v>
      </c>
    </row>
    <row r="109" spans="1:4" ht="28" x14ac:dyDescent="0.15">
      <c r="A109" s="19" t="s">
        <v>45</v>
      </c>
    </row>
    <row r="110" spans="1:4" ht="10.5" customHeight="1" x14ac:dyDescent="0.15">
      <c r="D110" s="20" t="s">
        <v>43</v>
      </c>
    </row>
    <row r="111" spans="1:4" ht="99.75" customHeight="1" x14ac:dyDescent="0.15">
      <c r="A111" s="23" t="s">
        <v>1346</v>
      </c>
    </row>
    <row r="112" spans="1:4" ht="28" x14ac:dyDescent="0.15">
      <c r="A112" s="19" t="s">
        <v>1345</v>
      </c>
    </row>
    <row r="114" spans="1:2" ht="196" x14ac:dyDescent="0.15">
      <c r="A114" s="23" t="s">
        <v>1358</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1359</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1348</v>
      </c>
    </row>
    <row r="133" spans="1:1" ht="61.5" customHeight="1" x14ac:dyDescent="0.15">
      <c r="A133" s="301" t="s">
        <v>1360</v>
      </c>
    </row>
    <row r="134" spans="1:1" ht="14" x14ac:dyDescent="0.15">
      <c r="A134" s="260" t="s">
        <v>1361</v>
      </c>
    </row>
    <row r="135" spans="1:1" ht="112" x14ac:dyDescent="0.15">
      <c r="A135" s="301" t="s">
        <v>1349</v>
      </c>
    </row>
    <row r="136" spans="1:1" x14ac:dyDescent="0.15">
      <c r="A136"/>
    </row>
    <row r="137" spans="1:1" ht="71.5" customHeight="1" x14ac:dyDescent="0.15">
      <c r="A137" s="300" t="s">
        <v>1350</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Slovenská asociácia univerzitného športu, Trnavská cesta 37, Bratislava, 831 04</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1253</v>
      </c>
      <c r="E6" s="140" t="s">
        <v>1254</v>
      </c>
      <c r="F6" s="149"/>
      <c r="N6" s="137" t="str">
        <f t="shared" si="0"/>
        <v>f - plnenie úloh verejného záujmu v športe</v>
      </c>
      <c r="O6" s="137" t="s">
        <v>349</v>
      </c>
      <c r="P6" s="137" t="str">
        <f>Spolu!B22</f>
        <v>plnenie úloh verejného záujmu v športe</v>
      </c>
    </row>
    <row r="7" spans="1:16" ht="17" x14ac:dyDescent="0.1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5" customHeight="1" x14ac:dyDescent="0.15">
      <c r="A14" s="139" t="s">
        <v>1266</v>
      </c>
      <c r="B14" s="385" t="s">
        <v>1284</v>
      </c>
      <c r="C14" s="386"/>
      <c r="F14" s="311"/>
      <c r="N14" s="137" t="str">
        <f t="shared" si="0"/>
        <v xml:space="preserve">n - </v>
      </c>
      <c r="O14" s="137" t="s">
        <v>364</v>
      </c>
    </row>
    <row r="15" spans="1:16" ht="34.5" customHeight="1" x14ac:dyDescent="0.15">
      <c r="A15" s="139" t="s">
        <v>1285</v>
      </c>
      <c r="B15" s="385"/>
      <c r="C15" s="386"/>
      <c r="F15" s="388"/>
      <c r="N15" s="137" t="str">
        <f t="shared" si="0"/>
        <v xml:space="preserve">o - </v>
      </c>
      <c r="O15" s="137" t="s">
        <v>365</v>
      </c>
    </row>
    <row r="16" spans="1:16" x14ac:dyDescent="0.15">
      <c r="A16" s="139" t="s">
        <v>1269</v>
      </c>
      <c r="B16" s="142">
        <f>F8</f>
        <v>0</v>
      </c>
      <c r="C16" s="137"/>
      <c r="F16" s="388"/>
      <c r="N16" s="137" t="str">
        <f t="shared" si="0"/>
        <v xml:space="preserve">p - </v>
      </c>
      <c r="O16" s="137" t="s">
        <v>366</v>
      </c>
    </row>
    <row r="17" spans="1:16" ht="32.25" customHeight="1" x14ac:dyDescent="0.15">
      <c r="A17" s="139" t="s">
        <v>1272</v>
      </c>
      <c r="B17" s="142">
        <f>F9</f>
        <v>0</v>
      </c>
      <c r="C17" s="137"/>
      <c r="F17" s="388"/>
      <c r="N17" s="137" t="str">
        <f t="shared" si="0"/>
        <v xml:space="preserve">q - </v>
      </c>
      <c r="O17" s="137" t="s">
        <v>367</v>
      </c>
    </row>
    <row r="18" spans="1:16" ht="17" thickBot="1" x14ac:dyDescent="0.2">
      <c r="B18" s="193" t="s">
        <v>1286</v>
      </c>
      <c r="C18" s="194">
        <v>31</v>
      </c>
      <c r="N18" s="137" t="str">
        <f t="shared" si="0"/>
        <v xml:space="preserve">r - </v>
      </c>
      <c r="O18" s="137" t="s">
        <v>368</v>
      </c>
    </row>
    <row r="19" spans="1:16" x14ac:dyDescent="0.15">
      <c r="B19" s="193" t="s">
        <v>1274</v>
      </c>
      <c r="C19" s="142" t="str">
        <f>Spolu!C4</f>
        <v>17316731</v>
      </c>
      <c r="F19" s="145" t="s">
        <v>1270</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1275</v>
      </c>
      <c r="G21" s="284">
        <v>421947749446</v>
      </c>
      <c r="H21" s="148"/>
      <c r="N21" s="137" t="str">
        <f>O21&amp;" - "&amp;P21</f>
        <v>026 01 - Šport pre všetkých, školský a univerzitný šport</v>
      </c>
      <c r="O21" s="137" t="s">
        <v>317</v>
      </c>
      <c r="P21" s="137" t="s">
        <v>318</v>
      </c>
    </row>
    <row r="22" spans="1:16" x14ac:dyDescent="0.15">
      <c r="A22" s="137"/>
      <c r="B22" s="137"/>
      <c r="F22" s="147" t="s">
        <v>1276</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1277</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1287</v>
      </c>
    </row>
    <row r="28" spans="1:16" x14ac:dyDescent="0.1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1289</v>
      </c>
    </row>
    <row r="2" spans="1:2" ht="30" customHeight="1" x14ac:dyDescent="0.15">
      <c r="A2" s="389" t="s">
        <v>1290</v>
      </c>
      <c r="B2" s="389"/>
    </row>
    <row r="3" spans="1:2" x14ac:dyDescent="0.15">
      <c r="A3" s="61" t="s">
        <v>1291</v>
      </c>
      <c r="B3" s="61" t="s">
        <v>1292</v>
      </c>
    </row>
    <row r="4" spans="1:2" x14ac:dyDescent="0.15">
      <c r="A4" s="62" t="s">
        <v>1293</v>
      </c>
      <c r="B4" s="62" t="s">
        <v>1294</v>
      </c>
    </row>
    <row r="5" spans="1:2" x14ac:dyDescent="0.15">
      <c r="A5" s="62" t="s">
        <v>1295</v>
      </c>
      <c r="B5" s="62" t="s">
        <v>1296</v>
      </c>
    </row>
    <row r="6" spans="1:2" x14ac:dyDescent="0.15">
      <c r="A6" s="62" t="s">
        <v>1297</v>
      </c>
      <c r="B6" s="62" t="s">
        <v>1298</v>
      </c>
    </row>
    <row r="7" spans="1:2" x14ac:dyDescent="0.15">
      <c r="A7" s="62" t="s">
        <v>1299</v>
      </c>
      <c r="B7" s="62" t="s">
        <v>1300</v>
      </c>
    </row>
    <row r="8" spans="1:2" x14ac:dyDescent="0.15">
      <c r="A8" s="62" t="s">
        <v>1301</v>
      </c>
      <c r="B8" s="62" t="s">
        <v>1302</v>
      </c>
    </row>
    <row r="9" spans="1:2" x14ac:dyDescent="0.15">
      <c r="A9" s="62" t="s">
        <v>1303</v>
      </c>
      <c r="B9" s="62" t="s">
        <v>1304</v>
      </c>
    </row>
    <row r="10" spans="1:2" x14ac:dyDescent="0.15">
      <c r="A10" s="62" t="s">
        <v>1305</v>
      </c>
      <c r="B10" s="62" t="s">
        <v>1306</v>
      </c>
    </row>
    <row r="11" spans="1:2" x14ac:dyDescent="0.15">
      <c r="A11" s="62" t="s">
        <v>1307</v>
      </c>
      <c r="B11" s="62" t="s">
        <v>1308</v>
      </c>
    </row>
    <row r="12" spans="1:2" x14ac:dyDescent="0.15">
      <c r="A12" s="62" t="s">
        <v>1309</v>
      </c>
      <c r="B12" s="62" t="s">
        <v>1310</v>
      </c>
    </row>
    <row r="13" spans="1:2" x14ac:dyDescent="0.15">
      <c r="A13" s="62" t="s">
        <v>1311</v>
      </c>
      <c r="B13" s="62" t="s">
        <v>1312</v>
      </c>
    </row>
    <row r="14" spans="1:2" x14ac:dyDescent="0.15">
      <c r="A14" s="62" t="s">
        <v>1313</v>
      </c>
      <c r="B14" s="62" t="s">
        <v>1314</v>
      </c>
    </row>
    <row r="15" spans="1:2" x14ac:dyDescent="0.15">
      <c r="A15" s="62" t="s">
        <v>1315</v>
      </c>
      <c r="B15" s="62" t="s">
        <v>1316</v>
      </c>
    </row>
    <row r="16" spans="1:2" x14ac:dyDescent="0.15">
      <c r="A16" s="62" t="s">
        <v>1317</v>
      </c>
      <c r="B16" s="62" t="s">
        <v>1318</v>
      </c>
    </row>
    <row r="17" spans="1:2" x14ac:dyDescent="0.15">
      <c r="A17" s="62" t="s">
        <v>1319</v>
      </c>
      <c r="B17" s="62" t="s">
        <v>1320</v>
      </c>
    </row>
    <row r="18" spans="1:2" x14ac:dyDescent="0.15">
      <c r="A18" s="62" t="s">
        <v>1321</v>
      </c>
      <c r="B18" s="62" t="s">
        <v>1322</v>
      </c>
    </row>
    <row r="19" spans="1:2" x14ac:dyDescent="0.15">
      <c r="A19" s="62" t="s">
        <v>1323</v>
      </c>
      <c r="B19" s="62" t="s">
        <v>1324</v>
      </c>
    </row>
    <row r="20" spans="1:2" x14ac:dyDescent="0.15">
      <c r="A20" s="62" t="s">
        <v>1325</v>
      </c>
      <c r="B20" s="62" t="s">
        <v>1326</v>
      </c>
    </row>
    <row r="21" spans="1:2" x14ac:dyDescent="0.15">
      <c r="A21" s="62" t="s">
        <v>1327</v>
      </c>
      <c r="B21" s="62" t="s">
        <v>1328</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62" t="s">
        <v>57</v>
      </c>
      <c r="B1" s="362"/>
      <c r="C1" s="362"/>
      <c r="D1" s="362"/>
      <c r="E1" s="362"/>
      <c r="F1" s="362"/>
      <c r="G1" s="362"/>
      <c r="H1" s="362"/>
      <c r="I1" s="52"/>
      <c r="J1" s="37"/>
    </row>
    <row r="2" spans="1:11" ht="16" x14ac:dyDescent="0.2">
      <c r="A2" s="368" t="s">
        <v>58</v>
      </c>
      <c r="B2" s="368"/>
      <c r="C2" s="368"/>
      <c r="D2" s="368"/>
      <c r="E2" s="368"/>
      <c r="F2" s="368"/>
      <c r="G2" s="368"/>
      <c r="H2" s="366" t="str">
        <f>+Doklady!I100</f>
        <v>V4</v>
      </c>
      <c r="I2" s="366"/>
    </row>
    <row r="3" spans="1:11" ht="14" x14ac:dyDescent="0.15">
      <c r="A3" s="40"/>
      <c r="B3" s="40"/>
      <c r="C3" s="40"/>
      <c r="D3" s="40"/>
      <c r="E3" s="40"/>
      <c r="F3" s="40"/>
      <c r="G3" s="40"/>
      <c r="H3" s="367">
        <f>+Doklady!I101</f>
        <v>45961</v>
      </c>
      <c r="I3" s="367"/>
    </row>
    <row r="4" spans="1:11" ht="15.75" customHeight="1" x14ac:dyDescent="0.15">
      <c r="A4" s="41" t="s">
        <v>59</v>
      </c>
      <c r="B4" s="363" t="s">
        <v>60</v>
      </c>
      <c r="C4" s="364"/>
      <c r="D4" s="364"/>
      <c r="E4" s="36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71" t="s">
        <v>311</v>
      </c>
      <c r="B1" s="372"/>
      <c r="C1" s="174">
        <v>45688</v>
      </c>
      <c r="D1" s="26"/>
      <c r="G1" s="252">
        <v>45688</v>
      </c>
    </row>
    <row r="2" spans="1:7" ht="14" x14ac:dyDescent="0.15">
      <c r="A2" s="28"/>
      <c r="B2" s="28"/>
      <c r="G2" s="252">
        <v>45716</v>
      </c>
    </row>
    <row r="3" spans="1:7" ht="14" x14ac:dyDescent="0.15">
      <c r="A3" s="30" t="s">
        <v>312</v>
      </c>
      <c r="B3" s="369" t="str">
        <f>INDEX(Adr!B:B,Doklady!B102+1)</f>
        <v>Slovenská asociácia univerzitného športu</v>
      </c>
      <c r="C3" s="369"/>
      <c r="D3" s="369"/>
      <c r="G3" s="252">
        <v>45747</v>
      </c>
    </row>
    <row r="4" spans="1:7" ht="14" x14ac:dyDescent="0.15">
      <c r="A4" s="30" t="s">
        <v>313</v>
      </c>
      <c r="B4" s="29" t="str">
        <f>RIGHT("0000"&amp;INDEX(Adr!A:A,Doklady!B102+1),8)</f>
        <v>17316731</v>
      </c>
      <c r="G4" s="252">
        <v>45777</v>
      </c>
    </row>
    <row r="5" spans="1:7" ht="14" x14ac:dyDescent="0.15">
      <c r="A5" s="30" t="s">
        <v>314</v>
      </c>
      <c r="B5" s="29" t="str">
        <f>INDEX(Adr!D:D,Doklady!B102+1)&amp;", "&amp;INDEX(Adr!E:E,Doklady!B102+1)</f>
        <v>Trnavská cesta 37,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0</v>
      </c>
      <c r="G15" s="252"/>
    </row>
    <row r="16" spans="1:7" ht="14" x14ac:dyDescent="0.15">
      <c r="G16" s="252"/>
    </row>
    <row r="17" spans="1:5" ht="72" customHeight="1" x14ac:dyDescent="0.15">
      <c r="A17" s="370" t="s">
        <v>328</v>
      </c>
      <c r="B17" s="370"/>
      <c r="C17" s="370"/>
      <c r="D17" s="37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1" sqref="B141"/>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5" t="s">
        <v>329</v>
      </c>
      <c r="B1" s="345"/>
      <c r="C1" s="345"/>
      <c r="D1" s="345"/>
      <c r="E1" s="345"/>
      <c r="F1" s="345"/>
      <c r="G1" s="345"/>
      <c r="H1" s="345"/>
      <c r="I1" s="345"/>
    </row>
    <row r="2" spans="1:26" ht="7.5" customHeight="1" x14ac:dyDescent="0.15">
      <c r="C2" s="8"/>
      <c r="D2" s="8"/>
      <c r="E2" s="8"/>
      <c r="F2" s="8"/>
      <c r="G2" s="8"/>
      <c r="H2" s="8"/>
      <c r="I2" s="8"/>
    </row>
    <row r="3" spans="1:26" s="9" customFormat="1" ht="26.25" customHeight="1" x14ac:dyDescent="0.15">
      <c r="B3" s="160" t="s">
        <v>59</v>
      </c>
      <c r="C3" s="346" t="str">
        <f>INDEX(Adr!B2:B244,Doklady!B102)</f>
        <v>Slovenská asociácia univerzitného športu</v>
      </c>
      <c r="D3" s="346"/>
      <c r="E3" s="346"/>
      <c r="F3" s="346"/>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17316731</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Trnavská cesta 37, Bratislava, 831 04</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47" t="s">
        <v>334</v>
      </c>
      <c r="F9" s="348"/>
      <c r="J9" s="8"/>
      <c r="L9" s="118"/>
      <c r="M9" s="118"/>
      <c r="N9" s="118"/>
      <c r="O9" s="118"/>
      <c r="P9" s="118"/>
      <c r="Q9" s="118"/>
      <c r="R9" s="118"/>
      <c r="S9" s="118"/>
    </row>
    <row r="10" spans="1:26" ht="18" x14ac:dyDescent="0.2">
      <c r="A10" s="69" t="s">
        <v>317</v>
      </c>
      <c r="B10" s="70" t="s">
        <v>318</v>
      </c>
      <c r="C10" s="126">
        <f>SUMIF(FP!J:J,Doklady!$B$1&amp;A10,FP!D:D)</f>
        <v>0</v>
      </c>
      <c r="D10" s="126">
        <f>C10-E10</f>
        <v>0</v>
      </c>
      <c r="E10" s="341">
        <f>SUMIF(K:K,A10,I:I)</f>
        <v>0</v>
      </c>
      <c r="F10" s="342"/>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49">
        <f>+I39-I42+I44-I47</f>
        <v>0</v>
      </c>
      <c r="F11" s="350"/>
      <c r="J11" s="176"/>
      <c r="L11" s="161">
        <f>L41</f>
        <v>2</v>
      </c>
      <c r="M11" s="118"/>
      <c r="N11" s="118"/>
      <c r="O11" s="118"/>
      <c r="P11" s="118"/>
      <c r="Q11" s="118"/>
      <c r="R11" s="118"/>
      <c r="S11" s="118"/>
    </row>
    <row r="12" spans="1:26" ht="18" x14ac:dyDescent="0.2">
      <c r="A12" s="69" t="s">
        <v>321</v>
      </c>
      <c r="B12" s="70" t="s">
        <v>322</v>
      </c>
      <c r="C12" s="126">
        <f>SUMIF(FP!J:J,Doklady!$B$1&amp;A12,FP!D:D)</f>
        <v>588000</v>
      </c>
      <c r="D12" s="126">
        <f>C12-E12</f>
        <v>588000</v>
      </c>
      <c r="E12" s="341">
        <f>SUMIF(K:K,A12,I:I)</f>
        <v>0</v>
      </c>
      <c r="F12" s="342"/>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41">
        <f>SUMIF(K:K,A13,I:I)</f>
        <v>0</v>
      </c>
      <c r="F13" s="342"/>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33" t="s">
        <v>337</v>
      </c>
      <c r="C16" s="334"/>
      <c r="D16" s="334"/>
      <c r="E16" s="334"/>
      <c r="F16" s="334"/>
      <c r="G16" s="334"/>
      <c r="H16" s="335"/>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36" t="s">
        <v>340</v>
      </c>
      <c r="C17" s="336"/>
      <c r="D17" s="336"/>
      <c r="E17" s="336"/>
      <c r="F17" s="336"/>
      <c r="G17" s="336"/>
      <c r="H17" s="336"/>
      <c r="I17" s="73">
        <f>SUMIF(FP!I:I,Doklady!$B$1&amp;A17,FP!D:D)</f>
        <v>0</v>
      </c>
      <c r="T17" s="86"/>
    </row>
    <row r="18" spans="1:20" x14ac:dyDescent="0.15">
      <c r="A18" s="135" t="s">
        <v>341</v>
      </c>
      <c r="B18" s="336" t="s">
        <v>342</v>
      </c>
      <c r="C18" s="336"/>
      <c r="D18" s="336"/>
      <c r="E18" s="336"/>
      <c r="F18" s="336"/>
      <c r="G18" s="336"/>
      <c r="H18" s="336"/>
      <c r="I18" s="73">
        <f>SUMIF(FP!I:I,Doklady!$B$1&amp;A18,FP!D:D)</f>
        <v>0</v>
      </c>
    </row>
    <row r="19" spans="1:20" ht="12" x14ac:dyDescent="0.15">
      <c r="A19" s="115" t="s">
        <v>343</v>
      </c>
      <c r="B19" s="336" t="s">
        <v>344</v>
      </c>
      <c r="C19" s="336"/>
      <c r="D19" s="336"/>
      <c r="E19" s="336"/>
      <c r="F19" s="336"/>
      <c r="G19" s="336"/>
      <c r="H19" s="336"/>
      <c r="I19" s="73">
        <f>SUMIF(FP!I:I,Doklady!$B$1&amp;A19,FP!D:D)</f>
        <v>0</v>
      </c>
    </row>
    <row r="20" spans="1:20" x14ac:dyDescent="0.15">
      <c r="A20" s="135" t="s">
        <v>345</v>
      </c>
      <c r="B20" s="330" t="s">
        <v>346</v>
      </c>
      <c r="C20" s="331"/>
      <c r="D20" s="331"/>
      <c r="E20" s="331"/>
      <c r="F20" s="331"/>
      <c r="G20" s="331"/>
      <c r="H20" s="332"/>
      <c r="I20" s="73">
        <f>SUMIF(FP!I:I,Doklady!$B$1&amp;A20,FP!D:D)</f>
        <v>0</v>
      </c>
      <c r="T20" s="86"/>
    </row>
    <row r="21" spans="1:20" ht="12" x14ac:dyDescent="0.15">
      <c r="A21" s="115" t="s">
        <v>347</v>
      </c>
      <c r="B21" s="330" t="s">
        <v>348</v>
      </c>
      <c r="C21" s="331"/>
      <c r="D21" s="331"/>
      <c r="E21" s="331"/>
      <c r="F21" s="331"/>
      <c r="G21" s="331"/>
      <c r="H21" s="332"/>
      <c r="I21" s="73">
        <f>SUMIF(FP!I:I,Doklady!$B$1&amp;A21,FP!D:D)</f>
        <v>0</v>
      </c>
      <c r="T21" s="86"/>
    </row>
    <row r="22" spans="1:20" x14ac:dyDescent="0.15">
      <c r="A22" s="135" t="s">
        <v>349</v>
      </c>
      <c r="B22" s="337" t="s">
        <v>350</v>
      </c>
      <c r="C22" s="338"/>
      <c r="D22" s="338"/>
      <c r="E22" s="338"/>
      <c r="F22" s="338"/>
      <c r="G22" s="338"/>
      <c r="H22" s="339"/>
      <c r="I22" s="73">
        <f>SUMIF(FP!I:I,Doklady!$B$1&amp;A22,FP!D:D)</f>
        <v>588000</v>
      </c>
      <c r="T22" s="86"/>
    </row>
    <row r="23" spans="1:20" ht="12" x14ac:dyDescent="0.15">
      <c r="A23" s="115" t="s">
        <v>351</v>
      </c>
      <c r="B23" s="330" t="s">
        <v>352</v>
      </c>
      <c r="C23" s="331"/>
      <c r="D23" s="331"/>
      <c r="E23" s="331"/>
      <c r="F23" s="331"/>
      <c r="G23" s="331"/>
      <c r="H23" s="332"/>
      <c r="I23" s="73">
        <f>SUMIF(FP!I:I,Doklady!$B$1&amp;A23,FP!D:D)</f>
        <v>0</v>
      </c>
      <c r="T23" s="86"/>
    </row>
    <row r="24" spans="1:20" x14ac:dyDescent="0.15">
      <c r="A24" s="135" t="s">
        <v>353</v>
      </c>
      <c r="B24" s="330" t="s">
        <v>354</v>
      </c>
      <c r="C24" s="331"/>
      <c r="D24" s="331"/>
      <c r="E24" s="331"/>
      <c r="F24" s="331"/>
      <c r="G24" s="331"/>
      <c r="H24" s="332"/>
      <c r="I24" s="73">
        <f>SUMIF(FP!I:I,Doklady!$B$1&amp;A24,FP!D:D)</f>
        <v>0</v>
      </c>
      <c r="T24" s="86"/>
    </row>
    <row r="25" spans="1:20" ht="12" x14ac:dyDescent="0.15">
      <c r="A25" s="115" t="s">
        <v>355</v>
      </c>
      <c r="B25" s="353" t="s">
        <v>2235</v>
      </c>
      <c r="C25" s="354"/>
      <c r="D25" s="354"/>
      <c r="E25" s="354"/>
      <c r="F25" s="354"/>
      <c r="G25" s="354"/>
      <c r="H25" s="355"/>
      <c r="I25" s="73">
        <f>SUMIF(FP!I:I,Doklady!$B$1&amp;A25,FP!D:D)</f>
        <v>0</v>
      </c>
      <c r="T25" s="86"/>
    </row>
    <row r="26" spans="1:20" x14ac:dyDescent="0.15">
      <c r="A26" s="135" t="s">
        <v>356</v>
      </c>
      <c r="B26" s="330" t="s">
        <v>357</v>
      </c>
      <c r="C26" s="331"/>
      <c r="D26" s="331"/>
      <c r="E26" s="331"/>
      <c r="F26" s="331"/>
      <c r="G26" s="331"/>
      <c r="H26" s="332"/>
      <c r="I26" s="73">
        <f>SUMIF(FP!I:I,Doklady!$B$1&amp;A26,FP!D:D)</f>
        <v>0</v>
      </c>
      <c r="T26" s="86"/>
    </row>
    <row r="27" spans="1:20" ht="12" x14ac:dyDescent="0.15">
      <c r="A27" s="115" t="s">
        <v>358</v>
      </c>
      <c r="B27" s="330" t="s">
        <v>359</v>
      </c>
      <c r="C27" s="331"/>
      <c r="D27" s="331"/>
      <c r="E27" s="331"/>
      <c r="F27" s="331"/>
      <c r="G27" s="331"/>
      <c r="H27" s="332"/>
      <c r="I27" s="73">
        <f>SUMIF(FP!I:I,Doklady!$B$1&amp;A27,FP!D:D)</f>
        <v>0</v>
      </c>
      <c r="T27" s="86"/>
    </row>
    <row r="28" spans="1:20" x14ac:dyDescent="0.15">
      <c r="A28" s="135" t="s">
        <v>360</v>
      </c>
      <c r="B28" s="330" t="s">
        <v>2989</v>
      </c>
      <c r="C28" s="331"/>
      <c r="D28" s="331"/>
      <c r="E28" s="331"/>
      <c r="F28" s="331"/>
      <c r="G28" s="331"/>
      <c r="H28" s="332"/>
      <c r="I28" s="73">
        <f>SUMIF(FP!I:I,Doklady!$B$1&amp;A28,FP!D:D)</f>
        <v>0</v>
      </c>
      <c r="T28" s="86"/>
    </row>
    <row r="29" spans="1:20" ht="12" x14ac:dyDescent="0.15">
      <c r="A29" s="115" t="s">
        <v>362</v>
      </c>
      <c r="B29" s="330" t="s">
        <v>363</v>
      </c>
      <c r="C29" s="331"/>
      <c r="D29" s="331"/>
      <c r="E29" s="331"/>
      <c r="F29" s="331"/>
      <c r="G29" s="331"/>
      <c r="H29" s="332"/>
      <c r="I29" s="73">
        <f>SUMIF(FP!I:I,Doklady!$B$1&amp;A29,FP!D:D)</f>
        <v>0</v>
      </c>
      <c r="T29" s="86"/>
    </row>
    <row r="30" spans="1:20" hidden="1" x14ac:dyDescent="0.15">
      <c r="A30" s="135" t="s">
        <v>364</v>
      </c>
      <c r="B30" s="330"/>
      <c r="C30" s="331"/>
      <c r="D30" s="331"/>
      <c r="E30" s="331"/>
      <c r="F30" s="331"/>
      <c r="G30" s="331"/>
      <c r="H30" s="332"/>
      <c r="I30" s="73">
        <f>SUMIF(FP!I:I,Doklady!$B$1&amp;A30,FP!D:D)</f>
        <v>0</v>
      </c>
      <c r="T30" s="86"/>
    </row>
    <row r="31" spans="1:20" ht="12" hidden="1" x14ac:dyDescent="0.15">
      <c r="A31" s="115" t="s">
        <v>365</v>
      </c>
      <c r="B31" s="330"/>
      <c r="C31" s="331"/>
      <c r="D31" s="331"/>
      <c r="E31" s="331"/>
      <c r="F31" s="331"/>
      <c r="G31" s="331"/>
      <c r="H31" s="332"/>
      <c r="I31" s="73">
        <f>SUMIF(FP!I:I,Doklady!$B$1&amp;A31,FP!D:D)</f>
        <v>0</v>
      </c>
      <c r="T31" s="86"/>
    </row>
    <row r="32" spans="1:20" hidden="1" x14ac:dyDescent="0.15">
      <c r="A32" s="135" t="s">
        <v>366</v>
      </c>
      <c r="B32" s="326"/>
      <c r="C32" s="327"/>
      <c r="D32" s="327"/>
      <c r="E32" s="327"/>
      <c r="F32" s="327"/>
      <c r="G32" s="327"/>
      <c r="H32" s="328"/>
      <c r="I32" s="73">
        <f>SUMIF(FP!I:I,Doklady!$B$1&amp;A32,FP!D:D)</f>
        <v>0</v>
      </c>
      <c r="T32" s="86"/>
    </row>
    <row r="33" spans="1:21" ht="12" hidden="1" x14ac:dyDescent="0.15">
      <c r="A33" s="115" t="s">
        <v>367</v>
      </c>
      <c r="B33" s="326"/>
      <c r="C33" s="327"/>
      <c r="D33" s="327"/>
      <c r="E33" s="327"/>
      <c r="F33" s="327"/>
      <c r="G33" s="327"/>
      <c r="H33" s="328"/>
      <c r="I33" s="73">
        <f>SUMIF(FP!I:I,Doklady!$B$1&amp;A33,FP!D:D)</f>
        <v>0</v>
      </c>
      <c r="T33" s="86"/>
    </row>
    <row r="34" spans="1:21" hidden="1" x14ac:dyDescent="0.15">
      <c r="A34" s="135" t="s">
        <v>368</v>
      </c>
      <c r="B34" s="329"/>
      <c r="C34" s="329"/>
      <c r="D34" s="329"/>
      <c r="E34" s="329"/>
      <c r="F34" s="329"/>
      <c r="G34" s="329"/>
      <c r="H34" s="329"/>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3"/>
      <c r="B50" s="344"/>
      <c r="C50" s="344"/>
      <c r="D50" s="344"/>
      <c r="E50" s="344"/>
      <c r="F50" s="344"/>
      <c r="G50" s="344"/>
      <c r="H50" s="344"/>
      <c r="I50" s="344"/>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f</v>
      </c>
      <c r="B53" s="119" t="str">
        <f>Doklady!H1</f>
        <v>Aktivity a úlohy v oblasti univerzitného športu v roku 2025</v>
      </c>
      <c r="C53" s="73">
        <f>IF(A53&lt;&gt;"",INDEX(FP!D:D,Doklady!B$2+(ROW()-53)),"")</f>
        <v>588000</v>
      </c>
      <c r="D53" s="73">
        <f>IF(A53&lt;&gt;"",Doklady!I1-Doklady!J1,"")</f>
        <v>587999.99999999988</v>
      </c>
      <c r="E53" s="73">
        <f>IF(A53&lt;&gt;"",MIN(D53,C53)*Doklady!C1/(1-Doklady!C1),"")</f>
        <v>0</v>
      </c>
      <c r="F53" s="71">
        <f>IF(A53&lt;&gt;"",Doklady!J1,"")</f>
        <v>0</v>
      </c>
      <c r="G53" s="73">
        <f>+IFERROR(HLOOKUP(IF(RIGHT(B53,15)="bežné transfery",LEFT(B53,LEN(B53)-18),0),$J$40:$K$42,3,0),MIN(C53,D53))</f>
        <v>587999.99999999988</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588000</v>
      </c>
      <c r="D130" s="228">
        <f t="shared" ref="D130:I130" si="9">SUM(D53:D129)</f>
        <v>587999.99999999988</v>
      </c>
      <c r="E130" s="228">
        <f t="shared" si="9"/>
        <v>0</v>
      </c>
      <c r="F130" s="228">
        <f t="shared" si="9"/>
        <v>0</v>
      </c>
      <c r="G130" s="228">
        <f t="shared" si="9"/>
        <v>587999.99999999988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56" t="s">
        <v>3790</v>
      </c>
      <c r="E140" s="356"/>
      <c r="F140" s="356"/>
      <c r="G140" s="356"/>
      <c r="H140" s="356"/>
      <c r="I140" s="356"/>
      <c r="J140" s="85"/>
    </row>
    <row r="141" spans="1:26" ht="68.25" customHeight="1" x14ac:dyDescent="0.15">
      <c r="A141" s="9"/>
      <c r="B141" s="281" t="s">
        <v>3789</v>
      </c>
      <c r="C141" s="214"/>
      <c r="D141" s="340" t="s">
        <v>393</v>
      </c>
      <c r="E141" s="340"/>
      <c r="F141" s="340"/>
      <c r="G141" s="340"/>
      <c r="H141" s="340"/>
      <c r="I141" s="340"/>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566" zoomScaleNormal="100" workbookViewId="0">
      <selection activeCell="E567" sqref="E567"/>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f - Aktivity a úlohy v oblasti univerzitného športu v roku 2025</v>
      </c>
      <c r="B1" s="232" t="str">
        <f>INDEX(Adr!A:A,B102+1)</f>
        <v>17316731</v>
      </c>
      <c r="C1" s="233">
        <f>IF(ROW()&lt;=B$3,INDEX(FP!E:E,B$2+ROW()-1),"")</f>
        <v>0</v>
      </c>
      <c r="D1" s="234" t="str">
        <f>IF(ROW()&lt;=B$3,INDEX(FP!F:F,B$2+ROW()-1),"")</f>
        <v>f</v>
      </c>
      <c r="E1" s="234"/>
      <c r="F1" s="234" t="str">
        <f>IF(ROW()&lt;=B$3,INDEX(FP!G:G,B$2+ROW()-1),"")</f>
        <v>026 03</v>
      </c>
      <c r="G1" s="234"/>
      <c r="H1" s="235" t="str">
        <f>IF(ROW()&lt;=B$3,INDEX(FP!C:C,B$2+ROW()-1),"")</f>
        <v>Aktivity a úlohy v oblasti univerzitného športu v roku 2025</v>
      </c>
      <c r="I1" s="236">
        <f t="shared" ref="I1:I6" si="0">IF(ROW()&lt;=B$3,SUMIF(A$107:A$10042,A1,I$107:I$10042),"")</f>
        <v>587999.99999999988</v>
      </c>
      <c r="J1" s="236">
        <f t="shared" ref="J1:J32" si="1">IF(ROW()&lt;=B$3,SUMIFS(I$103:I$50042,A$103:A$50042,K1,J$103:J$50042,L1),"")</f>
        <v>0</v>
      </c>
      <c r="K1" s="110" t="str">
        <f>$A1</f>
        <v>f - Aktivity a úlohy v oblasti univerzitného športu v roku 2025</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121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2991</v>
      </c>
      <c r="J100" s="375"/>
      <c r="K100" s="89"/>
    </row>
    <row r="101" spans="1:25" ht="16" x14ac:dyDescent="0.2">
      <c r="A101" s="373"/>
      <c r="B101" s="373"/>
      <c r="C101" s="373"/>
      <c r="D101" s="373"/>
      <c r="E101" s="373"/>
      <c r="F101" s="373"/>
      <c r="G101" s="373"/>
      <c r="H101" s="373"/>
      <c r="I101" s="374">
        <v>45961</v>
      </c>
      <c r="J101" s="374"/>
    </row>
    <row r="102" spans="1:25" ht="14" x14ac:dyDescent="0.15">
      <c r="A102" s="249" t="s">
        <v>398</v>
      </c>
      <c r="B102" s="250">
        <v>96</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2996</v>
      </c>
      <c r="B107" s="14"/>
      <c r="C107" s="14"/>
      <c r="D107" s="16">
        <v>45761</v>
      </c>
      <c r="E107" s="16"/>
      <c r="F107" s="14" t="s">
        <v>2997</v>
      </c>
      <c r="G107" s="14"/>
      <c r="H107" s="14" t="s">
        <v>2998</v>
      </c>
      <c r="I107" s="15">
        <v>5782.56</v>
      </c>
      <c r="J107" s="77"/>
      <c r="K107" s="92"/>
    </row>
    <row r="108" spans="1:25" ht="24" x14ac:dyDescent="0.15">
      <c r="A108" s="14" t="s">
        <v>2996</v>
      </c>
      <c r="B108" s="14"/>
      <c r="C108" s="14"/>
      <c r="D108" s="16">
        <v>45735</v>
      </c>
      <c r="E108" s="16">
        <v>45761</v>
      </c>
      <c r="F108" s="14" t="s">
        <v>2999</v>
      </c>
      <c r="G108" s="14">
        <v>17316731</v>
      </c>
      <c r="H108" s="14" t="s">
        <v>1401</v>
      </c>
      <c r="I108" s="15">
        <v>7927.47</v>
      </c>
      <c r="J108" s="77"/>
      <c r="K108" s="92"/>
    </row>
    <row r="109" spans="1:25" ht="24" x14ac:dyDescent="0.15">
      <c r="A109" s="14" t="s">
        <v>2996</v>
      </c>
      <c r="B109" s="14"/>
      <c r="C109" s="14"/>
      <c r="D109" s="16">
        <v>45730</v>
      </c>
      <c r="E109" s="16">
        <v>45761</v>
      </c>
      <c r="F109" s="14" t="s">
        <v>3000</v>
      </c>
      <c r="G109" s="14">
        <v>17316731</v>
      </c>
      <c r="H109" s="14" t="s">
        <v>1401</v>
      </c>
      <c r="I109" s="15">
        <v>12952.15</v>
      </c>
      <c r="J109" s="77"/>
      <c r="K109" s="92"/>
    </row>
    <row r="110" spans="1:25" ht="24" x14ac:dyDescent="0.15">
      <c r="A110" s="14" t="s">
        <v>2996</v>
      </c>
      <c r="B110" s="14"/>
      <c r="C110" s="14"/>
      <c r="D110" s="16">
        <v>45727</v>
      </c>
      <c r="E110" s="16">
        <v>45761</v>
      </c>
      <c r="F110" s="14" t="s">
        <v>3001</v>
      </c>
      <c r="G110" s="14">
        <v>17316731</v>
      </c>
      <c r="H110" s="14" t="s">
        <v>1401</v>
      </c>
      <c r="I110" s="15">
        <v>1191.51</v>
      </c>
      <c r="J110" s="77"/>
      <c r="K110" s="92"/>
    </row>
    <row r="111" spans="1:25" ht="24" x14ac:dyDescent="0.15">
      <c r="A111" s="14" t="s">
        <v>2996</v>
      </c>
      <c r="B111" s="14">
        <v>2025001</v>
      </c>
      <c r="C111" s="14" t="s">
        <v>3002</v>
      </c>
      <c r="D111" s="16">
        <v>45762</v>
      </c>
      <c r="E111" s="16"/>
      <c r="F111" s="14" t="s">
        <v>3003</v>
      </c>
      <c r="G111" s="14">
        <v>48316571</v>
      </c>
      <c r="H111" s="14" t="s">
        <v>3004</v>
      </c>
      <c r="I111" s="15">
        <v>400.5</v>
      </c>
      <c r="J111" s="77"/>
      <c r="K111" s="92"/>
    </row>
    <row r="112" spans="1:25" ht="24" x14ac:dyDescent="0.15">
      <c r="A112" s="14" t="s">
        <v>2996</v>
      </c>
      <c r="B112" s="14">
        <v>2025002</v>
      </c>
      <c r="C112" s="14" t="s">
        <v>3005</v>
      </c>
      <c r="D112" s="16">
        <v>45762</v>
      </c>
      <c r="E112" s="16"/>
      <c r="F112" s="14" t="s">
        <v>3006</v>
      </c>
      <c r="G112" s="14">
        <v>54474345</v>
      </c>
      <c r="H112" s="14" t="s">
        <v>3007</v>
      </c>
      <c r="I112" s="15">
        <v>452.5</v>
      </c>
      <c r="J112" s="77"/>
      <c r="K112" s="92"/>
    </row>
    <row r="113" spans="1:11" ht="24" x14ac:dyDescent="0.15">
      <c r="A113" s="14" t="s">
        <v>2996</v>
      </c>
      <c r="B113" s="14">
        <v>2025003</v>
      </c>
      <c r="C113" s="14" t="s">
        <v>3008</v>
      </c>
      <c r="D113" s="16">
        <v>45762</v>
      </c>
      <c r="E113" s="16"/>
      <c r="F113" s="14" t="s">
        <v>3009</v>
      </c>
      <c r="G113" s="14">
        <v>35723025</v>
      </c>
      <c r="H113" s="14" t="s">
        <v>3010</v>
      </c>
      <c r="I113" s="15">
        <v>750</v>
      </c>
      <c r="J113" s="77"/>
      <c r="K113" s="92"/>
    </row>
    <row r="114" spans="1:11" ht="24" x14ac:dyDescent="0.15">
      <c r="A114" s="14" t="s">
        <v>2996</v>
      </c>
      <c r="B114" s="14">
        <v>2025004</v>
      </c>
      <c r="C114" s="14" t="s">
        <v>3011</v>
      </c>
      <c r="D114" s="16">
        <v>45762</v>
      </c>
      <c r="E114" s="16"/>
      <c r="F114" s="14" t="s">
        <v>3012</v>
      </c>
      <c r="G114" s="14">
        <v>35723025</v>
      </c>
      <c r="H114" s="14" t="s">
        <v>3010</v>
      </c>
      <c r="I114" s="15">
        <v>1039.3800000000001</v>
      </c>
      <c r="J114" s="77"/>
      <c r="K114" s="92"/>
    </row>
    <row r="115" spans="1:11" ht="24" x14ac:dyDescent="0.15">
      <c r="A115" s="14" t="s">
        <v>2996</v>
      </c>
      <c r="B115" s="14">
        <v>2025005</v>
      </c>
      <c r="C115" s="14" t="s">
        <v>3013</v>
      </c>
      <c r="D115" s="16">
        <v>45769</v>
      </c>
      <c r="E115" s="16"/>
      <c r="F115" s="14" t="s">
        <v>3014</v>
      </c>
      <c r="G115" s="14">
        <v>35903872</v>
      </c>
      <c r="H115" s="14" t="s">
        <v>3015</v>
      </c>
      <c r="I115" s="15">
        <v>340</v>
      </c>
      <c r="J115" s="77"/>
      <c r="K115" s="92"/>
    </row>
    <row r="116" spans="1:11" ht="24" x14ac:dyDescent="0.15">
      <c r="A116" s="14" t="s">
        <v>2996</v>
      </c>
      <c r="B116" s="14">
        <v>2025006</v>
      </c>
      <c r="C116" s="14" t="s">
        <v>3016</v>
      </c>
      <c r="D116" s="16">
        <v>45770</v>
      </c>
      <c r="E116" s="16"/>
      <c r="F116" s="14" t="s">
        <v>3017</v>
      </c>
      <c r="G116" s="14">
        <v>47449128</v>
      </c>
      <c r="H116" s="14" t="s">
        <v>3018</v>
      </c>
      <c r="I116" s="15">
        <v>630</v>
      </c>
      <c r="J116" s="77"/>
      <c r="K116" s="92"/>
    </row>
    <row r="117" spans="1:11" ht="24" x14ac:dyDescent="0.15">
      <c r="A117" s="14" t="s">
        <v>2996</v>
      </c>
      <c r="B117" s="14">
        <v>2025007</v>
      </c>
      <c r="C117" s="14" t="s">
        <v>3019</v>
      </c>
      <c r="D117" s="16">
        <v>45776</v>
      </c>
      <c r="E117" s="16"/>
      <c r="F117" s="14" t="s">
        <v>3020</v>
      </c>
      <c r="G117" s="14">
        <v>35902949</v>
      </c>
      <c r="H117" s="14" t="s">
        <v>3021</v>
      </c>
      <c r="I117" s="15">
        <v>400</v>
      </c>
      <c r="J117" s="77"/>
      <c r="K117" s="92"/>
    </row>
    <row r="118" spans="1:11" ht="24" x14ac:dyDescent="0.15">
      <c r="A118" s="14" t="s">
        <v>2996</v>
      </c>
      <c r="B118" s="14"/>
      <c r="C118" s="14" t="s">
        <v>3022</v>
      </c>
      <c r="D118" s="16">
        <v>45776</v>
      </c>
      <c r="E118" s="16"/>
      <c r="F118" s="14" t="s">
        <v>3023</v>
      </c>
      <c r="G118" s="14" t="s">
        <v>3024</v>
      </c>
      <c r="H118" s="14" t="s">
        <v>3025</v>
      </c>
      <c r="I118" s="15">
        <v>9132.6</v>
      </c>
      <c r="J118" s="77"/>
      <c r="K118" s="92"/>
    </row>
    <row r="119" spans="1:11" ht="24" x14ac:dyDescent="0.15">
      <c r="A119" s="14" t="s">
        <v>2996</v>
      </c>
      <c r="B119" s="14">
        <v>2025008</v>
      </c>
      <c r="C119" s="14" t="s">
        <v>3026</v>
      </c>
      <c r="D119" s="16">
        <v>45776</v>
      </c>
      <c r="E119" s="16"/>
      <c r="F119" s="14" t="s">
        <v>3027</v>
      </c>
      <c r="G119" s="14">
        <v>46785728</v>
      </c>
      <c r="H119" s="14" t="s">
        <v>3028</v>
      </c>
      <c r="I119" s="15">
        <v>215.5</v>
      </c>
      <c r="J119" s="77"/>
      <c r="K119" s="92"/>
    </row>
    <row r="120" spans="1:11" ht="24" x14ac:dyDescent="0.15">
      <c r="A120" s="14" t="s">
        <v>2996</v>
      </c>
      <c r="B120" s="14">
        <v>2025009</v>
      </c>
      <c r="C120" s="14" t="s">
        <v>3029</v>
      </c>
      <c r="D120" s="16">
        <v>45776</v>
      </c>
      <c r="E120" s="16"/>
      <c r="F120" s="14" t="s">
        <v>3030</v>
      </c>
      <c r="G120" s="14">
        <v>47449128</v>
      </c>
      <c r="H120" s="14" t="s">
        <v>3018</v>
      </c>
      <c r="I120" s="15">
        <v>90</v>
      </c>
      <c r="J120" s="77"/>
      <c r="K120" s="92"/>
    </row>
    <row r="121" spans="1:11" ht="24" x14ac:dyDescent="0.15">
      <c r="A121" s="14" t="s">
        <v>2996</v>
      </c>
      <c r="B121" s="14"/>
      <c r="C121" s="14" t="s">
        <v>3031</v>
      </c>
      <c r="D121" s="16">
        <v>45777</v>
      </c>
      <c r="E121" s="16"/>
      <c r="F121" s="14" t="s">
        <v>3032</v>
      </c>
      <c r="G121" s="14"/>
      <c r="H121" s="14" t="s">
        <v>3033</v>
      </c>
      <c r="I121" s="15">
        <v>72.599999999999994</v>
      </c>
      <c r="J121" s="77"/>
      <c r="K121" s="92"/>
    </row>
    <row r="122" spans="1:11" ht="24" x14ac:dyDescent="0.15">
      <c r="A122" s="14" t="s">
        <v>2996</v>
      </c>
      <c r="B122" s="14">
        <v>2025010</v>
      </c>
      <c r="C122" s="14">
        <v>2025062</v>
      </c>
      <c r="D122" s="16">
        <v>45777</v>
      </c>
      <c r="E122" s="16"/>
      <c r="F122" s="14" t="s">
        <v>3034</v>
      </c>
      <c r="G122" s="14" t="s">
        <v>3035</v>
      </c>
      <c r="H122" s="14" t="s">
        <v>3036</v>
      </c>
      <c r="I122" s="15">
        <v>1980</v>
      </c>
      <c r="J122" s="77"/>
      <c r="K122" s="92"/>
    </row>
    <row r="123" spans="1:11" ht="24" x14ac:dyDescent="0.15">
      <c r="A123" s="14" t="s">
        <v>2996</v>
      </c>
      <c r="B123" s="14">
        <v>2025011</v>
      </c>
      <c r="C123" s="14">
        <v>20257207</v>
      </c>
      <c r="D123" s="16">
        <v>45777</v>
      </c>
      <c r="E123" s="16"/>
      <c r="F123" s="14" t="s">
        <v>3037</v>
      </c>
      <c r="G123" s="14" t="s">
        <v>3035</v>
      </c>
      <c r="H123" s="14" t="s">
        <v>3036</v>
      </c>
      <c r="I123" s="15">
        <v>250</v>
      </c>
      <c r="J123" s="77"/>
      <c r="K123" s="92"/>
    </row>
    <row r="124" spans="1:11" ht="24" x14ac:dyDescent="0.15">
      <c r="A124" s="14" t="s">
        <v>2996</v>
      </c>
      <c r="B124" s="14" t="s">
        <v>3038</v>
      </c>
      <c r="C124" s="14" t="s">
        <v>3038</v>
      </c>
      <c r="D124" s="16">
        <v>45777</v>
      </c>
      <c r="E124" s="16"/>
      <c r="F124" s="14" t="s">
        <v>3039</v>
      </c>
      <c r="G124" s="14" t="s">
        <v>3040</v>
      </c>
      <c r="H124" s="14" t="s">
        <v>3041</v>
      </c>
      <c r="I124" s="15">
        <v>10</v>
      </c>
      <c r="J124" s="77"/>
      <c r="K124" s="92"/>
    </row>
    <row r="125" spans="1:11" ht="24" x14ac:dyDescent="0.15">
      <c r="A125" s="14" t="s">
        <v>2996</v>
      </c>
      <c r="B125" s="14" t="s">
        <v>3038</v>
      </c>
      <c r="C125" s="14" t="s">
        <v>3038</v>
      </c>
      <c r="D125" s="16">
        <v>45777</v>
      </c>
      <c r="E125" s="16"/>
      <c r="F125" s="14" t="s">
        <v>3039</v>
      </c>
      <c r="G125" s="14" t="s">
        <v>3040</v>
      </c>
      <c r="H125" s="14" t="s">
        <v>3041</v>
      </c>
      <c r="I125" s="15">
        <v>10</v>
      </c>
      <c r="J125" s="77"/>
      <c r="K125" s="92"/>
    </row>
    <row r="126" spans="1:11" ht="24" x14ac:dyDescent="0.15">
      <c r="A126" s="14" t="s">
        <v>2996</v>
      </c>
      <c r="B126" s="14" t="s">
        <v>3038</v>
      </c>
      <c r="C126" s="14" t="s">
        <v>3038</v>
      </c>
      <c r="D126" s="16">
        <v>45777</v>
      </c>
      <c r="E126" s="16"/>
      <c r="F126" s="14" t="s">
        <v>3039</v>
      </c>
      <c r="G126" s="14" t="s">
        <v>3040</v>
      </c>
      <c r="H126" s="14" t="s">
        <v>3041</v>
      </c>
      <c r="I126" s="15">
        <v>7</v>
      </c>
      <c r="J126" s="77"/>
      <c r="K126" s="92"/>
    </row>
    <row r="127" spans="1:11" ht="24" x14ac:dyDescent="0.15">
      <c r="A127" s="14" t="s">
        <v>2996</v>
      </c>
      <c r="B127" s="14" t="s">
        <v>3038</v>
      </c>
      <c r="C127" s="14" t="s">
        <v>3038</v>
      </c>
      <c r="D127" s="16">
        <v>45777</v>
      </c>
      <c r="E127" s="16"/>
      <c r="F127" s="14" t="s">
        <v>3039</v>
      </c>
      <c r="G127" s="14" t="s">
        <v>3040</v>
      </c>
      <c r="H127" s="14" t="s">
        <v>3041</v>
      </c>
      <c r="I127" s="15">
        <v>1.2</v>
      </c>
      <c r="J127" s="77"/>
      <c r="K127" s="92"/>
    </row>
    <row r="128" spans="1:11" ht="24" x14ac:dyDescent="0.15">
      <c r="A128" s="14" t="s">
        <v>2996</v>
      </c>
      <c r="B128" s="14" t="s">
        <v>3038</v>
      </c>
      <c r="C128" s="14" t="s">
        <v>3038</v>
      </c>
      <c r="D128" s="16">
        <v>45777</v>
      </c>
      <c r="E128" s="16"/>
      <c r="F128" s="14" t="s">
        <v>3039</v>
      </c>
      <c r="G128" s="14" t="s">
        <v>3040</v>
      </c>
      <c r="H128" s="14" t="s">
        <v>3041</v>
      </c>
      <c r="I128" s="15">
        <v>0.06</v>
      </c>
      <c r="J128" s="77"/>
      <c r="K128" s="92"/>
    </row>
    <row r="129" spans="1:11" ht="24" x14ac:dyDescent="0.15">
      <c r="A129" s="14" t="s">
        <v>2996</v>
      </c>
      <c r="B129" s="14">
        <v>2025012</v>
      </c>
      <c r="C129" s="14" t="s">
        <v>3042</v>
      </c>
      <c r="D129" s="16">
        <v>45782</v>
      </c>
      <c r="E129" s="16"/>
      <c r="F129" s="14" t="s">
        <v>3043</v>
      </c>
      <c r="G129" s="14">
        <v>35723025</v>
      </c>
      <c r="H129" s="14" t="s">
        <v>3010</v>
      </c>
      <c r="I129" s="15">
        <v>1039.3800000000001</v>
      </c>
      <c r="J129" s="77"/>
      <c r="K129" s="92"/>
    </row>
    <row r="130" spans="1:11" ht="24" x14ac:dyDescent="0.15">
      <c r="A130" s="14" t="s">
        <v>2996</v>
      </c>
      <c r="B130" s="14">
        <v>2025013</v>
      </c>
      <c r="C130" s="14" t="s">
        <v>3044</v>
      </c>
      <c r="D130" s="16">
        <v>45782</v>
      </c>
      <c r="E130" s="16"/>
      <c r="F130" s="14" t="s">
        <v>3045</v>
      </c>
      <c r="G130" s="14">
        <v>35723025</v>
      </c>
      <c r="H130" s="14" t="s">
        <v>3010</v>
      </c>
      <c r="I130" s="15">
        <v>750</v>
      </c>
      <c r="J130" s="77"/>
      <c r="K130" s="92"/>
    </row>
    <row r="131" spans="1:11" ht="24" x14ac:dyDescent="0.15">
      <c r="A131" s="14" t="s">
        <v>2996</v>
      </c>
      <c r="B131" s="14">
        <v>2025014</v>
      </c>
      <c r="C131" s="14">
        <v>7612500090</v>
      </c>
      <c r="D131" s="16">
        <v>45782</v>
      </c>
      <c r="E131" s="16"/>
      <c r="F131" s="14" t="s">
        <v>3046</v>
      </c>
      <c r="G131" s="14">
        <v>5709156</v>
      </c>
      <c r="H131" s="14" t="s">
        <v>3047</v>
      </c>
      <c r="I131" s="15">
        <v>661.2</v>
      </c>
      <c r="J131" s="77"/>
      <c r="K131" s="92"/>
    </row>
    <row r="132" spans="1:11" ht="24" x14ac:dyDescent="0.15">
      <c r="A132" s="14" t="s">
        <v>2996</v>
      </c>
      <c r="B132" s="14"/>
      <c r="C132" s="14" t="s">
        <v>3048</v>
      </c>
      <c r="D132" s="16">
        <v>45786</v>
      </c>
      <c r="E132" s="16"/>
      <c r="F132" s="14" t="s">
        <v>3049</v>
      </c>
      <c r="G132" s="14"/>
      <c r="H132" s="14" t="s">
        <v>3050</v>
      </c>
      <c r="I132" s="15">
        <v>6982.24</v>
      </c>
      <c r="J132" s="77"/>
      <c r="K132" s="92"/>
    </row>
    <row r="133" spans="1:11" ht="24" x14ac:dyDescent="0.15">
      <c r="A133" s="14" t="s">
        <v>2996</v>
      </c>
      <c r="B133" s="14">
        <v>2025015</v>
      </c>
      <c r="C133" s="14" t="s">
        <v>3051</v>
      </c>
      <c r="D133" s="16">
        <v>45796</v>
      </c>
      <c r="E133" s="16"/>
      <c r="F133" s="14" t="s">
        <v>3052</v>
      </c>
      <c r="G133" s="14">
        <v>46745084</v>
      </c>
      <c r="H133" s="14" t="s">
        <v>3053</v>
      </c>
      <c r="I133" s="15">
        <v>375</v>
      </c>
      <c r="J133" s="77"/>
      <c r="K133" s="92"/>
    </row>
    <row r="134" spans="1:11" ht="24" x14ac:dyDescent="0.15">
      <c r="A134" s="14" t="s">
        <v>2996</v>
      </c>
      <c r="B134" s="14">
        <v>2025016</v>
      </c>
      <c r="C134" s="14" t="s">
        <v>3054</v>
      </c>
      <c r="D134" s="16">
        <v>45796</v>
      </c>
      <c r="E134" s="16"/>
      <c r="F134" s="14" t="s">
        <v>3055</v>
      </c>
      <c r="G134" s="14">
        <v>35697270</v>
      </c>
      <c r="H134" s="14" t="s">
        <v>3056</v>
      </c>
      <c r="I134" s="15">
        <v>152.66</v>
      </c>
      <c r="J134" s="77"/>
      <c r="K134" s="92"/>
    </row>
    <row r="135" spans="1:11" ht="24" x14ac:dyDescent="0.15">
      <c r="A135" s="14" t="s">
        <v>2996</v>
      </c>
      <c r="B135" s="14">
        <v>2025017</v>
      </c>
      <c r="C135" s="14" t="s">
        <v>3057</v>
      </c>
      <c r="D135" s="16">
        <v>45799</v>
      </c>
      <c r="E135" s="16"/>
      <c r="F135" s="14" t="s">
        <v>3058</v>
      </c>
      <c r="G135" s="14">
        <v>48316571</v>
      </c>
      <c r="H135" s="14" t="s">
        <v>3059</v>
      </c>
      <c r="I135" s="15">
        <v>116</v>
      </c>
      <c r="J135" s="77"/>
      <c r="K135" s="92"/>
    </row>
    <row r="136" spans="1:11" ht="24" x14ac:dyDescent="0.15">
      <c r="A136" s="14" t="s">
        <v>2996</v>
      </c>
      <c r="B136" s="14">
        <v>2025018</v>
      </c>
      <c r="C136" s="14" t="s">
        <v>3060</v>
      </c>
      <c r="D136" s="16">
        <v>45799</v>
      </c>
      <c r="E136" s="16"/>
      <c r="F136" s="14" t="s">
        <v>3014</v>
      </c>
      <c r="G136" s="14">
        <v>35903872</v>
      </c>
      <c r="H136" s="14" t="s">
        <v>3015</v>
      </c>
      <c r="I136" s="15">
        <v>355</v>
      </c>
      <c r="J136" s="77"/>
      <c r="K136" s="92"/>
    </row>
    <row r="137" spans="1:11" ht="24" x14ac:dyDescent="0.15">
      <c r="A137" s="14" t="s">
        <v>2996</v>
      </c>
      <c r="B137" s="14">
        <v>2025019</v>
      </c>
      <c r="C137" s="14" t="s">
        <v>3061</v>
      </c>
      <c r="D137" s="16">
        <v>45799</v>
      </c>
      <c r="E137" s="16"/>
      <c r="F137" s="14" t="s">
        <v>3062</v>
      </c>
      <c r="G137" s="14">
        <v>36421928</v>
      </c>
      <c r="H137" s="14" t="s">
        <v>3063</v>
      </c>
      <c r="I137" s="15">
        <v>58.97</v>
      </c>
      <c r="J137" s="77"/>
      <c r="K137" s="92"/>
    </row>
    <row r="138" spans="1:11" ht="24" x14ac:dyDescent="0.15">
      <c r="A138" s="14" t="s">
        <v>2996</v>
      </c>
      <c r="B138" s="14">
        <v>2025020</v>
      </c>
      <c r="C138" s="14" t="s">
        <v>3064</v>
      </c>
      <c r="D138" s="16">
        <v>45800</v>
      </c>
      <c r="E138" s="16"/>
      <c r="F138" s="14" t="s">
        <v>3065</v>
      </c>
      <c r="G138" s="14" t="s">
        <v>3066</v>
      </c>
      <c r="H138" s="14" t="s">
        <v>3067</v>
      </c>
      <c r="I138" s="15">
        <v>2325</v>
      </c>
      <c r="J138" s="77"/>
      <c r="K138" s="92"/>
    </row>
    <row r="139" spans="1:11" ht="24" x14ac:dyDescent="0.15">
      <c r="A139" s="14" t="s">
        <v>2996</v>
      </c>
      <c r="B139" s="14">
        <v>2025021</v>
      </c>
      <c r="C139" s="14" t="s">
        <v>3068</v>
      </c>
      <c r="D139" s="16">
        <v>45800</v>
      </c>
      <c r="E139" s="16"/>
      <c r="F139" s="14" t="s">
        <v>3065</v>
      </c>
      <c r="G139" s="14" t="s">
        <v>3066</v>
      </c>
      <c r="H139" s="14" t="s">
        <v>3067</v>
      </c>
      <c r="I139" s="15">
        <v>825</v>
      </c>
      <c r="J139" s="77"/>
      <c r="K139" s="92"/>
    </row>
    <row r="140" spans="1:11" ht="24" x14ac:dyDescent="0.15">
      <c r="A140" s="14" t="s">
        <v>2996</v>
      </c>
      <c r="B140" s="14">
        <v>2025022</v>
      </c>
      <c r="C140" s="14" t="s">
        <v>3069</v>
      </c>
      <c r="D140" s="16">
        <v>45800</v>
      </c>
      <c r="E140" s="16"/>
      <c r="F140" s="14" t="s">
        <v>3065</v>
      </c>
      <c r="G140" s="14" t="s">
        <v>3066</v>
      </c>
      <c r="H140" s="14" t="s">
        <v>3067</v>
      </c>
      <c r="I140" s="15">
        <v>75</v>
      </c>
      <c r="J140" s="77"/>
      <c r="K140" s="92"/>
    </row>
    <row r="141" spans="1:11" ht="24" x14ac:dyDescent="0.15">
      <c r="A141" s="14" t="s">
        <v>2996</v>
      </c>
      <c r="B141" s="14">
        <v>2025023</v>
      </c>
      <c r="C141" s="14" t="s">
        <v>3070</v>
      </c>
      <c r="D141" s="16">
        <v>45800</v>
      </c>
      <c r="E141" s="16"/>
      <c r="F141" s="14" t="s">
        <v>3065</v>
      </c>
      <c r="G141" s="14" t="s">
        <v>3066</v>
      </c>
      <c r="H141" s="14" t="s">
        <v>3067</v>
      </c>
      <c r="I141" s="15">
        <v>75</v>
      </c>
      <c r="J141" s="77"/>
      <c r="K141" s="92"/>
    </row>
    <row r="142" spans="1:11" ht="24" x14ac:dyDescent="0.15">
      <c r="A142" s="14" t="s">
        <v>2996</v>
      </c>
      <c r="B142" s="14">
        <v>2025024</v>
      </c>
      <c r="C142" s="14" t="s">
        <v>3071</v>
      </c>
      <c r="D142" s="16">
        <v>45800</v>
      </c>
      <c r="E142" s="16"/>
      <c r="F142" s="14" t="s">
        <v>3065</v>
      </c>
      <c r="G142" s="14" t="s">
        <v>3066</v>
      </c>
      <c r="H142" s="14" t="s">
        <v>3067</v>
      </c>
      <c r="I142" s="15">
        <v>75</v>
      </c>
      <c r="J142" s="77"/>
      <c r="K142" s="92"/>
    </row>
    <row r="143" spans="1:11" ht="24" x14ac:dyDescent="0.15">
      <c r="A143" s="14" t="s">
        <v>2996</v>
      </c>
      <c r="B143" s="14">
        <v>2025025</v>
      </c>
      <c r="C143" s="14" t="s">
        <v>3072</v>
      </c>
      <c r="D143" s="16">
        <v>45800</v>
      </c>
      <c r="E143" s="16"/>
      <c r="F143" s="14" t="s">
        <v>3065</v>
      </c>
      <c r="G143" s="14" t="s">
        <v>3066</v>
      </c>
      <c r="H143" s="14" t="s">
        <v>3067</v>
      </c>
      <c r="I143" s="15">
        <v>825</v>
      </c>
      <c r="J143" s="77"/>
      <c r="K143" s="92"/>
    </row>
    <row r="144" spans="1:11" ht="24" x14ac:dyDescent="0.15">
      <c r="A144" s="14" t="s">
        <v>2996</v>
      </c>
      <c r="B144" s="14">
        <v>2025026</v>
      </c>
      <c r="C144" s="14" t="s">
        <v>3073</v>
      </c>
      <c r="D144" s="16">
        <v>45800</v>
      </c>
      <c r="E144" s="16"/>
      <c r="F144" s="14" t="s">
        <v>3065</v>
      </c>
      <c r="G144" s="14" t="s">
        <v>3066</v>
      </c>
      <c r="H144" s="14" t="s">
        <v>3067</v>
      </c>
      <c r="I144" s="15">
        <v>75</v>
      </c>
      <c r="J144" s="77"/>
      <c r="K144" s="92"/>
    </row>
    <row r="145" spans="1:11" ht="24" x14ac:dyDescent="0.15">
      <c r="A145" s="14" t="s">
        <v>2996</v>
      </c>
      <c r="B145" s="14">
        <v>2025027</v>
      </c>
      <c r="C145" s="14" t="s">
        <v>3074</v>
      </c>
      <c r="D145" s="16">
        <v>45800</v>
      </c>
      <c r="E145" s="16"/>
      <c r="F145" s="14" t="s">
        <v>3065</v>
      </c>
      <c r="G145" s="14" t="s">
        <v>3066</v>
      </c>
      <c r="H145" s="14" t="s">
        <v>3067</v>
      </c>
      <c r="I145" s="15">
        <v>75</v>
      </c>
      <c r="J145" s="77"/>
      <c r="K145" s="92"/>
    </row>
    <row r="146" spans="1:11" ht="24" x14ac:dyDescent="0.15">
      <c r="A146" s="14" t="s">
        <v>2996</v>
      </c>
      <c r="B146" s="14">
        <v>2025028</v>
      </c>
      <c r="C146" s="14" t="s">
        <v>3075</v>
      </c>
      <c r="D146" s="16">
        <v>45800</v>
      </c>
      <c r="E146" s="16"/>
      <c r="F146" s="14" t="s">
        <v>3065</v>
      </c>
      <c r="G146" s="14" t="s">
        <v>3066</v>
      </c>
      <c r="H146" s="14" t="s">
        <v>3067</v>
      </c>
      <c r="I146" s="15">
        <v>825</v>
      </c>
      <c r="J146" s="77"/>
      <c r="K146" s="92"/>
    </row>
    <row r="147" spans="1:11" ht="24" x14ac:dyDescent="0.15">
      <c r="A147" s="14" t="s">
        <v>2996</v>
      </c>
      <c r="B147" s="14">
        <v>2025029</v>
      </c>
      <c r="C147" s="14" t="s">
        <v>3076</v>
      </c>
      <c r="D147" s="16">
        <v>45800</v>
      </c>
      <c r="E147" s="16"/>
      <c r="F147" s="14" t="s">
        <v>3065</v>
      </c>
      <c r="G147" s="14" t="s">
        <v>3066</v>
      </c>
      <c r="H147" s="14" t="s">
        <v>3067</v>
      </c>
      <c r="I147" s="15">
        <v>75</v>
      </c>
      <c r="J147" s="77"/>
      <c r="K147" s="92"/>
    </row>
    <row r="148" spans="1:11" ht="24" x14ac:dyDescent="0.15">
      <c r="A148" s="14" t="s">
        <v>2996</v>
      </c>
      <c r="B148" s="14">
        <v>2025030</v>
      </c>
      <c r="C148" s="14" t="s">
        <v>3077</v>
      </c>
      <c r="D148" s="16">
        <v>45800</v>
      </c>
      <c r="E148" s="16"/>
      <c r="F148" s="14" t="s">
        <v>3065</v>
      </c>
      <c r="G148" s="14" t="s">
        <v>3066</v>
      </c>
      <c r="H148" s="14" t="s">
        <v>3067</v>
      </c>
      <c r="I148" s="15">
        <v>75</v>
      </c>
      <c r="J148" s="77"/>
      <c r="K148" s="92"/>
    </row>
    <row r="149" spans="1:11" ht="24" x14ac:dyDescent="0.15">
      <c r="A149" s="14" t="s">
        <v>2996</v>
      </c>
      <c r="B149" s="14">
        <v>2025031</v>
      </c>
      <c r="C149" s="14" t="s">
        <v>3078</v>
      </c>
      <c r="D149" s="16">
        <v>45800</v>
      </c>
      <c r="E149" s="16"/>
      <c r="F149" s="14" t="s">
        <v>3065</v>
      </c>
      <c r="G149" s="14" t="s">
        <v>3066</v>
      </c>
      <c r="H149" s="14" t="s">
        <v>3067</v>
      </c>
      <c r="I149" s="15">
        <v>75</v>
      </c>
      <c r="J149" s="77"/>
      <c r="K149" s="92"/>
    </row>
    <row r="150" spans="1:11" ht="24" x14ac:dyDescent="0.15">
      <c r="A150" s="14" t="s">
        <v>2996</v>
      </c>
      <c r="B150" s="14">
        <v>2025032</v>
      </c>
      <c r="C150" s="14" t="s">
        <v>3079</v>
      </c>
      <c r="D150" s="16">
        <v>45800</v>
      </c>
      <c r="E150" s="16"/>
      <c r="F150" s="14" t="s">
        <v>3065</v>
      </c>
      <c r="G150" s="14" t="s">
        <v>3066</v>
      </c>
      <c r="H150" s="14" t="s">
        <v>3067</v>
      </c>
      <c r="I150" s="15">
        <v>450</v>
      </c>
      <c r="J150" s="77"/>
      <c r="K150" s="92"/>
    </row>
    <row r="151" spans="1:11" ht="24" x14ac:dyDescent="0.15">
      <c r="A151" s="14" t="s">
        <v>2996</v>
      </c>
      <c r="B151" s="14">
        <v>2025033</v>
      </c>
      <c r="C151" s="14" t="s">
        <v>3080</v>
      </c>
      <c r="D151" s="16">
        <v>45800</v>
      </c>
      <c r="E151" s="16"/>
      <c r="F151" s="14" t="s">
        <v>3065</v>
      </c>
      <c r="G151" s="14" t="s">
        <v>3066</v>
      </c>
      <c r="H151" s="14" t="s">
        <v>3067</v>
      </c>
      <c r="I151" s="15">
        <v>75</v>
      </c>
      <c r="J151" s="77"/>
      <c r="K151" s="92"/>
    </row>
    <row r="152" spans="1:11" ht="24" x14ac:dyDescent="0.15">
      <c r="A152" s="14" t="s">
        <v>2996</v>
      </c>
      <c r="B152" s="14">
        <v>2025034</v>
      </c>
      <c r="C152" s="14" t="s">
        <v>3081</v>
      </c>
      <c r="D152" s="16">
        <v>45800</v>
      </c>
      <c r="E152" s="16"/>
      <c r="F152" s="14" t="s">
        <v>3065</v>
      </c>
      <c r="G152" s="14" t="s">
        <v>3066</v>
      </c>
      <c r="H152" s="14" t="s">
        <v>3067</v>
      </c>
      <c r="I152" s="15">
        <v>1200</v>
      </c>
      <c r="J152" s="77"/>
      <c r="K152" s="92"/>
    </row>
    <row r="153" spans="1:11" ht="24" x14ac:dyDescent="0.15">
      <c r="A153" s="14" t="s">
        <v>2996</v>
      </c>
      <c r="B153" s="14">
        <v>2025035</v>
      </c>
      <c r="C153" s="14" t="s">
        <v>3082</v>
      </c>
      <c r="D153" s="16">
        <v>45800</v>
      </c>
      <c r="E153" s="16"/>
      <c r="F153" s="14" t="s">
        <v>3065</v>
      </c>
      <c r="G153" s="14" t="s">
        <v>3066</v>
      </c>
      <c r="H153" s="14" t="s">
        <v>3067</v>
      </c>
      <c r="I153" s="15">
        <v>75</v>
      </c>
      <c r="J153" s="77"/>
      <c r="K153" s="92"/>
    </row>
    <row r="154" spans="1:11" ht="24" x14ac:dyDescent="0.15">
      <c r="A154" s="14" t="s">
        <v>2996</v>
      </c>
      <c r="B154" s="14">
        <v>2025036</v>
      </c>
      <c r="C154" s="14" t="s">
        <v>3083</v>
      </c>
      <c r="D154" s="16">
        <v>45800</v>
      </c>
      <c r="E154" s="16"/>
      <c r="F154" s="14" t="s">
        <v>3065</v>
      </c>
      <c r="G154" s="14" t="s">
        <v>3066</v>
      </c>
      <c r="H154" s="14" t="s">
        <v>3067</v>
      </c>
      <c r="I154" s="15">
        <v>75</v>
      </c>
      <c r="J154" s="77"/>
      <c r="K154" s="92"/>
    </row>
    <row r="155" spans="1:11" ht="24" x14ac:dyDescent="0.15">
      <c r="A155" s="14" t="s">
        <v>2996</v>
      </c>
      <c r="B155" s="14">
        <v>2025037</v>
      </c>
      <c r="C155" s="14" t="s">
        <v>3084</v>
      </c>
      <c r="D155" s="16">
        <v>45800</v>
      </c>
      <c r="E155" s="16"/>
      <c r="F155" s="14" t="s">
        <v>3065</v>
      </c>
      <c r="G155" s="14" t="s">
        <v>3066</v>
      </c>
      <c r="H155" s="14" t="s">
        <v>3067</v>
      </c>
      <c r="I155" s="15">
        <v>450</v>
      </c>
      <c r="J155" s="77"/>
      <c r="K155" s="92"/>
    </row>
    <row r="156" spans="1:11" ht="36" x14ac:dyDescent="0.15">
      <c r="A156" s="14" t="s">
        <v>2996</v>
      </c>
      <c r="B156" s="14">
        <v>2025038</v>
      </c>
      <c r="C156" s="14" t="s">
        <v>3085</v>
      </c>
      <c r="D156" s="16">
        <v>45800</v>
      </c>
      <c r="E156" s="16"/>
      <c r="F156" s="14" t="s">
        <v>3065</v>
      </c>
      <c r="G156" s="14" t="s">
        <v>3086</v>
      </c>
      <c r="H156" s="14" t="s">
        <v>3087</v>
      </c>
      <c r="I156" s="15">
        <v>825</v>
      </c>
      <c r="J156" s="77"/>
      <c r="K156" s="92"/>
    </row>
    <row r="157" spans="1:11" ht="36" x14ac:dyDescent="0.15">
      <c r="A157" s="14" t="s">
        <v>2996</v>
      </c>
      <c r="B157" s="14">
        <v>2025039</v>
      </c>
      <c r="C157" s="14" t="s">
        <v>3088</v>
      </c>
      <c r="D157" s="16">
        <v>45800</v>
      </c>
      <c r="E157" s="16"/>
      <c r="F157" s="14" t="s">
        <v>3065</v>
      </c>
      <c r="G157" s="14" t="s">
        <v>3086</v>
      </c>
      <c r="H157" s="14" t="s">
        <v>3087</v>
      </c>
      <c r="I157" s="15">
        <v>150</v>
      </c>
      <c r="J157" s="77"/>
      <c r="K157" s="92"/>
    </row>
    <row r="158" spans="1:11" ht="36" x14ac:dyDescent="0.15">
      <c r="A158" s="14" t="s">
        <v>2996</v>
      </c>
      <c r="B158" s="14">
        <v>2025040</v>
      </c>
      <c r="C158" s="14" t="s">
        <v>3089</v>
      </c>
      <c r="D158" s="16">
        <v>45800</v>
      </c>
      <c r="E158" s="16"/>
      <c r="F158" s="14" t="s">
        <v>3065</v>
      </c>
      <c r="G158" s="14" t="s">
        <v>3086</v>
      </c>
      <c r="H158" s="14" t="s">
        <v>3087</v>
      </c>
      <c r="I158" s="15">
        <v>350</v>
      </c>
      <c r="J158" s="77"/>
      <c r="K158" s="92"/>
    </row>
    <row r="159" spans="1:11" ht="36" x14ac:dyDescent="0.15">
      <c r="A159" s="14" t="s">
        <v>2996</v>
      </c>
      <c r="B159" s="14">
        <v>2025041</v>
      </c>
      <c r="C159" s="14" t="s">
        <v>3090</v>
      </c>
      <c r="D159" s="16">
        <v>45800</v>
      </c>
      <c r="E159" s="16"/>
      <c r="F159" s="14" t="s">
        <v>3065</v>
      </c>
      <c r="G159" s="14" t="s">
        <v>3086</v>
      </c>
      <c r="H159" s="14" t="s">
        <v>3087</v>
      </c>
      <c r="I159" s="15">
        <v>50</v>
      </c>
      <c r="J159" s="77"/>
      <c r="K159" s="92"/>
    </row>
    <row r="160" spans="1:11" ht="36" x14ac:dyDescent="0.15">
      <c r="A160" s="14" t="s">
        <v>2996</v>
      </c>
      <c r="B160" s="14">
        <v>2025042</v>
      </c>
      <c r="C160" s="14" t="s">
        <v>3091</v>
      </c>
      <c r="D160" s="16">
        <v>45800</v>
      </c>
      <c r="E160" s="16"/>
      <c r="F160" s="14" t="s">
        <v>3065</v>
      </c>
      <c r="G160" s="14" t="s">
        <v>3086</v>
      </c>
      <c r="H160" s="14" t="s">
        <v>3087</v>
      </c>
      <c r="I160" s="15">
        <v>50</v>
      </c>
      <c r="J160" s="77"/>
      <c r="K160" s="92"/>
    </row>
    <row r="161" spans="1:11" ht="36" x14ac:dyDescent="0.15">
      <c r="A161" s="14" t="s">
        <v>2996</v>
      </c>
      <c r="B161" s="14">
        <v>2025043</v>
      </c>
      <c r="C161" s="14" t="s">
        <v>3092</v>
      </c>
      <c r="D161" s="16">
        <v>45800</v>
      </c>
      <c r="E161" s="16"/>
      <c r="F161" s="14" t="s">
        <v>3065</v>
      </c>
      <c r="G161" s="14" t="s">
        <v>3086</v>
      </c>
      <c r="H161" s="14" t="s">
        <v>3087</v>
      </c>
      <c r="I161" s="15">
        <v>150</v>
      </c>
      <c r="J161" s="77"/>
      <c r="K161" s="92"/>
    </row>
    <row r="162" spans="1:11" ht="36" x14ac:dyDescent="0.15">
      <c r="A162" s="14" t="s">
        <v>2996</v>
      </c>
      <c r="B162" s="14">
        <v>2025044</v>
      </c>
      <c r="C162" s="14" t="s">
        <v>3093</v>
      </c>
      <c r="D162" s="16">
        <v>45800</v>
      </c>
      <c r="E162" s="16"/>
      <c r="F162" s="14" t="s">
        <v>3065</v>
      </c>
      <c r="G162" s="14" t="s">
        <v>3086</v>
      </c>
      <c r="H162" s="14" t="s">
        <v>3087</v>
      </c>
      <c r="I162" s="15">
        <v>50</v>
      </c>
      <c r="J162" s="77"/>
      <c r="K162" s="92"/>
    </row>
    <row r="163" spans="1:11" ht="36" x14ac:dyDescent="0.15">
      <c r="A163" s="14" t="s">
        <v>2996</v>
      </c>
      <c r="B163" s="14">
        <v>2025045</v>
      </c>
      <c r="C163" s="14" t="s">
        <v>3094</v>
      </c>
      <c r="D163" s="16">
        <v>45800</v>
      </c>
      <c r="E163" s="16"/>
      <c r="F163" s="14" t="s">
        <v>3065</v>
      </c>
      <c r="G163" s="14" t="s">
        <v>3086</v>
      </c>
      <c r="H163" s="14" t="s">
        <v>3087</v>
      </c>
      <c r="I163" s="15">
        <v>50</v>
      </c>
      <c r="J163" s="77"/>
      <c r="K163" s="92"/>
    </row>
    <row r="164" spans="1:11" ht="36" x14ac:dyDescent="0.15">
      <c r="A164" s="14" t="s">
        <v>2996</v>
      </c>
      <c r="B164" s="14">
        <v>2025046</v>
      </c>
      <c r="C164" s="14" t="s">
        <v>3095</v>
      </c>
      <c r="D164" s="16">
        <v>45800</v>
      </c>
      <c r="E164" s="16"/>
      <c r="F164" s="14" t="s">
        <v>3065</v>
      </c>
      <c r="G164" s="14" t="s">
        <v>3086</v>
      </c>
      <c r="H164" s="14" t="s">
        <v>3087</v>
      </c>
      <c r="I164" s="15">
        <v>50</v>
      </c>
      <c r="J164" s="77"/>
      <c r="K164" s="92"/>
    </row>
    <row r="165" spans="1:11" ht="36" x14ac:dyDescent="0.15">
      <c r="A165" s="14" t="s">
        <v>2996</v>
      </c>
      <c r="B165" s="14">
        <v>2025047</v>
      </c>
      <c r="C165" s="14" t="s">
        <v>3096</v>
      </c>
      <c r="D165" s="16">
        <v>45800</v>
      </c>
      <c r="E165" s="16"/>
      <c r="F165" s="14" t="s">
        <v>3065</v>
      </c>
      <c r="G165" s="14" t="s">
        <v>3086</v>
      </c>
      <c r="H165" s="14" t="s">
        <v>3087</v>
      </c>
      <c r="I165" s="15">
        <v>50</v>
      </c>
      <c r="J165" s="77"/>
      <c r="K165" s="92"/>
    </row>
    <row r="166" spans="1:11" ht="36" x14ac:dyDescent="0.15">
      <c r="A166" s="14" t="s">
        <v>2996</v>
      </c>
      <c r="B166" s="14">
        <v>2025048</v>
      </c>
      <c r="C166" s="14" t="s">
        <v>3097</v>
      </c>
      <c r="D166" s="16">
        <v>45800</v>
      </c>
      <c r="E166" s="16"/>
      <c r="F166" s="14" t="s">
        <v>3065</v>
      </c>
      <c r="G166" s="14" t="s">
        <v>3086</v>
      </c>
      <c r="H166" s="14" t="s">
        <v>3087</v>
      </c>
      <c r="I166" s="15">
        <v>50</v>
      </c>
      <c r="J166" s="77"/>
      <c r="K166" s="92"/>
    </row>
    <row r="167" spans="1:11" ht="36" x14ac:dyDescent="0.15">
      <c r="A167" s="14" t="s">
        <v>2996</v>
      </c>
      <c r="B167" s="14">
        <v>2025049</v>
      </c>
      <c r="C167" s="14" t="s">
        <v>3098</v>
      </c>
      <c r="D167" s="16">
        <v>45800</v>
      </c>
      <c r="E167" s="16"/>
      <c r="F167" s="14" t="s">
        <v>3065</v>
      </c>
      <c r="G167" s="14" t="s">
        <v>3086</v>
      </c>
      <c r="H167" s="14" t="s">
        <v>3087</v>
      </c>
      <c r="I167" s="15">
        <v>50</v>
      </c>
      <c r="J167" s="77"/>
      <c r="K167" s="92"/>
    </row>
    <row r="168" spans="1:11" ht="36" x14ac:dyDescent="0.15">
      <c r="A168" s="14" t="s">
        <v>2996</v>
      </c>
      <c r="B168" s="14">
        <v>2025050</v>
      </c>
      <c r="C168" s="14" t="s">
        <v>3099</v>
      </c>
      <c r="D168" s="16">
        <v>45800</v>
      </c>
      <c r="E168" s="16"/>
      <c r="F168" s="14" t="s">
        <v>3065</v>
      </c>
      <c r="G168" s="14" t="s">
        <v>3086</v>
      </c>
      <c r="H168" s="14" t="s">
        <v>3087</v>
      </c>
      <c r="I168" s="15">
        <v>150</v>
      </c>
      <c r="J168" s="77"/>
      <c r="K168" s="92"/>
    </row>
    <row r="169" spans="1:11" ht="36" x14ac:dyDescent="0.15">
      <c r="A169" s="14" t="s">
        <v>2996</v>
      </c>
      <c r="B169" s="14">
        <v>2025051</v>
      </c>
      <c r="C169" s="14" t="s">
        <v>3100</v>
      </c>
      <c r="D169" s="16">
        <v>45800</v>
      </c>
      <c r="E169" s="16"/>
      <c r="F169" s="14" t="s">
        <v>3065</v>
      </c>
      <c r="G169" s="14" t="s">
        <v>3086</v>
      </c>
      <c r="H169" s="14" t="s">
        <v>3087</v>
      </c>
      <c r="I169" s="15">
        <v>200</v>
      </c>
      <c r="J169" s="77"/>
      <c r="K169" s="92"/>
    </row>
    <row r="170" spans="1:11" ht="36" x14ac:dyDescent="0.15">
      <c r="A170" s="14" t="s">
        <v>2996</v>
      </c>
      <c r="B170" s="14">
        <v>2025052</v>
      </c>
      <c r="C170" s="14" t="s">
        <v>3101</v>
      </c>
      <c r="D170" s="16">
        <v>45800</v>
      </c>
      <c r="E170" s="16"/>
      <c r="F170" s="14" t="s">
        <v>3065</v>
      </c>
      <c r="G170" s="14" t="s">
        <v>3086</v>
      </c>
      <c r="H170" s="14" t="s">
        <v>3087</v>
      </c>
      <c r="I170" s="15">
        <v>150</v>
      </c>
      <c r="J170" s="77"/>
      <c r="K170" s="92"/>
    </row>
    <row r="171" spans="1:11" ht="36" x14ac:dyDescent="0.15">
      <c r="A171" s="14" t="s">
        <v>2996</v>
      </c>
      <c r="B171" s="14">
        <v>2025053</v>
      </c>
      <c r="C171" s="14" t="s">
        <v>3102</v>
      </c>
      <c r="D171" s="16">
        <v>45800</v>
      </c>
      <c r="E171" s="16"/>
      <c r="F171" s="14" t="s">
        <v>3065</v>
      </c>
      <c r="G171" s="14" t="s">
        <v>3086</v>
      </c>
      <c r="H171" s="14" t="s">
        <v>3087</v>
      </c>
      <c r="I171" s="15">
        <v>50</v>
      </c>
      <c r="J171" s="77"/>
      <c r="K171" s="92"/>
    </row>
    <row r="172" spans="1:11" ht="36" x14ac:dyDescent="0.15">
      <c r="A172" s="14" t="s">
        <v>2996</v>
      </c>
      <c r="B172" s="14">
        <v>2025054</v>
      </c>
      <c r="C172" s="14" t="s">
        <v>3103</v>
      </c>
      <c r="D172" s="16">
        <v>45800</v>
      </c>
      <c r="E172" s="16"/>
      <c r="F172" s="14" t="s">
        <v>3065</v>
      </c>
      <c r="G172" s="14" t="s">
        <v>3086</v>
      </c>
      <c r="H172" s="14" t="s">
        <v>3087</v>
      </c>
      <c r="I172" s="15">
        <v>100</v>
      </c>
      <c r="J172" s="77"/>
      <c r="K172" s="92"/>
    </row>
    <row r="173" spans="1:11" ht="36" x14ac:dyDescent="0.15">
      <c r="A173" s="14" t="s">
        <v>2996</v>
      </c>
      <c r="B173" s="14">
        <v>2025055</v>
      </c>
      <c r="C173" s="14" t="s">
        <v>3104</v>
      </c>
      <c r="D173" s="16">
        <v>45800</v>
      </c>
      <c r="E173" s="16"/>
      <c r="F173" s="14" t="s">
        <v>3065</v>
      </c>
      <c r="G173" s="14" t="s">
        <v>3086</v>
      </c>
      <c r="H173" s="14" t="s">
        <v>3087</v>
      </c>
      <c r="I173" s="15">
        <v>100</v>
      </c>
      <c r="J173" s="77"/>
      <c r="K173" s="92"/>
    </row>
    <row r="174" spans="1:11" ht="36" x14ac:dyDescent="0.15">
      <c r="A174" s="14" t="s">
        <v>2996</v>
      </c>
      <c r="B174" s="14">
        <v>2025056</v>
      </c>
      <c r="C174" s="14" t="s">
        <v>3105</v>
      </c>
      <c r="D174" s="16">
        <v>45800</v>
      </c>
      <c r="E174" s="16"/>
      <c r="F174" s="14" t="s">
        <v>3065</v>
      </c>
      <c r="G174" s="14" t="s">
        <v>3086</v>
      </c>
      <c r="H174" s="14" t="s">
        <v>3087</v>
      </c>
      <c r="I174" s="15">
        <v>50</v>
      </c>
      <c r="J174" s="77"/>
      <c r="K174" s="92"/>
    </row>
    <row r="175" spans="1:11" ht="36" x14ac:dyDescent="0.15">
      <c r="A175" s="14" t="s">
        <v>2996</v>
      </c>
      <c r="B175" s="14">
        <v>2025057</v>
      </c>
      <c r="C175" s="14" t="s">
        <v>3106</v>
      </c>
      <c r="D175" s="16">
        <v>45800</v>
      </c>
      <c r="E175" s="16"/>
      <c r="F175" s="14" t="s">
        <v>3065</v>
      </c>
      <c r="G175" s="14" t="s">
        <v>3086</v>
      </c>
      <c r="H175" s="14" t="s">
        <v>3087</v>
      </c>
      <c r="I175" s="15">
        <v>50</v>
      </c>
      <c r="J175" s="77"/>
      <c r="K175" s="92"/>
    </row>
    <row r="176" spans="1:11" ht="24" x14ac:dyDescent="0.15">
      <c r="A176" s="14" t="s">
        <v>2996</v>
      </c>
      <c r="B176" s="14" t="s">
        <v>3038</v>
      </c>
      <c r="C176" s="14" t="s">
        <v>3038</v>
      </c>
      <c r="D176" s="16">
        <v>45800</v>
      </c>
      <c r="E176" s="16"/>
      <c r="F176" s="14" t="s">
        <v>3039</v>
      </c>
      <c r="G176" s="14" t="s">
        <v>3040</v>
      </c>
      <c r="H176" s="14" t="s">
        <v>3041</v>
      </c>
      <c r="I176" s="15">
        <v>10</v>
      </c>
      <c r="J176" s="77"/>
      <c r="K176" s="92"/>
    </row>
    <row r="177" spans="1:11" ht="24" x14ac:dyDescent="0.15">
      <c r="A177" s="14" t="s">
        <v>2996</v>
      </c>
      <c r="B177" s="14" t="s">
        <v>3038</v>
      </c>
      <c r="C177" s="14" t="s">
        <v>3038</v>
      </c>
      <c r="D177" s="16">
        <v>45800</v>
      </c>
      <c r="E177" s="16"/>
      <c r="F177" s="14" t="s">
        <v>3039</v>
      </c>
      <c r="G177" s="14" t="s">
        <v>3040</v>
      </c>
      <c r="H177" s="14" t="s">
        <v>3041</v>
      </c>
      <c r="I177" s="15">
        <v>10</v>
      </c>
      <c r="J177" s="77"/>
      <c r="K177" s="92"/>
    </row>
    <row r="178" spans="1:11" ht="24" x14ac:dyDescent="0.15">
      <c r="A178" s="14" t="s">
        <v>2996</v>
      </c>
      <c r="B178" s="14" t="s">
        <v>3038</v>
      </c>
      <c r="C178" s="14" t="s">
        <v>3038</v>
      </c>
      <c r="D178" s="16">
        <v>45800</v>
      </c>
      <c r="E178" s="16"/>
      <c r="F178" s="14" t="s">
        <v>3039</v>
      </c>
      <c r="G178" s="14" t="s">
        <v>3040</v>
      </c>
      <c r="H178" s="14" t="s">
        <v>3041</v>
      </c>
      <c r="I178" s="15">
        <v>10</v>
      </c>
      <c r="J178" s="77"/>
      <c r="K178" s="92"/>
    </row>
    <row r="179" spans="1:11" ht="24" x14ac:dyDescent="0.15">
      <c r="A179" s="14" t="s">
        <v>2996</v>
      </c>
      <c r="B179" s="14" t="s">
        <v>3038</v>
      </c>
      <c r="C179" s="14" t="s">
        <v>3038</v>
      </c>
      <c r="D179" s="16">
        <v>45800</v>
      </c>
      <c r="E179" s="16"/>
      <c r="F179" s="14" t="s">
        <v>3039</v>
      </c>
      <c r="G179" s="14" t="s">
        <v>3040</v>
      </c>
      <c r="H179" s="14" t="s">
        <v>3041</v>
      </c>
      <c r="I179" s="15">
        <v>10</v>
      </c>
      <c r="J179" s="77"/>
      <c r="K179" s="92"/>
    </row>
    <row r="180" spans="1:11" ht="24" x14ac:dyDescent="0.15">
      <c r="A180" s="14" t="s">
        <v>2996</v>
      </c>
      <c r="B180" s="14" t="s">
        <v>3038</v>
      </c>
      <c r="C180" s="14" t="s">
        <v>3038</v>
      </c>
      <c r="D180" s="16">
        <v>45800</v>
      </c>
      <c r="E180" s="16"/>
      <c r="F180" s="14" t="s">
        <v>3039</v>
      </c>
      <c r="G180" s="14" t="s">
        <v>3040</v>
      </c>
      <c r="H180" s="14" t="s">
        <v>3041</v>
      </c>
      <c r="I180" s="15">
        <v>10</v>
      </c>
      <c r="J180" s="77"/>
      <c r="K180" s="92"/>
    </row>
    <row r="181" spans="1:11" ht="24" x14ac:dyDescent="0.15">
      <c r="A181" s="14" t="s">
        <v>2996</v>
      </c>
      <c r="B181" s="14" t="s">
        <v>3038</v>
      </c>
      <c r="C181" s="14" t="s">
        <v>3038</v>
      </c>
      <c r="D181" s="16">
        <v>45800</v>
      </c>
      <c r="E181" s="16"/>
      <c r="F181" s="14" t="s">
        <v>3039</v>
      </c>
      <c r="G181" s="14" t="s">
        <v>3040</v>
      </c>
      <c r="H181" s="14" t="s">
        <v>3041</v>
      </c>
      <c r="I181" s="15">
        <v>10</v>
      </c>
      <c r="J181" s="77"/>
      <c r="K181" s="92"/>
    </row>
    <row r="182" spans="1:11" ht="24" x14ac:dyDescent="0.15">
      <c r="A182" s="14" t="s">
        <v>2996</v>
      </c>
      <c r="B182" s="14" t="s">
        <v>3038</v>
      </c>
      <c r="C182" s="14" t="s">
        <v>3038</v>
      </c>
      <c r="D182" s="16">
        <v>45800</v>
      </c>
      <c r="E182" s="16"/>
      <c r="F182" s="14" t="s">
        <v>3039</v>
      </c>
      <c r="G182" s="14" t="s">
        <v>3040</v>
      </c>
      <c r="H182" s="14" t="s">
        <v>3041</v>
      </c>
      <c r="I182" s="15">
        <v>10</v>
      </c>
      <c r="J182" s="77"/>
      <c r="K182" s="92"/>
    </row>
    <row r="183" spans="1:11" ht="24" x14ac:dyDescent="0.15">
      <c r="A183" s="14" t="s">
        <v>2996</v>
      </c>
      <c r="B183" s="14" t="s">
        <v>3038</v>
      </c>
      <c r="C183" s="14" t="s">
        <v>3038</v>
      </c>
      <c r="D183" s="16">
        <v>45800</v>
      </c>
      <c r="E183" s="16"/>
      <c r="F183" s="14" t="s">
        <v>3039</v>
      </c>
      <c r="G183" s="14" t="s">
        <v>3040</v>
      </c>
      <c r="H183" s="14" t="s">
        <v>3041</v>
      </c>
      <c r="I183" s="15">
        <v>10</v>
      </c>
      <c r="J183" s="77"/>
      <c r="K183" s="92"/>
    </row>
    <row r="184" spans="1:11" ht="24" x14ac:dyDescent="0.15">
      <c r="A184" s="14" t="s">
        <v>2996</v>
      </c>
      <c r="B184" s="14" t="s">
        <v>3038</v>
      </c>
      <c r="C184" s="14" t="s">
        <v>3038</v>
      </c>
      <c r="D184" s="16">
        <v>45800</v>
      </c>
      <c r="E184" s="16"/>
      <c r="F184" s="14" t="s">
        <v>3039</v>
      </c>
      <c r="G184" s="14" t="s">
        <v>3040</v>
      </c>
      <c r="H184" s="14" t="s">
        <v>3041</v>
      </c>
      <c r="I184" s="15">
        <v>10</v>
      </c>
      <c r="J184" s="77"/>
      <c r="K184" s="92"/>
    </row>
    <row r="185" spans="1:11" ht="24" x14ac:dyDescent="0.15">
      <c r="A185" s="14" t="s">
        <v>2996</v>
      </c>
      <c r="B185" s="14" t="s">
        <v>3038</v>
      </c>
      <c r="C185" s="14" t="s">
        <v>3038</v>
      </c>
      <c r="D185" s="16">
        <v>45800</v>
      </c>
      <c r="E185" s="16"/>
      <c r="F185" s="14" t="s">
        <v>3039</v>
      </c>
      <c r="G185" s="14" t="s">
        <v>3040</v>
      </c>
      <c r="H185" s="14" t="s">
        <v>3041</v>
      </c>
      <c r="I185" s="15">
        <v>10</v>
      </c>
      <c r="J185" s="77"/>
      <c r="K185" s="92"/>
    </row>
    <row r="186" spans="1:11" ht="24" x14ac:dyDescent="0.15">
      <c r="A186" s="14" t="s">
        <v>2996</v>
      </c>
      <c r="B186" s="14" t="s">
        <v>3038</v>
      </c>
      <c r="C186" s="14" t="s">
        <v>3038</v>
      </c>
      <c r="D186" s="16">
        <v>45800</v>
      </c>
      <c r="E186" s="16"/>
      <c r="F186" s="14" t="s">
        <v>3039</v>
      </c>
      <c r="G186" s="14" t="s">
        <v>3040</v>
      </c>
      <c r="H186" s="14" t="s">
        <v>3041</v>
      </c>
      <c r="I186" s="15">
        <v>10</v>
      </c>
      <c r="J186" s="77"/>
      <c r="K186" s="92"/>
    </row>
    <row r="187" spans="1:11" ht="24" x14ac:dyDescent="0.15">
      <c r="A187" s="14" t="s">
        <v>2996</v>
      </c>
      <c r="B187" s="14" t="s">
        <v>3038</v>
      </c>
      <c r="C187" s="14" t="s">
        <v>3038</v>
      </c>
      <c r="D187" s="16">
        <v>45800</v>
      </c>
      <c r="E187" s="16"/>
      <c r="F187" s="14" t="s">
        <v>3039</v>
      </c>
      <c r="G187" s="14" t="s">
        <v>3040</v>
      </c>
      <c r="H187" s="14" t="s">
        <v>3041</v>
      </c>
      <c r="I187" s="15">
        <v>10</v>
      </c>
      <c r="J187" s="77"/>
      <c r="K187" s="92"/>
    </row>
    <row r="188" spans="1:11" ht="24" x14ac:dyDescent="0.15">
      <c r="A188" s="14" t="s">
        <v>2996</v>
      </c>
      <c r="B188" s="14" t="s">
        <v>3038</v>
      </c>
      <c r="C188" s="14" t="s">
        <v>3038</v>
      </c>
      <c r="D188" s="16">
        <v>45800</v>
      </c>
      <c r="E188" s="16"/>
      <c r="F188" s="14" t="s">
        <v>3039</v>
      </c>
      <c r="G188" s="14" t="s">
        <v>3040</v>
      </c>
      <c r="H188" s="14" t="s">
        <v>3041</v>
      </c>
      <c r="I188" s="15">
        <v>10</v>
      </c>
      <c r="J188" s="77"/>
      <c r="K188" s="92"/>
    </row>
    <row r="189" spans="1:11" ht="24" x14ac:dyDescent="0.15">
      <c r="A189" s="14" t="s">
        <v>2996</v>
      </c>
      <c r="B189" s="14" t="s">
        <v>3038</v>
      </c>
      <c r="C189" s="14" t="s">
        <v>3038</v>
      </c>
      <c r="D189" s="16">
        <v>45800</v>
      </c>
      <c r="E189" s="16"/>
      <c r="F189" s="14" t="s">
        <v>3039</v>
      </c>
      <c r="G189" s="14" t="s">
        <v>3040</v>
      </c>
      <c r="H189" s="14" t="s">
        <v>3041</v>
      </c>
      <c r="I189" s="15">
        <v>10</v>
      </c>
      <c r="J189" s="77"/>
      <c r="K189" s="92"/>
    </row>
    <row r="190" spans="1:11" ht="24" x14ac:dyDescent="0.15">
      <c r="A190" s="14" t="s">
        <v>2996</v>
      </c>
      <c r="B190" s="14" t="s">
        <v>3038</v>
      </c>
      <c r="C190" s="14" t="s">
        <v>3038</v>
      </c>
      <c r="D190" s="16">
        <v>45800</v>
      </c>
      <c r="E190" s="16"/>
      <c r="F190" s="14" t="s">
        <v>3039</v>
      </c>
      <c r="G190" s="14" t="s">
        <v>3040</v>
      </c>
      <c r="H190" s="14" t="s">
        <v>3041</v>
      </c>
      <c r="I190" s="15">
        <v>10</v>
      </c>
      <c r="J190" s="77"/>
      <c r="K190" s="92"/>
    </row>
    <row r="191" spans="1:11" ht="24" x14ac:dyDescent="0.15">
      <c r="A191" s="14" t="s">
        <v>2996</v>
      </c>
      <c r="B191" s="14" t="s">
        <v>3038</v>
      </c>
      <c r="C191" s="14" t="s">
        <v>3038</v>
      </c>
      <c r="D191" s="16">
        <v>45800</v>
      </c>
      <c r="E191" s="16"/>
      <c r="F191" s="14" t="s">
        <v>3039</v>
      </c>
      <c r="G191" s="14" t="s">
        <v>3040</v>
      </c>
      <c r="H191" s="14" t="s">
        <v>3041</v>
      </c>
      <c r="I191" s="15">
        <v>10</v>
      </c>
      <c r="J191" s="77"/>
      <c r="K191" s="92"/>
    </row>
    <row r="192" spans="1:11" ht="24" x14ac:dyDescent="0.15">
      <c r="A192" s="14" t="s">
        <v>2996</v>
      </c>
      <c r="B192" s="14" t="s">
        <v>3038</v>
      </c>
      <c r="C192" s="14" t="s">
        <v>3038</v>
      </c>
      <c r="D192" s="16">
        <v>45800</v>
      </c>
      <c r="E192" s="16"/>
      <c r="F192" s="14" t="s">
        <v>3039</v>
      </c>
      <c r="G192" s="14" t="s">
        <v>3040</v>
      </c>
      <c r="H192" s="14" t="s">
        <v>3041</v>
      </c>
      <c r="I192" s="15">
        <v>10</v>
      </c>
      <c r="J192" s="77"/>
      <c r="K192" s="92"/>
    </row>
    <row r="193" spans="1:11" ht="24" x14ac:dyDescent="0.15">
      <c r="A193" s="14" t="s">
        <v>2996</v>
      </c>
      <c r="B193" s="14" t="s">
        <v>3038</v>
      </c>
      <c r="C193" s="14" t="s">
        <v>3038</v>
      </c>
      <c r="D193" s="16">
        <v>45800</v>
      </c>
      <c r="E193" s="16"/>
      <c r="F193" s="14" t="s">
        <v>3039</v>
      </c>
      <c r="G193" s="14" t="s">
        <v>3040</v>
      </c>
      <c r="H193" s="14" t="s">
        <v>3041</v>
      </c>
      <c r="I193" s="15">
        <v>10</v>
      </c>
      <c r="J193" s="77"/>
      <c r="K193" s="92"/>
    </row>
    <row r="194" spans="1:11" ht="24" x14ac:dyDescent="0.15">
      <c r="A194" s="14" t="s">
        <v>2996</v>
      </c>
      <c r="B194" s="14" t="s">
        <v>3038</v>
      </c>
      <c r="C194" s="14" t="s">
        <v>3038</v>
      </c>
      <c r="D194" s="16">
        <v>45800</v>
      </c>
      <c r="E194" s="16"/>
      <c r="F194" s="14" t="s">
        <v>3039</v>
      </c>
      <c r="G194" s="14" t="s">
        <v>3040</v>
      </c>
      <c r="H194" s="14" t="s">
        <v>3041</v>
      </c>
      <c r="I194" s="15">
        <v>10</v>
      </c>
      <c r="J194" s="77"/>
      <c r="K194" s="92"/>
    </row>
    <row r="195" spans="1:11" ht="24" x14ac:dyDescent="0.15">
      <c r="A195" s="14" t="s">
        <v>2996</v>
      </c>
      <c r="B195" s="14" t="s">
        <v>3038</v>
      </c>
      <c r="C195" s="14" t="s">
        <v>3038</v>
      </c>
      <c r="D195" s="16">
        <v>45808</v>
      </c>
      <c r="E195" s="16"/>
      <c r="F195" s="14" t="s">
        <v>3039</v>
      </c>
      <c r="G195" s="14" t="s">
        <v>3040</v>
      </c>
      <c r="H195" s="14" t="s">
        <v>3041</v>
      </c>
      <c r="I195" s="15">
        <v>7</v>
      </c>
      <c r="J195" s="77"/>
      <c r="K195" s="92"/>
    </row>
    <row r="196" spans="1:11" ht="24" x14ac:dyDescent="0.15">
      <c r="A196" s="14" t="s">
        <v>2996</v>
      </c>
      <c r="B196" s="14" t="s">
        <v>3038</v>
      </c>
      <c r="C196" s="14" t="s">
        <v>3038</v>
      </c>
      <c r="D196" s="16">
        <v>45808</v>
      </c>
      <c r="E196" s="16"/>
      <c r="F196" s="14" t="s">
        <v>3039</v>
      </c>
      <c r="G196" s="14" t="s">
        <v>3040</v>
      </c>
      <c r="H196" s="14" t="s">
        <v>3041</v>
      </c>
      <c r="I196" s="15">
        <v>4.08</v>
      </c>
      <c r="J196" s="77"/>
      <c r="K196" s="92"/>
    </row>
    <row r="197" spans="1:11" ht="24" x14ac:dyDescent="0.15">
      <c r="A197" s="14" t="s">
        <v>2996</v>
      </c>
      <c r="B197" s="14">
        <v>2025058</v>
      </c>
      <c r="C197" s="14" t="s">
        <v>3107</v>
      </c>
      <c r="D197" s="16">
        <v>45810</v>
      </c>
      <c r="E197" s="16"/>
      <c r="F197" s="14" t="s">
        <v>3108</v>
      </c>
      <c r="G197" s="14"/>
      <c r="H197" s="14" t="s">
        <v>3109</v>
      </c>
      <c r="I197" s="15">
        <v>144.57</v>
      </c>
      <c r="J197" s="77"/>
      <c r="K197" s="92"/>
    </row>
    <row r="198" spans="1:11" ht="24" x14ac:dyDescent="0.15">
      <c r="A198" s="14" t="s">
        <v>2996</v>
      </c>
      <c r="B198" s="14">
        <v>2025059</v>
      </c>
      <c r="C198" s="14" t="s">
        <v>3107</v>
      </c>
      <c r="D198" s="16">
        <v>45810</v>
      </c>
      <c r="E198" s="16"/>
      <c r="F198" s="14" t="s">
        <v>3110</v>
      </c>
      <c r="G198" s="14"/>
      <c r="H198" s="14" t="s">
        <v>3109</v>
      </c>
      <c r="I198" s="15">
        <v>145.27000000000001</v>
      </c>
      <c r="J198" s="77"/>
      <c r="K198" s="92"/>
    </row>
    <row r="199" spans="1:11" ht="24" x14ac:dyDescent="0.15">
      <c r="A199" s="14" t="s">
        <v>2996</v>
      </c>
      <c r="B199" s="14" t="s">
        <v>3038</v>
      </c>
      <c r="C199" s="14" t="s">
        <v>3038</v>
      </c>
      <c r="D199" s="16">
        <v>45813</v>
      </c>
      <c r="E199" s="16"/>
      <c r="F199" s="14" t="s">
        <v>3039</v>
      </c>
      <c r="G199" s="14" t="s">
        <v>3040</v>
      </c>
      <c r="H199" s="14" t="s">
        <v>3041</v>
      </c>
      <c r="I199" s="15">
        <v>8.1999999999999993</v>
      </c>
      <c r="J199" s="77"/>
      <c r="K199" s="92"/>
    </row>
    <row r="200" spans="1:11" ht="24" x14ac:dyDescent="0.15">
      <c r="A200" s="14" t="s">
        <v>2996</v>
      </c>
      <c r="B200" s="14" t="s">
        <v>3038</v>
      </c>
      <c r="C200" s="14" t="s">
        <v>3038</v>
      </c>
      <c r="D200" s="16">
        <v>45813</v>
      </c>
      <c r="E200" s="16"/>
      <c r="F200" s="14" t="s">
        <v>3039</v>
      </c>
      <c r="G200" s="14" t="s">
        <v>3040</v>
      </c>
      <c r="H200" s="14" t="s">
        <v>3041</v>
      </c>
      <c r="I200" s="15">
        <v>8.1999999999999993</v>
      </c>
      <c r="J200" s="77"/>
      <c r="K200" s="92"/>
    </row>
    <row r="201" spans="1:11" ht="24" x14ac:dyDescent="0.15">
      <c r="A201" s="14" t="s">
        <v>2996</v>
      </c>
      <c r="B201" s="14" t="s">
        <v>3038</v>
      </c>
      <c r="C201" s="14" t="s">
        <v>3038</v>
      </c>
      <c r="D201" s="16">
        <v>45813</v>
      </c>
      <c r="E201" s="16"/>
      <c r="F201" s="14" t="s">
        <v>3039</v>
      </c>
      <c r="G201" s="14" t="s">
        <v>3040</v>
      </c>
      <c r="H201" s="14" t="s">
        <v>3041</v>
      </c>
      <c r="I201" s="15">
        <v>8.1999999999999993</v>
      </c>
      <c r="J201" s="77"/>
      <c r="K201" s="92"/>
    </row>
    <row r="202" spans="1:11" ht="24" x14ac:dyDescent="0.15">
      <c r="A202" s="14" t="s">
        <v>2996</v>
      </c>
      <c r="B202" s="14" t="s">
        <v>3038</v>
      </c>
      <c r="C202" s="14" t="s">
        <v>3038</v>
      </c>
      <c r="D202" s="16">
        <v>45813</v>
      </c>
      <c r="E202" s="16"/>
      <c r="F202" s="14" t="s">
        <v>3039</v>
      </c>
      <c r="G202" s="14" t="s">
        <v>3040</v>
      </c>
      <c r="H202" s="14" t="s">
        <v>3041</v>
      </c>
      <c r="I202" s="15">
        <v>8.1999999999999993</v>
      </c>
      <c r="J202" s="77"/>
      <c r="K202" s="92"/>
    </row>
    <row r="203" spans="1:11" ht="24" x14ac:dyDescent="0.15">
      <c r="A203" s="14" t="s">
        <v>2996</v>
      </c>
      <c r="B203" s="14" t="s">
        <v>3038</v>
      </c>
      <c r="C203" s="14" t="s">
        <v>3038</v>
      </c>
      <c r="D203" s="16">
        <v>45813</v>
      </c>
      <c r="E203" s="16"/>
      <c r="F203" s="14" t="s">
        <v>3039</v>
      </c>
      <c r="G203" s="14" t="s">
        <v>3040</v>
      </c>
      <c r="H203" s="14" t="s">
        <v>3041</v>
      </c>
      <c r="I203" s="15">
        <v>8.1999999999999993</v>
      </c>
      <c r="J203" s="77"/>
      <c r="K203" s="92"/>
    </row>
    <row r="204" spans="1:11" ht="24" x14ac:dyDescent="0.15">
      <c r="A204" s="14" t="s">
        <v>2996</v>
      </c>
      <c r="B204" s="14" t="s">
        <v>3038</v>
      </c>
      <c r="C204" s="14" t="s">
        <v>3038</v>
      </c>
      <c r="D204" s="16">
        <v>45813</v>
      </c>
      <c r="E204" s="16"/>
      <c r="F204" s="14" t="s">
        <v>3039</v>
      </c>
      <c r="G204" s="14" t="s">
        <v>3040</v>
      </c>
      <c r="H204" s="14" t="s">
        <v>3041</v>
      </c>
      <c r="I204" s="15">
        <v>8.1999999999999993</v>
      </c>
      <c r="J204" s="77"/>
      <c r="K204" s="92"/>
    </row>
    <row r="205" spans="1:11" ht="24" x14ac:dyDescent="0.15">
      <c r="A205" s="14" t="s">
        <v>2996</v>
      </c>
      <c r="B205" s="14" t="s">
        <v>3038</v>
      </c>
      <c r="C205" s="14" t="s">
        <v>3038</v>
      </c>
      <c r="D205" s="16">
        <v>45813</v>
      </c>
      <c r="E205" s="16"/>
      <c r="F205" s="14" t="s">
        <v>3039</v>
      </c>
      <c r="G205" s="14" t="s">
        <v>3040</v>
      </c>
      <c r="H205" s="14" t="s">
        <v>3041</v>
      </c>
      <c r="I205" s="15">
        <v>8.1999999999999993</v>
      </c>
      <c r="J205" s="77"/>
      <c r="K205" s="92"/>
    </row>
    <row r="206" spans="1:11" ht="24" x14ac:dyDescent="0.15">
      <c r="A206" s="14" t="s">
        <v>2996</v>
      </c>
      <c r="B206" s="14" t="s">
        <v>3038</v>
      </c>
      <c r="C206" s="14" t="s">
        <v>3038</v>
      </c>
      <c r="D206" s="16">
        <v>45813</v>
      </c>
      <c r="E206" s="16"/>
      <c r="F206" s="14" t="s">
        <v>3039</v>
      </c>
      <c r="G206" s="14" t="s">
        <v>3040</v>
      </c>
      <c r="H206" s="14" t="s">
        <v>3041</v>
      </c>
      <c r="I206" s="15">
        <v>8.1999999999999993</v>
      </c>
      <c r="J206" s="77"/>
      <c r="K206" s="92"/>
    </row>
    <row r="207" spans="1:11" ht="24" x14ac:dyDescent="0.15">
      <c r="A207" s="14" t="s">
        <v>2996</v>
      </c>
      <c r="B207" s="14" t="s">
        <v>3038</v>
      </c>
      <c r="C207" s="14" t="s">
        <v>3038</v>
      </c>
      <c r="D207" s="16">
        <v>45813</v>
      </c>
      <c r="E207" s="16"/>
      <c r="F207" s="14" t="s">
        <v>3039</v>
      </c>
      <c r="G207" s="14" t="s">
        <v>3040</v>
      </c>
      <c r="H207" s="14" t="s">
        <v>3041</v>
      </c>
      <c r="I207" s="15">
        <v>8.1999999999999993</v>
      </c>
      <c r="J207" s="77"/>
      <c r="K207" s="92"/>
    </row>
    <row r="208" spans="1:11" ht="24" x14ac:dyDescent="0.15">
      <c r="A208" s="14" t="s">
        <v>2996</v>
      </c>
      <c r="B208" s="14" t="s">
        <v>3038</v>
      </c>
      <c r="C208" s="14" t="s">
        <v>3038</v>
      </c>
      <c r="D208" s="16">
        <v>45813</v>
      </c>
      <c r="E208" s="16"/>
      <c r="F208" s="14" t="s">
        <v>3039</v>
      </c>
      <c r="G208" s="14" t="s">
        <v>3040</v>
      </c>
      <c r="H208" s="14" t="s">
        <v>3041</v>
      </c>
      <c r="I208" s="15">
        <v>8.1999999999999993</v>
      </c>
      <c r="J208" s="77"/>
      <c r="K208" s="92"/>
    </row>
    <row r="209" spans="1:11" ht="24" x14ac:dyDescent="0.15">
      <c r="A209" s="14" t="s">
        <v>2996</v>
      </c>
      <c r="B209" s="14" t="s">
        <v>3038</v>
      </c>
      <c r="C209" s="14" t="s">
        <v>3038</v>
      </c>
      <c r="D209" s="16">
        <v>45813</v>
      </c>
      <c r="E209" s="16"/>
      <c r="F209" s="14" t="s">
        <v>3039</v>
      </c>
      <c r="G209" s="14" t="s">
        <v>3040</v>
      </c>
      <c r="H209" s="14" t="s">
        <v>3041</v>
      </c>
      <c r="I209" s="15">
        <v>8.1999999999999993</v>
      </c>
      <c r="J209" s="77"/>
      <c r="K209" s="92"/>
    </row>
    <row r="210" spans="1:11" ht="24" x14ac:dyDescent="0.15">
      <c r="A210" s="14" t="s">
        <v>2996</v>
      </c>
      <c r="B210" s="14" t="s">
        <v>3038</v>
      </c>
      <c r="C210" s="14" t="s">
        <v>3038</v>
      </c>
      <c r="D210" s="16">
        <v>45813</v>
      </c>
      <c r="E210" s="16"/>
      <c r="F210" s="14" t="s">
        <v>3039</v>
      </c>
      <c r="G210" s="14" t="s">
        <v>3040</v>
      </c>
      <c r="H210" s="14" t="s">
        <v>3041</v>
      </c>
      <c r="I210" s="15">
        <v>8.1999999999999993</v>
      </c>
      <c r="J210" s="77"/>
      <c r="K210" s="92"/>
    </row>
    <row r="211" spans="1:11" ht="24" x14ac:dyDescent="0.15">
      <c r="A211" s="14" t="s">
        <v>2996</v>
      </c>
      <c r="B211" s="14" t="s">
        <v>3038</v>
      </c>
      <c r="C211" s="14" t="s">
        <v>3038</v>
      </c>
      <c r="D211" s="16">
        <v>45813</v>
      </c>
      <c r="E211" s="16"/>
      <c r="F211" s="14" t="s">
        <v>3039</v>
      </c>
      <c r="G211" s="14" t="s">
        <v>3040</v>
      </c>
      <c r="H211" s="14" t="s">
        <v>3041</v>
      </c>
      <c r="I211" s="15">
        <v>8.1999999999999993</v>
      </c>
      <c r="J211" s="77"/>
      <c r="K211" s="92"/>
    </row>
    <row r="212" spans="1:11" ht="24" x14ac:dyDescent="0.15">
      <c r="A212" s="14" t="s">
        <v>2996</v>
      </c>
      <c r="B212" s="14" t="s">
        <v>3038</v>
      </c>
      <c r="C212" s="14" t="s">
        <v>3038</v>
      </c>
      <c r="D212" s="16">
        <v>45813</v>
      </c>
      <c r="E212" s="16"/>
      <c r="F212" s="14" t="s">
        <v>3039</v>
      </c>
      <c r="G212" s="14" t="s">
        <v>3040</v>
      </c>
      <c r="H212" s="14" t="s">
        <v>3041</v>
      </c>
      <c r="I212" s="15">
        <v>8.1999999999999993</v>
      </c>
      <c r="J212" s="77"/>
      <c r="K212" s="92"/>
    </row>
    <row r="213" spans="1:11" ht="24" x14ac:dyDescent="0.15">
      <c r="A213" s="14" t="s">
        <v>2996</v>
      </c>
      <c r="B213" s="14" t="s">
        <v>3038</v>
      </c>
      <c r="C213" s="14" t="s">
        <v>3038</v>
      </c>
      <c r="D213" s="16">
        <v>45813</v>
      </c>
      <c r="E213" s="16"/>
      <c r="F213" s="14" t="s">
        <v>3039</v>
      </c>
      <c r="G213" s="14" t="s">
        <v>3040</v>
      </c>
      <c r="H213" s="14" t="s">
        <v>3041</v>
      </c>
      <c r="I213" s="15">
        <v>8.1999999999999993</v>
      </c>
      <c r="J213" s="77"/>
      <c r="K213" s="92"/>
    </row>
    <row r="214" spans="1:11" ht="24" x14ac:dyDescent="0.15">
      <c r="A214" s="14" t="s">
        <v>2996</v>
      </c>
      <c r="B214" s="14" t="s">
        <v>3038</v>
      </c>
      <c r="C214" s="14" t="s">
        <v>3038</v>
      </c>
      <c r="D214" s="16">
        <v>45813</v>
      </c>
      <c r="E214" s="16"/>
      <c r="F214" s="14" t="s">
        <v>3039</v>
      </c>
      <c r="G214" s="14" t="s">
        <v>3040</v>
      </c>
      <c r="H214" s="14" t="s">
        <v>3041</v>
      </c>
      <c r="I214" s="15">
        <v>8.1999999999999993</v>
      </c>
      <c r="J214" s="77"/>
      <c r="K214" s="92"/>
    </row>
    <row r="215" spans="1:11" ht="24" x14ac:dyDescent="0.15">
      <c r="A215" s="14" t="s">
        <v>2996</v>
      </c>
      <c r="B215" s="14" t="s">
        <v>3038</v>
      </c>
      <c r="C215" s="14" t="s">
        <v>3038</v>
      </c>
      <c r="D215" s="16">
        <v>45813</v>
      </c>
      <c r="E215" s="16"/>
      <c r="F215" s="14" t="s">
        <v>3039</v>
      </c>
      <c r="G215" s="14" t="s">
        <v>3040</v>
      </c>
      <c r="H215" s="14" t="s">
        <v>3041</v>
      </c>
      <c r="I215" s="15">
        <v>8.1999999999999993</v>
      </c>
      <c r="J215" s="77"/>
      <c r="K215" s="92"/>
    </row>
    <row r="216" spans="1:11" ht="24" x14ac:dyDescent="0.15">
      <c r="A216" s="14" t="s">
        <v>2996</v>
      </c>
      <c r="B216" s="14" t="s">
        <v>3038</v>
      </c>
      <c r="C216" s="14" t="s">
        <v>3038</v>
      </c>
      <c r="D216" s="16">
        <v>45813</v>
      </c>
      <c r="E216" s="16"/>
      <c r="F216" s="14" t="s">
        <v>3039</v>
      </c>
      <c r="G216" s="14" t="s">
        <v>3040</v>
      </c>
      <c r="H216" s="14" t="s">
        <v>3041</v>
      </c>
      <c r="I216" s="15">
        <v>8.1999999999999993</v>
      </c>
      <c r="J216" s="77"/>
      <c r="K216" s="92"/>
    </row>
    <row r="217" spans="1:11" ht="24" x14ac:dyDescent="0.15">
      <c r="A217" s="14" t="s">
        <v>2996</v>
      </c>
      <c r="B217" s="14" t="s">
        <v>3038</v>
      </c>
      <c r="C217" s="14" t="s">
        <v>3038</v>
      </c>
      <c r="D217" s="16">
        <v>45813</v>
      </c>
      <c r="E217" s="16"/>
      <c r="F217" s="14" t="s">
        <v>3039</v>
      </c>
      <c r="G217" s="14" t="s">
        <v>3040</v>
      </c>
      <c r="H217" s="14" t="s">
        <v>3041</v>
      </c>
      <c r="I217" s="15">
        <v>8.1999999999999993</v>
      </c>
      <c r="J217" s="77"/>
      <c r="K217" s="92"/>
    </row>
    <row r="218" spans="1:11" ht="24" x14ac:dyDescent="0.15">
      <c r="A218" s="14" t="s">
        <v>2996</v>
      </c>
      <c r="B218" s="14"/>
      <c r="C218" s="14" t="s">
        <v>3031</v>
      </c>
      <c r="D218" s="16">
        <v>45814</v>
      </c>
      <c r="E218" s="16"/>
      <c r="F218" s="14" t="s">
        <v>3049</v>
      </c>
      <c r="G218" s="14"/>
      <c r="H218" s="14" t="s">
        <v>3050</v>
      </c>
      <c r="I218" s="15">
        <v>6998.59</v>
      </c>
      <c r="J218" s="77"/>
      <c r="K218" s="92"/>
    </row>
    <row r="219" spans="1:11" ht="24" x14ac:dyDescent="0.15">
      <c r="A219" s="14" t="s">
        <v>2996</v>
      </c>
      <c r="B219" s="14" t="s">
        <v>3038</v>
      </c>
      <c r="C219" s="14" t="s">
        <v>3038</v>
      </c>
      <c r="D219" s="16">
        <v>45814</v>
      </c>
      <c r="E219" s="16"/>
      <c r="F219" s="14" t="s">
        <v>3039</v>
      </c>
      <c r="G219" s="14" t="s">
        <v>3040</v>
      </c>
      <c r="H219" s="14" t="s">
        <v>3041</v>
      </c>
      <c r="I219" s="15">
        <v>8.1999999999999993</v>
      </c>
      <c r="J219" s="77"/>
      <c r="K219" s="92"/>
    </row>
    <row r="220" spans="1:11" ht="24" x14ac:dyDescent="0.15">
      <c r="A220" s="14" t="s">
        <v>2996</v>
      </c>
      <c r="B220" s="14">
        <v>2025060</v>
      </c>
      <c r="C220" s="14" t="s">
        <v>3111</v>
      </c>
      <c r="D220" s="16">
        <v>45817</v>
      </c>
      <c r="E220" s="16"/>
      <c r="F220" s="14" t="s">
        <v>3020</v>
      </c>
      <c r="G220" s="14">
        <v>35902949</v>
      </c>
      <c r="H220" s="14" t="s">
        <v>3021</v>
      </c>
      <c r="I220" s="15">
        <v>400</v>
      </c>
      <c r="J220" s="77"/>
      <c r="K220" s="92"/>
    </row>
    <row r="221" spans="1:11" ht="24" x14ac:dyDescent="0.15">
      <c r="A221" s="14" t="s">
        <v>2996</v>
      </c>
      <c r="B221" s="14">
        <v>2025061</v>
      </c>
      <c r="C221" s="14" t="s">
        <v>3112</v>
      </c>
      <c r="D221" s="16">
        <v>45817</v>
      </c>
      <c r="E221" s="16"/>
      <c r="F221" s="14" t="s">
        <v>3113</v>
      </c>
      <c r="G221" s="14">
        <v>35903872</v>
      </c>
      <c r="H221" s="14" t="s">
        <v>3015</v>
      </c>
      <c r="I221" s="15">
        <v>850</v>
      </c>
      <c r="J221" s="77"/>
      <c r="K221" s="92"/>
    </row>
    <row r="222" spans="1:11" ht="24" x14ac:dyDescent="0.15">
      <c r="A222" s="14" t="s">
        <v>2996</v>
      </c>
      <c r="B222" s="14">
        <v>2025062</v>
      </c>
      <c r="C222" s="14" t="s">
        <v>3114</v>
      </c>
      <c r="D222" s="16">
        <v>45817</v>
      </c>
      <c r="E222" s="16"/>
      <c r="F222" s="14" t="s">
        <v>3115</v>
      </c>
      <c r="G222" s="14">
        <v>47449128</v>
      </c>
      <c r="H222" s="14" t="s">
        <v>3018</v>
      </c>
      <c r="I222" s="15">
        <v>1423</v>
      </c>
      <c r="J222" s="77"/>
      <c r="K222" s="92"/>
    </row>
    <row r="223" spans="1:11" ht="24" x14ac:dyDescent="0.15">
      <c r="A223" s="14" t="s">
        <v>2996</v>
      </c>
      <c r="B223" s="14">
        <v>2025063</v>
      </c>
      <c r="C223" s="14" t="s">
        <v>3107</v>
      </c>
      <c r="D223" s="16">
        <v>45824</v>
      </c>
      <c r="E223" s="16"/>
      <c r="F223" s="14" t="s">
        <v>3116</v>
      </c>
      <c r="G223" s="14"/>
      <c r="H223" s="14" t="s">
        <v>3109</v>
      </c>
      <c r="I223" s="15">
        <v>150.08000000000001</v>
      </c>
      <c r="J223" s="77"/>
      <c r="K223" s="92"/>
    </row>
    <row r="224" spans="1:11" ht="24" x14ac:dyDescent="0.15">
      <c r="A224" s="14" t="s">
        <v>2996</v>
      </c>
      <c r="B224" s="14">
        <v>2025064</v>
      </c>
      <c r="C224" s="14" t="s">
        <v>3117</v>
      </c>
      <c r="D224" s="16">
        <v>45824</v>
      </c>
      <c r="E224" s="16"/>
      <c r="F224" s="14" t="s">
        <v>3118</v>
      </c>
      <c r="G224" s="14">
        <v>31333150</v>
      </c>
      <c r="H224" s="14" t="s">
        <v>3119</v>
      </c>
      <c r="I224" s="15">
        <v>206.14</v>
      </c>
      <c r="J224" s="77"/>
      <c r="K224" s="92"/>
    </row>
    <row r="225" spans="1:11" ht="24" x14ac:dyDescent="0.15">
      <c r="A225" s="14" t="s">
        <v>2996</v>
      </c>
      <c r="B225" s="14">
        <v>2025065</v>
      </c>
      <c r="C225" s="14" t="s">
        <v>3120</v>
      </c>
      <c r="D225" s="16">
        <v>45824</v>
      </c>
      <c r="E225" s="16"/>
      <c r="F225" s="14" t="s">
        <v>3121</v>
      </c>
      <c r="G225" s="14" t="s">
        <v>3122</v>
      </c>
      <c r="H225" s="14" t="s">
        <v>3123</v>
      </c>
      <c r="I225" s="15">
        <v>32300</v>
      </c>
      <c r="J225" s="77"/>
      <c r="K225" s="92"/>
    </row>
    <row r="226" spans="1:11" ht="24" x14ac:dyDescent="0.15">
      <c r="A226" s="14" t="s">
        <v>2996</v>
      </c>
      <c r="B226" s="14">
        <v>2025066</v>
      </c>
      <c r="C226" s="14" t="s">
        <v>3054</v>
      </c>
      <c r="D226" s="16">
        <v>45825</v>
      </c>
      <c r="E226" s="16"/>
      <c r="F226" s="14" t="s">
        <v>3055</v>
      </c>
      <c r="G226" s="14">
        <v>35697270</v>
      </c>
      <c r="H226" s="14" t="s">
        <v>3056</v>
      </c>
      <c r="I226" s="15">
        <v>150.32</v>
      </c>
      <c r="J226" s="77"/>
      <c r="K226" s="92"/>
    </row>
    <row r="227" spans="1:11" ht="24" x14ac:dyDescent="0.15">
      <c r="A227" s="14" t="s">
        <v>2996</v>
      </c>
      <c r="B227" s="14"/>
      <c r="C227" s="14" t="s">
        <v>3124</v>
      </c>
      <c r="D227" s="16">
        <v>45832</v>
      </c>
      <c r="E227" s="16"/>
      <c r="F227" s="14" t="s">
        <v>3125</v>
      </c>
      <c r="G227" s="14" t="s">
        <v>3024</v>
      </c>
      <c r="H227" s="14" t="s">
        <v>3025</v>
      </c>
      <c r="I227" s="15">
        <v>152.08000000000001</v>
      </c>
      <c r="J227" s="77"/>
      <c r="K227" s="92"/>
    </row>
    <row r="228" spans="1:11" ht="24" x14ac:dyDescent="0.15">
      <c r="A228" s="14" t="s">
        <v>2996</v>
      </c>
      <c r="B228" s="14">
        <v>2025067</v>
      </c>
      <c r="C228" s="14" t="s">
        <v>3126</v>
      </c>
      <c r="D228" s="16">
        <v>45832</v>
      </c>
      <c r="E228" s="16"/>
      <c r="F228" s="14" t="s">
        <v>3127</v>
      </c>
      <c r="G228" s="14">
        <v>35903872</v>
      </c>
      <c r="H228" s="14" t="s">
        <v>3015</v>
      </c>
      <c r="I228" s="15">
        <v>625</v>
      </c>
      <c r="J228" s="77"/>
      <c r="K228" s="92"/>
    </row>
    <row r="229" spans="1:11" ht="24" x14ac:dyDescent="0.15">
      <c r="A229" s="14" t="s">
        <v>2996</v>
      </c>
      <c r="B229" s="14">
        <v>2025068</v>
      </c>
      <c r="C229" s="14">
        <v>7612500115</v>
      </c>
      <c r="D229" s="16">
        <v>45832</v>
      </c>
      <c r="E229" s="16"/>
      <c r="F229" s="14" t="s">
        <v>3128</v>
      </c>
      <c r="G229" s="14">
        <v>5709156</v>
      </c>
      <c r="H229" s="14" t="s">
        <v>3047</v>
      </c>
      <c r="I229" s="15">
        <v>4735.03</v>
      </c>
      <c r="J229" s="77"/>
      <c r="K229" s="92"/>
    </row>
    <row r="230" spans="1:11" ht="24" x14ac:dyDescent="0.15">
      <c r="A230" s="14" t="s">
        <v>2996</v>
      </c>
      <c r="B230" s="14">
        <v>2025069</v>
      </c>
      <c r="C230" s="14">
        <v>7612500116</v>
      </c>
      <c r="D230" s="16">
        <v>45832</v>
      </c>
      <c r="E230" s="16"/>
      <c r="F230" s="14" t="s">
        <v>3128</v>
      </c>
      <c r="G230" s="14">
        <v>5709156</v>
      </c>
      <c r="H230" s="14" t="s">
        <v>3047</v>
      </c>
      <c r="I230" s="15">
        <v>1132.18</v>
      </c>
      <c r="J230" s="77"/>
      <c r="K230" s="92"/>
    </row>
    <row r="231" spans="1:11" ht="24" x14ac:dyDescent="0.15">
      <c r="A231" s="14" t="s">
        <v>2996</v>
      </c>
      <c r="B231" s="14">
        <v>2025070</v>
      </c>
      <c r="C231" s="14" t="s">
        <v>3129</v>
      </c>
      <c r="D231" s="16">
        <v>45834</v>
      </c>
      <c r="E231" s="16"/>
      <c r="F231" s="14" t="s">
        <v>3130</v>
      </c>
      <c r="G231" s="14"/>
      <c r="H231" s="14" t="s">
        <v>3131</v>
      </c>
      <c r="I231" s="15">
        <v>1551</v>
      </c>
      <c r="J231" s="77"/>
      <c r="K231" s="92"/>
    </row>
    <row r="232" spans="1:11" ht="24" x14ac:dyDescent="0.15">
      <c r="A232" s="14" t="s">
        <v>2996</v>
      </c>
      <c r="B232" s="14">
        <v>2025071</v>
      </c>
      <c r="C232" s="14">
        <v>3896438</v>
      </c>
      <c r="D232" s="16">
        <v>45835</v>
      </c>
      <c r="E232" s="16"/>
      <c r="F232" s="14" t="s">
        <v>3055</v>
      </c>
      <c r="G232" s="14">
        <v>35697270</v>
      </c>
      <c r="H232" s="14" t="s">
        <v>3056</v>
      </c>
      <c r="I232" s="15">
        <v>149.27000000000001</v>
      </c>
      <c r="J232" s="77"/>
      <c r="K232" s="92"/>
    </row>
    <row r="233" spans="1:11" ht="24" x14ac:dyDescent="0.15">
      <c r="A233" s="14" t="s">
        <v>2996</v>
      </c>
      <c r="B233" s="14" t="s">
        <v>3038</v>
      </c>
      <c r="C233" s="14" t="s">
        <v>3038</v>
      </c>
      <c r="D233" s="16">
        <v>45838</v>
      </c>
      <c r="E233" s="16"/>
      <c r="F233" s="14" t="s">
        <v>3039</v>
      </c>
      <c r="G233" s="14" t="s">
        <v>3040</v>
      </c>
      <c r="H233" s="14" t="s">
        <v>3041</v>
      </c>
      <c r="I233" s="15">
        <v>7</v>
      </c>
      <c r="J233" s="77"/>
      <c r="K233" s="92"/>
    </row>
    <row r="234" spans="1:11" ht="24" x14ac:dyDescent="0.15">
      <c r="A234" s="14" t="s">
        <v>2996</v>
      </c>
      <c r="B234" s="14" t="s">
        <v>3038</v>
      </c>
      <c r="C234" s="14" t="s">
        <v>3038</v>
      </c>
      <c r="D234" s="16">
        <v>45838</v>
      </c>
      <c r="E234" s="16"/>
      <c r="F234" s="14" t="s">
        <v>3039</v>
      </c>
      <c r="G234" s="14" t="s">
        <v>3040</v>
      </c>
      <c r="H234" s="14" t="s">
        <v>3041</v>
      </c>
      <c r="I234" s="15">
        <v>6.96</v>
      </c>
      <c r="J234" s="77"/>
      <c r="K234" s="92"/>
    </row>
    <row r="235" spans="1:11" ht="24" x14ac:dyDescent="0.15">
      <c r="A235" s="14" t="s">
        <v>2996</v>
      </c>
      <c r="B235" s="14"/>
      <c r="C235" s="14" t="s">
        <v>3132</v>
      </c>
      <c r="D235" s="16">
        <v>45841</v>
      </c>
      <c r="E235" s="16"/>
      <c r="F235" s="14" t="s">
        <v>3049</v>
      </c>
      <c r="G235" s="14"/>
      <c r="H235" s="14" t="s">
        <v>3050</v>
      </c>
      <c r="I235" s="15">
        <v>8826.39</v>
      </c>
      <c r="J235" s="77"/>
      <c r="K235" s="92"/>
    </row>
    <row r="236" spans="1:11" ht="24" x14ac:dyDescent="0.15">
      <c r="A236" s="14" t="s">
        <v>2996</v>
      </c>
      <c r="B236" s="14">
        <v>2025072</v>
      </c>
      <c r="C236" s="14" t="s">
        <v>3133</v>
      </c>
      <c r="D236" s="16">
        <v>45841</v>
      </c>
      <c r="E236" s="16"/>
      <c r="F236" s="14" t="s">
        <v>3134</v>
      </c>
      <c r="G236" s="14">
        <v>56339046</v>
      </c>
      <c r="H236" s="14" t="s">
        <v>3135</v>
      </c>
      <c r="I236" s="15">
        <v>221.4</v>
      </c>
      <c r="J236" s="77"/>
      <c r="K236" s="92"/>
    </row>
    <row r="237" spans="1:11" ht="24" x14ac:dyDescent="0.15">
      <c r="A237" s="14" t="s">
        <v>2996</v>
      </c>
      <c r="B237" s="14">
        <v>2025073</v>
      </c>
      <c r="C237" s="14" t="s">
        <v>3136</v>
      </c>
      <c r="D237" s="16">
        <v>45841</v>
      </c>
      <c r="E237" s="16"/>
      <c r="F237" s="14" t="s">
        <v>3020</v>
      </c>
      <c r="G237" s="14">
        <v>35902949</v>
      </c>
      <c r="H237" s="14" t="s">
        <v>3021</v>
      </c>
      <c r="I237" s="15">
        <v>600</v>
      </c>
      <c r="J237" s="77"/>
      <c r="K237" s="92"/>
    </row>
    <row r="238" spans="1:11" ht="24" x14ac:dyDescent="0.15">
      <c r="A238" s="14" t="s">
        <v>2996</v>
      </c>
      <c r="B238" s="14">
        <v>2025074</v>
      </c>
      <c r="C238" s="14" t="s">
        <v>3137</v>
      </c>
      <c r="D238" s="16">
        <v>45841</v>
      </c>
      <c r="E238" s="16"/>
      <c r="F238" s="14" t="s">
        <v>3138</v>
      </c>
      <c r="G238" s="14">
        <v>31322051</v>
      </c>
      <c r="H238" s="14" t="s">
        <v>3139</v>
      </c>
      <c r="I238" s="15">
        <v>2245.89</v>
      </c>
      <c r="J238" s="77"/>
      <c r="K238" s="92"/>
    </row>
    <row r="239" spans="1:11" ht="24" x14ac:dyDescent="0.15">
      <c r="A239" s="14" t="s">
        <v>2996</v>
      </c>
      <c r="B239" s="14">
        <v>2025075</v>
      </c>
      <c r="C239" s="14" t="s">
        <v>3137</v>
      </c>
      <c r="D239" s="16">
        <v>45841</v>
      </c>
      <c r="E239" s="16"/>
      <c r="F239" s="14" t="s">
        <v>3138</v>
      </c>
      <c r="G239" s="14">
        <v>31322051</v>
      </c>
      <c r="H239" s="14" t="s">
        <v>3139</v>
      </c>
      <c r="I239" s="15">
        <v>437.31</v>
      </c>
      <c r="J239" s="77"/>
      <c r="K239" s="92"/>
    </row>
    <row r="240" spans="1:11" ht="24" x14ac:dyDescent="0.15">
      <c r="A240" s="14" t="s">
        <v>2996</v>
      </c>
      <c r="B240" s="14">
        <v>2025076</v>
      </c>
      <c r="C240" s="14" t="s">
        <v>3140</v>
      </c>
      <c r="D240" s="16">
        <v>45841</v>
      </c>
      <c r="E240" s="16"/>
      <c r="F240" s="14" t="s">
        <v>3141</v>
      </c>
      <c r="G240" s="14">
        <v>45980101</v>
      </c>
      <c r="H240" s="14" t="s">
        <v>3142</v>
      </c>
      <c r="I240" s="15">
        <v>166.05</v>
      </c>
      <c r="J240" s="77"/>
      <c r="K240" s="92"/>
    </row>
    <row r="241" spans="1:11" ht="24" x14ac:dyDescent="0.15">
      <c r="A241" s="14" t="s">
        <v>2996</v>
      </c>
      <c r="B241" s="14">
        <v>2025077</v>
      </c>
      <c r="C241" s="14" t="s">
        <v>3143</v>
      </c>
      <c r="D241" s="16">
        <v>45841</v>
      </c>
      <c r="E241" s="16"/>
      <c r="F241" s="14" t="s">
        <v>3144</v>
      </c>
      <c r="G241" s="14" t="s">
        <v>3145</v>
      </c>
      <c r="H241" s="14" t="s">
        <v>3146</v>
      </c>
      <c r="I241" s="15">
        <v>137.94</v>
      </c>
      <c r="J241" s="77"/>
      <c r="K241" s="92"/>
    </row>
    <row r="242" spans="1:11" ht="24" x14ac:dyDescent="0.15">
      <c r="A242" s="14" t="s">
        <v>2996</v>
      </c>
      <c r="B242" s="14" t="s">
        <v>3038</v>
      </c>
      <c r="C242" s="14" t="s">
        <v>3038</v>
      </c>
      <c r="D242" s="16">
        <v>45841</v>
      </c>
      <c r="E242" s="16"/>
      <c r="F242" s="14" t="s">
        <v>3039</v>
      </c>
      <c r="G242" s="14" t="s">
        <v>3040</v>
      </c>
      <c r="H242" s="14" t="s">
        <v>3041</v>
      </c>
      <c r="I242" s="15">
        <v>8.1999999999999993</v>
      </c>
      <c r="J242" s="77"/>
      <c r="K242" s="92"/>
    </row>
    <row r="243" spans="1:11" ht="24" x14ac:dyDescent="0.15">
      <c r="A243" s="14" t="s">
        <v>2996</v>
      </c>
      <c r="B243" s="14" t="s">
        <v>3038</v>
      </c>
      <c r="C243" s="14" t="s">
        <v>3038</v>
      </c>
      <c r="D243" s="16">
        <v>45841</v>
      </c>
      <c r="E243" s="16"/>
      <c r="F243" s="14" t="s">
        <v>3039</v>
      </c>
      <c r="G243" s="14" t="s">
        <v>3040</v>
      </c>
      <c r="H243" s="14" t="s">
        <v>3041</v>
      </c>
      <c r="I243" s="15">
        <v>8.1999999999999993</v>
      </c>
      <c r="J243" s="77"/>
      <c r="K243" s="92"/>
    </row>
    <row r="244" spans="1:11" ht="24" x14ac:dyDescent="0.15">
      <c r="A244" s="14" t="s">
        <v>2996</v>
      </c>
      <c r="B244" s="14" t="s">
        <v>3038</v>
      </c>
      <c r="C244" s="14" t="s">
        <v>3038</v>
      </c>
      <c r="D244" s="16">
        <v>45842</v>
      </c>
      <c r="E244" s="16"/>
      <c r="F244" s="14" t="s">
        <v>3039</v>
      </c>
      <c r="G244" s="14" t="s">
        <v>3040</v>
      </c>
      <c r="H244" s="14" t="s">
        <v>3041</v>
      </c>
      <c r="I244" s="15">
        <v>8.1999999999999993</v>
      </c>
      <c r="J244" s="77"/>
      <c r="K244" s="92"/>
    </row>
    <row r="245" spans="1:11" ht="24" x14ac:dyDescent="0.15">
      <c r="A245" s="14" t="s">
        <v>2996</v>
      </c>
      <c r="B245" s="14" t="s">
        <v>3038</v>
      </c>
      <c r="C245" s="14" t="s">
        <v>3038</v>
      </c>
      <c r="D245" s="16">
        <v>45842</v>
      </c>
      <c r="E245" s="16"/>
      <c r="F245" s="14" t="s">
        <v>3039</v>
      </c>
      <c r="G245" s="14" t="s">
        <v>3040</v>
      </c>
      <c r="H245" s="14" t="s">
        <v>3041</v>
      </c>
      <c r="I245" s="15">
        <v>8.1999999999999993</v>
      </c>
      <c r="J245" s="77"/>
      <c r="K245" s="92"/>
    </row>
    <row r="246" spans="1:11" ht="24" x14ac:dyDescent="0.15">
      <c r="A246" s="14" t="s">
        <v>2996</v>
      </c>
      <c r="B246" s="14" t="s">
        <v>3038</v>
      </c>
      <c r="C246" s="14" t="s">
        <v>3038</v>
      </c>
      <c r="D246" s="16">
        <v>45842</v>
      </c>
      <c r="E246" s="16"/>
      <c r="F246" s="14" t="s">
        <v>3039</v>
      </c>
      <c r="G246" s="14" t="s">
        <v>3040</v>
      </c>
      <c r="H246" s="14" t="s">
        <v>3041</v>
      </c>
      <c r="I246" s="15">
        <v>8.1999999999999993</v>
      </c>
      <c r="J246" s="77"/>
      <c r="K246" s="92"/>
    </row>
    <row r="247" spans="1:11" ht="24" x14ac:dyDescent="0.15">
      <c r="A247" s="14" t="s">
        <v>2996</v>
      </c>
      <c r="B247" s="14" t="s">
        <v>3038</v>
      </c>
      <c r="C247" s="14" t="s">
        <v>3038</v>
      </c>
      <c r="D247" s="16">
        <v>45842</v>
      </c>
      <c r="E247" s="16"/>
      <c r="F247" s="14" t="s">
        <v>3039</v>
      </c>
      <c r="G247" s="14" t="s">
        <v>3040</v>
      </c>
      <c r="H247" s="14" t="s">
        <v>3041</v>
      </c>
      <c r="I247" s="15">
        <v>8.1999999999999993</v>
      </c>
      <c r="J247" s="77"/>
      <c r="K247" s="92"/>
    </row>
    <row r="248" spans="1:11" ht="24" x14ac:dyDescent="0.15">
      <c r="A248" s="14" t="s">
        <v>2996</v>
      </c>
      <c r="B248" s="14" t="s">
        <v>3038</v>
      </c>
      <c r="C248" s="14" t="s">
        <v>3038</v>
      </c>
      <c r="D248" s="16">
        <v>45842</v>
      </c>
      <c r="E248" s="16"/>
      <c r="F248" s="14" t="s">
        <v>3039</v>
      </c>
      <c r="G248" s="14" t="s">
        <v>3040</v>
      </c>
      <c r="H248" s="14" t="s">
        <v>3041</v>
      </c>
      <c r="I248" s="15">
        <v>8.1999999999999993</v>
      </c>
      <c r="J248" s="77"/>
      <c r="K248" s="92"/>
    </row>
    <row r="249" spans="1:11" ht="24" x14ac:dyDescent="0.15">
      <c r="A249" s="14" t="s">
        <v>2996</v>
      </c>
      <c r="B249" s="14" t="s">
        <v>3038</v>
      </c>
      <c r="C249" s="14" t="s">
        <v>3038</v>
      </c>
      <c r="D249" s="16">
        <v>45842</v>
      </c>
      <c r="E249" s="16"/>
      <c r="F249" s="14" t="s">
        <v>3039</v>
      </c>
      <c r="G249" s="14" t="s">
        <v>3040</v>
      </c>
      <c r="H249" s="14" t="s">
        <v>3041</v>
      </c>
      <c r="I249" s="15">
        <v>8.1999999999999993</v>
      </c>
      <c r="J249" s="77"/>
      <c r="K249" s="92"/>
    </row>
    <row r="250" spans="1:11" ht="24" x14ac:dyDescent="0.15">
      <c r="A250" s="14" t="s">
        <v>2996</v>
      </c>
      <c r="B250" s="14" t="s">
        <v>3038</v>
      </c>
      <c r="C250" s="14" t="s">
        <v>3038</v>
      </c>
      <c r="D250" s="16">
        <v>45842</v>
      </c>
      <c r="E250" s="16"/>
      <c r="F250" s="14" t="s">
        <v>3039</v>
      </c>
      <c r="G250" s="14" t="s">
        <v>3040</v>
      </c>
      <c r="H250" s="14" t="s">
        <v>3041</v>
      </c>
      <c r="I250" s="15">
        <v>8.1999999999999993</v>
      </c>
      <c r="J250" s="77"/>
      <c r="K250" s="92"/>
    </row>
    <row r="251" spans="1:11" ht="24" x14ac:dyDescent="0.15">
      <c r="A251" s="14" t="s">
        <v>2996</v>
      </c>
      <c r="B251" s="14" t="s">
        <v>3038</v>
      </c>
      <c r="C251" s="14" t="s">
        <v>3038</v>
      </c>
      <c r="D251" s="16">
        <v>45842</v>
      </c>
      <c r="E251" s="16"/>
      <c r="F251" s="14" t="s">
        <v>3039</v>
      </c>
      <c r="G251" s="14" t="s">
        <v>3040</v>
      </c>
      <c r="H251" s="14" t="s">
        <v>3041</v>
      </c>
      <c r="I251" s="15">
        <v>8.1999999999999993</v>
      </c>
      <c r="J251" s="77"/>
      <c r="K251" s="92"/>
    </row>
    <row r="252" spans="1:11" ht="24" x14ac:dyDescent="0.15">
      <c r="A252" s="14" t="s">
        <v>2996</v>
      </c>
      <c r="B252" s="14" t="s">
        <v>3038</v>
      </c>
      <c r="C252" s="14" t="s">
        <v>3038</v>
      </c>
      <c r="D252" s="16">
        <v>45842</v>
      </c>
      <c r="E252" s="16"/>
      <c r="F252" s="14" t="s">
        <v>3039</v>
      </c>
      <c r="G252" s="14" t="s">
        <v>3040</v>
      </c>
      <c r="H252" s="14" t="s">
        <v>3041</v>
      </c>
      <c r="I252" s="15">
        <v>8.1999999999999993</v>
      </c>
      <c r="J252" s="77"/>
      <c r="K252" s="92"/>
    </row>
    <row r="253" spans="1:11" ht="24" x14ac:dyDescent="0.15">
      <c r="A253" s="14" t="s">
        <v>2996</v>
      </c>
      <c r="B253" s="14" t="s">
        <v>3038</v>
      </c>
      <c r="C253" s="14" t="s">
        <v>3038</v>
      </c>
      <c r="D253" s="16">
        <v>45842</v>
      </c>
      <c r="E253" s="16"/>
      <c r="F253" s="14" t="s">
        <v>3039</v>
      </c>
      <c r="G253" s="14" t="s">
        <v>3040</v>
      </c>
      <c r="H253" s="14" t="s">
        <v>3041</v>
      </c>
      <c r="I253" s="15">
        <v>8.1999999999999993</v>
      </c>
      <c r="J253" s="77"/>
      <c r="K253" s="92"/>
    </row>
    <row r="254" spans="1:11" ht="24" x14ac:dyDescent="0.15">
      <c r="A254" s="14" t="s">
        <v>2996</v>
      </c>
      <c r="B254" s="14" t="s">
        <v>3038</v>
      </c>
      <c r="C254" s="14" t="s">
        <v>3038</v>
      </c>
      <c r="D254" s="16">
        <v>45842</v>
      </c>
      <c r="E254" s="16"/>
      <c r="F254" s="14" t="s">
        <v>3039</v>
      </c>
      <c r="G254" s="14" t="s">
        <v>3040</v>
      </c>
      <c r="H254" s="14" t="s">
        <v>3041</v>
      </c>
      <c r="I254" s="15">
        <v>8.1999999999999993</v>
      </c>
      <c r="J254" s="77"/>
      <c r="K254" s="92"/>
    </row>
    <row r="255" spans="1:11" ht="24" x14ac:dyDescent="0.15">
      <c r="A255" s="14" t="s">
        <v>2996</v>
      </c>
      <c r="B255" s="14" t="s">
        <v>3038</v>
      </c>
      <c r="C255" s="14" t="s">
        <v>3038</v>
      </c>
      <c r="D255" s="16">
        <v>45842</v>
      </c>
      <c r="E255" s="16"/>
      <c r="F255" s="14" t="s">
        <v>3039</v>
      </c>
      <c r="G255" s="14" t="s">
        <v>3040</v>
      </c>
      <c r="H255" s="14" t="s">
        <v>3041</v>
      </c>
      <c r="I255" s="15">
        <v>8.1999999999999993</v>
      </c>
      <c r="J255" s="77"/>
      <c r="K255" s="92"/>
    </row>
    <row r="256" spans="1:11" ht="24" x14ac:dyDescent="0.15">
      <c r="A256" s="14" t="s">
        <v>2996</v>
      </c>
      <c r="B256" s="14" t="s">
        <v>3038</v>
      </c>
      <c r="C256" s="14" t="s">
        <v>3038</v>
      </c>
      <c r="D256" s="16">
        <v>45842</v>
      </c>
      <c r="E256" s="16"/>
      <c r="F256" s="14" t="s">
        <v>3039</v>
      </c>
      <c r="G256" s="14" t="s">
        <v>3040</v>
      </c>
      <c r="H256" s="14" t="s">
        <v>3041</v>
      </c>
      <c r="I256" s="15">
        <v>8.1999999999999993</v>
      </c>
      <c r="J256" s="77"/>
      <c r="K256" s="92"/>
    </row>
    <row r="257" spans="1:11" ht="24" x14ac:dyDescent="0.15">
      <c r="A257" s="14" t="s">
        <v>2996</v>
      </c>
      <c r="B257" s="14" t="s">
        <v>3038</v>
      </c>
      <c r="C257" s="14" t="s">
        <v>3038</v>
      </c>
      <c r="D257" s="16">
        <v>45842</v>
      </c>
      <c r="E257" s="16"/>
      <c r="F257" s="14" t="s">
        <v>3039</v>
      </c>
      <c r="G257" s="14" t="s">
        <v>3040</v>
      </c>
      <c r="H257" s="14" t="s">
        <v>3041</v>
      </c>
      <c r="I257" s="15">
        <v>8.1999999999999993</v>
      </c>
      <c r="J257" s="77"/>
      <c r="K257" s="92"/>
    </row>
    <row r="258" spans="1:11" ht="24" x14ac:dyDescent="0.15">
      <c r="A258" s="14" t="s">
        <v>2996</v>
      </c>
      <c r="B258" s="14" t="s">
        <v>3038</v>
      </c>
      <c r="C258" s="14" t="s">
        <v>3038</v>
      </c>
      <c r="D258" s="16">
        <v>45842</v>
      </c>
      <c r="E258" s="16"/>
      <c r="F258" s="14" t="s">
        <v>3039</v>
      </c>
      <c r="G258" s="14" t="s">
        <v>3040</v>
      </c>
      <c r="H258" s="14" t="s">
        <v>3041</v>
      </c>
      <c r="I258" s="15">
        <v>8.1999999999999993</v>
      </c>
      <c r="J258" s="77"/>
      <c r="K258" s="92"/>
    </row>
    <row r="259" spans="1:11" ht="24" x14ac:dyDescent="0.15">
      <c r="A259" s="14" t="s">
        <v>2996</v>
      </c>
      <c r="B259" s="14" t="s">
        <v>3038</v>
      </c>
      <c r="C259" s="14" t="s">
        <v>3038</v>
      </c>
      <c r="D259" s="16">
        <v>45842</v>
      </c>
      <c r="E259" s="16"/>
      <c r="F259" s="14" t="s">
        <v>3039</v>
      </c>
      <c r="G259" s="14" t="s">
        <v>3040</v>
      </c>
      <c r="H259" s="14" t="s">
        <v>3041</v>
      </c>
      <c r="I259" s="15">
        <v>8.1999999999999993</v>
      </c>
      <c r="J259" s="77"/>
      <c r="K259" s="92"/>
    </row>
    <row r="260" spans="1:11" ht="24" x14ac:dyDescent="0.15">
      <c r="A260" s="14" t="s">
        <v>2996</v>
      </c>
      <c r="B260" s="14" t="s">
        <v>3038</v>
      </c>
      <c r="C260" s="14" t="s">
        <v>3038</v>
      </c>
      <c r="D260" s="16">
        <v>45842</v>
      </c>
      <c r="E260" s="16"/>
      <c r="F260" s="14" t="s">
        <v>3039</v>
      </c>
      <c r="G260" s="14" t="s">
        <v>3040</v>
      </c>
      <c r="H260" s="14" t="s">
        <v>3041</v>
      </c>
      <c r="I260" s="15">
        <v>8.1999999999999993</v>
      </c>
      <c r="J260" s="77"/>
      <c r="K260" s="92"/>
    </row>
    <row r="261" spans="1:11" ht="24" x14ac:dyDescent="0.15">
      <c r="A261" s="14" t="s">
        <v>2996</v>
      </c>
      <c r="B261" s="14" t="s">
        <v>3038</v>
      </c>
      <c r="C261" s="14" t="s">
        <v>3038</v>
      </c>
      <c r="D261" s="16">
        <v>45842</v>
      </c>
      <c r="E261" s="16"/>
      <c r="F261" s="14" t="s">
        <v>3039</v>
      </c>
      <c r="G261" s="14" t="s">
        <v>3040</v>
      </c>
      <c r="H261" s="14" t="s">
        <v>3041</v>
      </c>
      <c r="I261" s="15">
        <v>8.1999999999999993</v>
      </c>
      <c r="J261" s="77"/>
      <c r="K261" s="92"/>
    </row>
    <row r="262" spans="1:11" ht="24" x14ac:dyDescent="0.15">
      <c r="A262" s="14" t="s">
        <v>2996</v>
      </c>
      <c r="B262" s="14" t="s">
        <v>3038</v>
      </c>
      <c r="C262" s="14" t="s">
        <v>3038</v>
      </c>
      <c r="D262" s="16">
        <v>45842</v>
      </c>
      <c r="E262" s="16"/>
      <c r="F262" s="14" t="s">
        <v>3039</v>
      </c>
      <c r="G262" s="14" t="s">
        <v>3040</v>
      </c>
      <c r="H262" s="14" t="s">
        <v>3041</v>
      </c>
      <c r="I262" s="15">
        <v>8.1999999999999993</v>
      </c>
      <c r="J262" s="77"/>
      <c r="K262" s="92"/>
    </row>
    <row r="263" spans="1:11" ht="24" x14ac:dyDescent="0.15">
      <c r="A263" s="14" t="s">
        <v>2996</v>
      </c>
      <c r="B263" s="14">
        <v>2025078</v>
      </c>
      <c r="C263" s="14" t="s">
        <v>3147</v>
      </c>
      <c r="D263" s="16">
        <v>45845</v>
      </c>
      <c r="E263" s="16"/>
      <c r="F263" s="14" t="s">
        <v>3148</v>
      </c>
      <c r="G263" s="14">
        <v>53669550</v>
      </c>
      <c r="H263" s="14" t="s">
        <v>3149</v>
      </c>
      <c r="I263" s="15">
        <v>573.75</v>
      </c>
      <c r="J263" s="77"/>
      <c r="K263" s="92"/>
    </row>
    <row r="264" spans="1:11" ht="24" x14ac:dyDescent="0.15">
      <c r="A264" s="14" t="s">
        <v>2996</v>
      </c>
      <c r="B264" s="14">
        <v>2025079</v>
      </c>
      <c r="C264" s="14" t="s">
        <v>3150</v>
      </c>
      <c r="D264" s="16">
        <v>45845</v>
      </c>
      <c r="E264" s="16"/>
      <c r="F264" s="14" t="s">
        <v>3151</v>
      </c>
      <c r="G264" s="14" t="s">
        <v>3122</v>
      </c>
      <c r="H264" s="14" t="s">
        <v>3123</v>
      </c>
      <c r="I264" s="15">
        <v>16225</v>
      </c>
      <c r="J264" s="77"/>
      <c r="K264" s="92"/>
    </row>
    <row r="265" spans="1:11" ht="24" x14ac:dyDescent="0.15">
      <c r="A265" s="14" t="s">
        <v>2996</v>
      </c>
      <c r="B265" s="14">
        <v>2025080</v>
      </c>
      <c r="C265" s="14" t="s">
        <v>3152</v>
      </c>
      <c r="D265" s="16">
        <v>45846</v>
      </c>
      <c r="E265" s="16"/>
      <c r="F265" s="14" t="s">
        <v>3153</v>
      </c>
      <c r="G265" s="14">
        <v>47449128</v>
      </c>
      <c r="H265" s="14" t="s">
        <v>3018</v>
      </c>
      <c r="I265" s="15">
        <v>125</v>
      </c>
      <c r="J265" s="77"/>
      <c r="K265" s="92"/>
    </row>
    <row r="266" spans="1:11" ht="24" x14ac:dyDescent="0.15">
      <c r="A266" s="14" t="s">
        <v>2996</v>
      </c>
      <c r="B266" s="14">
        <v>2025081</v>
      </c>
      <c r="C266" s="14" t="s">
        <v>3154</v>
      </c>
      <c r="D266" s="16">
        <v>45852</v>
      </c>
      <c r="E266" s="16"/>
      <c r="F266" s="14" t="s">
        <v>3020</v>
      </c>
      <c r="G266" s="14">
        <v>35902949</v>
      </c>
      <c r="H266" s="14" t="s">
        <v>3021</v>
      </c>
      <c r="I266" s="15">
        <v>600</v>
      </c>
      <c r="J266" s="77"/>
      <c r="K266" s="92"/>
    </row>
    <row r="267" spans="1:11" ht="24" x14ac:dyDescent="0.15">
      <c r="A267" s="14" t="s">
        <v>2996</v>
      </c>
      <c r="B267" s="14">
        <v>2025082</v>
      </c>
      <c r="C267" s="14" t="s">
        <v>3155</v>
      </c>
      <c r="D267" s="16">
        <v>45852</v>
      </c>
      <c r="E267" s="16"/>
      <c r="F267" s="14" t="s">
        <v>3052</v>
      </c>
      <c r="G267" s="14">
        <v>46745084</v>
      </c>
      <c r="H267" s="14" t="s">
        <v>3053</v>
      </c>
      <c r="I267" s="15">
        <v>204</v>
      </c>
      <c r="J267" s="77"/>
      <c r="K267" s="92"/>
    </row>
    <row r="268" spans="1:11" ht="24" x14ac:dyDescent="0.15">
      <c r="A268" s="14" t="s">
        <v>2996</v>
      </c>
      <c r="B268" s="14">
        <v>2025083</v>
      </c>
      <c r="C268" s="14" t="s">
        <v>3156</v>
      </c>
      <c r="D268" s="16">
        <v>45852</v>
      </c>
      <c r="E268" s="16"/>
      <c r="F268" s="14" t="s">
        <v>3157</v>
      </c>
      <c r="G268" s="14">
        <v>35723025</v>
      </c>
      <c r="H268" s="14" t="s">
        <v>3010</v>
      </c>
      <c r="I268" s="15">
        <v>1039.3800000000001</v>
      </c>
      <c r="J268" s="77"/>
      <c r="K268" s="92"/>
    </row>
    <row r="269" spans="1:11" ht="24" x14ac:dyDescent="0.15">
      <c r="A269" s="14" t="s">
        <v>2996</v>
      </c>
      <c r="B269" s="14">
        <v>2025084</v>
      </c>
      <c r="C269" s="14" t="s">
        <v>3158</v>
      </c>
      <c r="D269" s="16">
        <v>45852</v>
      </c>
      <c r="E269" s="16"/>
      <c r="F269" s="14" t="s">
        <v>3159</v>
      </c>
      <c r="G269" s="14">
        <v>35723025</v>
      </c>
      <c r="H269" s="14" t="s">
        <v>3010</v>
      </c>
      <c r="I269" s="15">
        <v>750</v>
      </c>
      <c r="J269" s="77"/>
      <c r="K269" s="92"/>
    </row>
    <row r="270" spans="1:11" ht="24" x14ac:dyDescent="0.15">
      <c r="A270" s="14" t="s">
        <v>2996</v>
      </c>
      <c r="B270" s="14">
        <v>2025085</v>
      </c>
      <c r="C270" s="14" t="s">
        <v>3160</v>
      </c>
      <c r="D270" s="16">
        <v>45852</v>
      </c>
      <c r="E270" s="16"/>
      <c r="F270" s="14" t="s">
        <v>3161</v>
      </c>
      <c r="G270" s="14">
        <v>35723025</v>
      </c>
      <c r="H270" s="14" t="s">
        <v>3010</v>
      </c>
      <c r="I270" s="15">
        <v>750</v>
      </c>
      <c r="J270" s="77"/>
      <c r="K270" s="92"/>
    </row>
    <row r="271" spans="1:11" ht="24" x14ac:dyDescent="0.15">
      <c r="A271" s="14" t="s">
        <v>2996</v>
      </c>
      <c r="B271" s="14">
        <v>2025086</v>
      </c>
      <c r="C271" s="14" t="s">
        <v>3162</v>
      </c>
      <c r="D271" s="16">
        <v>45852</v>
      </c>
      <c r="E271" s="16"/>
      <c r="F271" s="14" t="s">
        <v>3163</v>
      </c>
      <c r="G271" s="14">
        <v>35723025</v>
      </c>
      <c r="H271" s="14" t="s">
        <v>3010</v>
      </c>
      <c r="I271" s="15">
        <v>1039.3800000000001</v>
      </c>
      <c r="J271" s="77"/>
      <c r="K271" s="92"/>
    </row>
    <row r="272" spans="1:11" ht="24" x14ac:dyDescent="0.15">
      <c r="A272" s="14" t="s">
        <v>2996</v>
      </c>
      <c r="B272" s="14">
        <v>2025087</v>
      </c>
      <c r="C272" s="14" t="s">
        <v>3164</v>
      </c>
      <c r="D272" s="16">
        <v>45852</v>
      </c>
      <c r="E272" s="16"/>
      <c r="F272" s="14" t="s">
        <v>3165</v>
      </c>
      <c r="G272" s="14">
        <v>36531154</v>
      </c>
      <c r="H272" s="14" t="s">
        <v>3166</v>
      </c>
      <c r="I272" s="15">
        <v>4974.1000000000004</v>
      </c>
      <c r="J272" s="77"/>
      <c r="K272" s="92"/>
    </row>
    <row r="273" spans="1:11" ht="24" x14ac:dyDescent="0.15">
      <c r="A273" s="14" t="s">
        <v>2996</v>
      </c>
      <c r="B273" s="14">
        <v>2025088</v>
      </c>
      <c r="C273" s="14" t="s">
        <v>3167</v>
      </c>
      <c r="D273" s="16">
        <v>45852</v>
      </c>
      <c r="E273" s="16"/>
      <c r="F273" s="14" t="s">
        <v>3168</v>
      </c>
      <c r="G273" s="14">
        <v>47449128</v>
      </c>
      <c r="H273" s="14" t="s">
        <v>3018</v>
      </c>
      <c r="I273" s="15">
        <v>85</v>
      </c>
      <c r="J273" s="77"/>
      <c r="K273" s="92"/>
    </row>
    <row r="274" spans="1:11" ht="24" x14ac:dyDescent="0.15">
      <c r="A274" s="14" t="s">
        <v>2996</v>
      </c>
      <c r="B274" s="14">
        <v>2025089</v>
      </c>
      <c r="C274" s="14">
        <v>2025010528</v>
      </c>
      <c r="D274" s="16">
        <v>45853</v>
      </c>
      <c r="E274" s="16"/>
      <c r="F274" s="14" t="s">
        <v>3169</v>
      </c>
      <c r="G274" s="14">
        <v>74299267</v>
      </c>
      <c r="H274" s="14" t="s">
        <v>3170</v>
      </c>
      <c r="I274" s="15">
        <v>781.9</v>
      </c>
      <c r="J274" s="77"/>
      <c r="K274" s="92"/>
    </row>
    <row r="275" spans="1:11" ht="24" x14ac:dyDescent="0.15">
      <c r="A275" s="14" t="s">
        <v>2996</v>
      </c>
      <c r="B275" s="14">
        <v>2025090</v>
      </c>
      <c r="C275" s="14"/>
      <c r="D275" s="16">
        <v>45860</v>
      </c>
      <c r="E275" s="16"/>
      <c r="F275" s="14" t="s">
        <v>3171</v>
      </c>
      <c r="G275" s="14">
        <v>74299267</v>
      </c>
      <c r="H275" s="14" t="s">
        <v>3170</v>
      </c>
      <c r="I275" s="15">
        <v>96</v>
      </c>
      <c r="J275" s="77"/>
      <c r="K275" s="92"/>
    </row>
    <row r="276" spans="1:11" ht="24" x14ac:dyDescent="0.15">
      <c r="A276" s="14" t="s">
        <v>2996</v>
      </c>
      <c r="B276" s="14">
        <v>2025091</v>
      </c>
      <c r="C276" s="14" t="s">
        <v>3172</v>
      </c>
      <c r="D276" s="16">
        <v>45861</v>
      </c>
      <c r="E276" s="16"/>
      <c r="F276" s="14" t="s">
        <v>3173</v>
      </c>
      <c r="G276" s="14">
        <v>35903872</v>
      </c>
      <c r="H276" s="14" t="s">
        <v>3174</v>
      </c>
      <c r="I276" s="15">
        <v>390</v>
      </c>
      <c r="J276" s="77"/>
      <c r="K276" s="92"/>
    </row>
    <row r="277" spans="1:11" ht="24" x14ac:dyDescent="0.15">
      <c r="A277" s="14" t="s">
        <v>2996</v>
      </c>
      <c r="B277" s="14">
        <v>2025092</v>
      </c>
      <c r="C277" s="14" t="s">
        <v>3054</v>
      </c>
      <c r="D277" s="16">
        <v>45861</v>
      </c>
      <c r="E277" s="16"/>
      <c r="F277" s="14" t="s">
        <v>3055</v>
      </c>
      <c r="G277" s="14">
        <v>35697270</v>
      </c>
      <c r="H277" s="14" t="s">
        <v>3175</v>
      </c>
      <c r="I277" s="15">
        <v>69.97</v>
      </c>
      <c r="J277" s="77"/>
      <c r="K277" s="92"/>
    </row>
    <row r="278" spans="1:11" ht="24" x14ac:dyDescent="0.15">
      <c r="A278" s="14" t="s">
        <v>2996</v>
      </c>
      <c r="B278" s="14">
        <v>2025093</v>
      </c>
      <c r="C278" s="14" t="s">
        <v>3176</v>
      </c>
      <c r="D278" s="16">
        <v>45862</v>
      </c>
      <c r="E278" s="16"/>
      <c r="F278" s="14" t="s">
        <v>3177</v>
      </c>
      <c r="G278" s="14" t="s">
        <v>3024</v>
      </c>
      <c r="H278" s="14" t="s">
        <v>3025</v>
      </c>
      <c r="I278" s="15">
        <v>1349.46</v>
      </c>
      <c r="J278" s="77"/>
      <c r="K278" s="92"/>
    </row>
    <row r="279" spans="1:11" ht="24" x14ac:dyDescent="0.15">
      <c r="A279" s="14" t="s">
        <v>2996</v>
      </c>
      <c r="B279" s="14"/>
      <c r="C279" s="14" t="s">
        <v>3178</v>
      </c>
      <c r="D279" s="16">
        <v>45869</v>
      </c>
      <c r="E279" s="16"/>
      <c r="F279" s="14" t="s">
        <v>3179</v>
      </c>
      <c r="G279" s="14"/>
      <c r="H279" s="14" t="s">
        <v>3180</v>
      </c>
      <c r="I279" s="15">
        <v>135.52000000000001</v>
      </c>
      <c r="J279" s="77"/>
      <c r="K279" s="92"/>
    </row>
    <row r="280" spans="1:11" ht="24" x14ac:dyDescent="0.15">
      <c r="A280" s="14" t="s">
        <v>2996</v>
      </c>
      <c r="B280" s="14">
        <v>2025094</v>
      </c>
      <c r="C280" s="14" t="s">
        <v>3181</v>
      </c>
      <c r="D280" s="16">
        <v>45869</v>
      </c>
      <c r="E280" s="16"/>
      <c r="F280" s="14" t="s">
        <v>3182</v>
      </c>
      <c r="G280" s="14">
        <v>46785728</v>
      </c>
      <c r="H280" s="14" t="s">
        <v>3028</v>
      </c>
      <c r="I280" s="15">
        <v>430</v>
      </c>
      <c r="J280" s="77"/>
      <c r="K280" s="92"/>
    </row>
    <row r="281" spans="1:11" ht="24" x14ac:dyDescent="0.15">
      <c r="A281" s="14" t="s">
        <v>2996</v>
      </c>
      <c r="B281" s="14">
        <v>2025095</v>
      </c>
      <c r="C281" s="14" t="s">
        <v>3183</v>
      </c>
      <c r="D281" s="16">
        <v>45869</v>
      </c>
      <c r="E281" s="16"/>
      <c r="F281" s="14" t="s">
        <v>3184</v>
      </c>
      <c r="G281" s="14">
        <v>53669550</v>
      </c>
      <c r="H281" s="14" t="s">
        <v>3149</v>
      </c>
      <c r="I281" s="15">
        <v>2900</v>
      </c>
      <c r="J281" s="77"/>
      <c r="K281" s="92"/>
    </row>
    <row r="282" spans="1:11" ht="24" x14ac:dyDescent="0.15">
      <c r="A282" s="14" t="s">
        <v>2996</v>
      </c>
      <c r="B282" s="14">
        <v>2025096</v>
      </c>
      <c r="C282" s="14" t="s">
        <v>3185</v>
      </c>
      <c r="D282" s="16">
        <v>45869</v>
      </c>
      <c r="E282" s="16"/>
      <c r="F282" s="14" t="s">
        <v>3186</v>
      </c>
      <c r="G282" s="14">
        <v>35801549</v>
      </c>
      <c r="H282" s="14" t="s">
        <v>3187</v>
      </c>
      <c r="I282" s="15">
        <v>184.5</v>
      </c>
      <c r="J282" s="77"/>
      <c r="K282" s="92"/>
    </row>
    <row r="283" spans="1:11" ht="24" x14ac:dyDescent="0.15">
      <c r="A283" s="14" t="s">
        <v>2996</v>
      </c>
      <c r="B283" s="14" t="s">
        <v>3038</v>
      </c>
      <c r="C283" s="14" t="s">
        <v>3038</v>
      </c>
      <c r="D283" s="16">
        <v>45869</v>
      </c>
      <c r="E283" s="16"/>
      <c r="F283" s="14" t="s">
        <v>3039</v>
      </c>
      <c r="G283" s="14" t="s">
        <v>3040</v>
      </c>
      <c r="H283" s="14" t="s">
        <v>3041</v>
      </c>
      <c r="I283" s="15">
        <v>7</v>
      </c>
      <c r="J283" s="77"/>
      <c r="K283" s="92"/>
    </row>
    <row r="284" spans="1:11" ht="24" x14ac:dyDescent="0.15">
      <c r="A284" s="14" t="s">
        <v>2996</v>
      </c>
      <c r="B284" s="14" t="s">
        <v>3038</v>
      </c>
      <c r="C284" s="14" t="s">
        <v>3038</v>
      </c>
      <c r="D284" s="16">
        <v>45869</v>
      </c>
      <c r="E284" s="16"/>
      <c r="F284" s="14" t="s">
        <v>3039</v>
      </c>
      <c r="G284" s="14" t="s">
        <v>3040</v>
      </c>
      <c r="H284" s="14" t="s">
        <v>3041</v>
      </c>
      <c r="I284" s="15">
        <v>8.64</v>
      </c>
      <c r="J284" s="77"/>
      <c r="K284" s="92"/>
    </row>
    <row r="285" spans="1:11" ht="24" x14ac:dyDescent="0.15">
      <c r="A285" s="14" t="s">
        <v>2996</v>
      </c>
      <c r="B285" s="14">
        <v>2025097</v>
      </c>
      <c r="C285" s="14" t="s">
        <v>3188</v>
      </c>
      <c r="D285" s="16">
        <v>45870</v>
      </c>
      <c r="E285" s="16"/>
      <c r="F285" s="14" t="s">
        <v>3052</v>
      </c>
      <c r="G285" s="14">
        <v>46745084</v>
      </c>
      <c r="H285" s="14" t="s">
        <v>3053</v>
      </c>
      <c r="I285" s="15">
        <v>1680.82</v>
      </c>
      <c r="J285" s="77"/>
      <c r="K285" s="92"/>
    </row>
    <row r="286" spans="1:11" ht="24" x14ac:dyDescent="0.15">
      <c r="A286" s="14" t="s">
        <v>2996</v>
      </c>
      <c r="B286" s="14" t="s">
        <v>3189</v>
      </c>
      <c r="C286" s="14" t="s">
        <v>3107</v>
      </c>
      <c r="D286" s="16">
        <v>45873</v>
      </c>
      <c r="E286" s="16"/>
      <c r="F286" s="14" t="s">
        <v>3190</v>
      </c>
      <c r="G286" s="14">
        <v>42270839</v>
      </c>
      <c r="H286" s="14" t="s">
        <v>3191</v>
      </c>
      <c r="I286" s="15">
        <v>4100</v>
      </c>
      <c r="J286" s="77"/>
      <c r="K286" s="92"/>
    </row>
    <row r="287" spans="1:11" ht="24" x14ac:dyDescent="0.15">
      <c r="A287" s="14" t="s">
        <v>2996</v>
      </c>
      <c r="B287" s="14" t="s">
        <v>3192</v>
      </c>
      <c r="C287" s="14"/>
      <c r="D287" s="16">
        <v>45873</v>
      </c>
      <c r="E287" s="16"/>
      <c r="F287" s="14" t="s">
        <v>3193</v>
      </c>
      <c r="G287" s="14">
        <v>31875742</v>
      </c>
      <c r="H287" s="14" t="s">
        <v>3194</v>
      </c>
      <c r="I287" s="15">
        <v>1416.44</v>
      </c>
      <c r="J287" s="77"/>
      <c r="K287" s="92"/>
    </row>
    <row r="288" spans="1:11" ht="24" x14ac:dyDescent="0.15">
      <c r="A288" s="14" t="s">
        <v>2996</v>
      </c>
      <c r="B288" s="14"/>
      <c r="C288" s="14" t="s">
        <v>3195</v>
      </c>
      <c r="D288" s="16">
        <v>45876</v>
      </c>
      <c r="E288" s="16"/>
      <c r="F288" s="14" t="s">
        <v>3196</v>
      </c>
      <c r="G288" s="14"/>
      <c r="H288" s="14" t="s">
        <v>3197</v>
      </c>
      <c r="I288" s="15">
        <v>10542.58</v>
      </c>
      <c r="J288" s="77"/>
      <c r="K288" s="92"/>
    </row>
    <row r="289" spans="1:11" ht="24" x14ac:dyDescent="0.15">
      <c r="A289" s="14" t="s">
        <v>2996</v>
      </c>
      <c r="B289" s="14"/>
      <c r="C289" s="14" t="s">
        <v>3137</v>
      </c>
      <c r="D289" s="16">
        <v>45876</v>
      </c>
      <c r="E289" s="16"/>
      <c r="F289" s="14" t="s">
        <v>3198</v>
      </c>
      <c r="G289" s="14">
        <v>31322051</v>
      </c>
      <c r="H289" s="14" t="s">
        <v>3139</v>
      </c>
      <c r="I289" s="15">
        <v>-227.07</v>
      </c>
      <c r="J289" s="77"/>
      <c r="K289" s="92"/>
    </row>
    <row r="290" spans="1:11" ht="24" x14ac:dyDescent="0.15">
      <c r="A290" s="14" t="s">
        <v>2996</v>
      </c>
      <c r="B290" s="14">
        <v>2025098</v>
      </c>
      <c r="C290" s="14" t="s">
        <v>3199</v>
      </c>
      <c r="D290" s="16">
        <v>45880</v>
      </c>
      <c r="E290" s="16"/>
      <c r="F290" s="14" t="s">
        <v>3200</v>
      </c>
      <c r="G290" s="14">
        <v>30814910</v>
      </c>
      <c r="H290" s="14" t="s">
        <v>3201</v>
      </c>
      <c r="I290" s="15">
        <v>737.93</v>
      </c>
      <c r="J290" s="77"/>
      <c r="K290" s="92"/>
    </row>
    <row r="291" spans="1:11" ht="24" x14ac:dyDescent="0.15">
      <c r="A291" s="14" t="s">
        <v>2996</v>
      </c>
      <c r="B291" s="14">
        <v>2025099</v>
      </c>
      <c r="C291" s="14" t="s">
        <v>3202</v>
      </c>
      <c r="D291" s="16">
        <v>45880</v>
      </c>
      <c r="E291" s="16"/>
      <c r="F291" s="14" t="s">
        <v>3203</v>
      </c>
      <c r="G291" s="14" t="s">
        <v>653</v>
      </c>
      <c r="H291" s="14" t="s">
        <v>654</v>
      </c>
      <c r="I291" s="15">
        <v>1094.7</v>
      </c>
      <c r="J291" s="77"/>
      <c r="K291" s="92"/>
    </row>
    <row r="292" spans="1:11" ht="24" x14ac:dyDescent="0.15">
      <c r="A292" s="14" t="s">
        <v>2996</v>
      </c>
      <c r="B292" s="14">
        <v>2025100</v>
      </c>
      <c r="C292" s="14" t="s">
        <v>3155</v>
      </c>
      <c r="D292" s="16">
        <v>45880</v>
      </c>
      <c r="E292" s="16"/>
      <c r="F292" s="14" t="s">
        <v>3204</v>
      </c>
      <c r="G292" s="14">
        <v>30806437</v>
      </c>
      <c r="H292" s="14" t="s">
        <v>774</v>
      </c>
      <c r="I292" s="15">
        <v>1741.68</v>
      </c>
      <c r="J292" s="77"/>
      <c r="K292" s="92"/>
    </row>
    <row r="293" spans="1:11" ht="24" x14ac:dyDescent="0.15">
      <c r="A293" s="14" t="s">
        <v>2996</v>
      </c>
      <c r="B293" s="14">
        <v>2025101</v>
      </c>
      <c r="C293" s="14" t="s">
        <v>3205</v>
      </c>
      <c r="D293" s="16">
        <v>45880</v>
      </c>
      <c r="E293" s="16"/>
      <c r="F293" s="14" t="s">
        <v>3206</v>
      </c>
      <c r="G293" s="14">
        <v>46323279</v>
      </c>
      <c r="H293" s="14" t="s">
        <v>3207</v>
      </c>
      <c r="I293" s="15">
        <v>75</v>
      </c>
      <c r="J293" s="77"/>
      <c r="K293" s="92"/>
    </row>
    <row r="294" spans="1:11" ht="24" x14ac:dyDescent="0.15">
      <c r="A294" s="14" t="s">
        <v>2996</v>
      </c>
      <c r="B294" s="14">
        <v>2025102</v>
      </c>
      <c r="C294" s="14" t="s">
        <v>3208</v>
      </c>
      <c r="D294" s="16">
        <v>45880</v>
      </c>
      <c r="E294" s="16"/>
      <c r="F294" s="14" t="s">
        <v>3209</v>
      </c>
      <c r="G294" s="14">
        <v>30793009</v>
      </c>
      <c r="H294" s="14" t="s">
        <v>716</v>
      </c>
      <c r="I294" s="15">
        <v>1348.5</v>
      </c>
      <c r="J294" s="77"/>
      <c r="K294" s="92"/>
    </row>
    <row r="295" spans="1:11" ht="24" x14ac:dyDescent="0.15">
      <c r="A295" s="14" t="s">
        <v>2996</v>
      </c>
      <c r="B295" s="14">
        <v>2025103</v>
      </c>
      <c r="C295" s="14" t="s">
        <v>3210</v>
      </c>
      <c r="D295" s="16">
        <v>45880</v>
      </c>
      <c r="E295" s="16"/>
      <c r="F295" s="14" t="s">
        <v>3211</v>
      </c>
      <c r="G295" s="14">
        <v>30806836</v>
      </c>
      <c r="H295" s="14" t="s">
        <v>746</v>
      </c>
      <c r="I295" s="15">
        <v>3067.92</v>
      </c>
      <c r="J295" s="77"/>
      <c r="K295" s="92"/>
    </row>
    <row r="296" spans="1:11" ht="24" x14ac:dyDescent="0.15">
      <c r="A296" s="14" t="s">
        <v>2996</v>
      </c>
      <c r="B296" s="14">
        <v>2025104</v>
      </c>
      <c r="C296" s="14" t="s">
        <v>3054</v>
      </c>
      <c r="D296" s="16">
        <v>45880</v>
      </c>
      <c r="E296" s="16"/>
      <c r="F296" s="14" t="s">
        <v>3055</v>
      </c>
      <c r="G296" s="14">
        <v>35697270</v>
      </c>
      <c r="H296" s="14" t="s">
        <v>3175</v>
      </c>
      <c r="I296" s="15">
        <v>169.9</v>
      </c>
      <c r="J296" s="77"/>
      <c r="K296" s="92"/>
    </row>
    <row r="297" spans="1:11" ht="24" x14ac:dyDescent="0.15">
      <c r="A297" s="14" t="s">
        <v>2996</v>
      </c>
      <c r="B297" s="14">
        <v>2025105</v>
      </c>
      <c r="C297" s="14" t="s">
        <v>3212</v>
      </c>
      <c r="D297" s="16">
        <v>45882</v>
      </c>
      <c r="E297" s="16"/>
      <c r="F297" s="14" t="s">
        <v>3213</v>
      </c>
      <c r="G297" s="14">
        <v>17308518</v>
      </c>
      <c r="H297" s="14" t="s">
        <v>3214</v>
      </c>
      <c r="I297" s="15">
        <v>2574</v>
      </c>
      <c r="J297" s="77"/>
      <c r="K297" s="92"/>
    </row>
    <row r="298" spans="1:11" ht="24" x14ac:dyDescent="0.15">
      <c r="A298" s="14" t="s">
        <v>2996</v>
      </c>
      <c r="B298" s="14">
        <v>2025106</v>
      </c>
      <c r="C298" s="14" t="s">
        <v>3215</v>
      </c>
      <c r="D298" s="16">
        <v>45882</v>
      </c>
      <c r="E298" s="16"/>
      <c r="F298" s="14" t="s">
        <v>3020</v>
      </c>
      <c r="G298" s="14">
        <v>35902949</v>
      </c>
      <c r="H298" s="14" t="s">
        <v>3021</v>
      </c>
      <c r="I298" s="15">
        <v>1200</v>
      </c>
      <c r="J298" s="77"/>
      <c r="K298" s="92"/>
    </row>
    <row r="299" spans="1:11" ht="24" x14ac:dyDescent="0.15">
      <c r="A299" s="14" t="s">
        <v>2996</v>
      </c>
      <c r="B299" s="14">
        <v>2025107</v>
      </c>
      <c r="C299" s="14" t="s">
        <v>3216</v>
      </c>
      <c r="D299" s="16">
        <v>45882</v>
      </c>
      <c r="E299" s="16"/>
      <c r="F299" s="14" t="s">
        <v>3217</v>
      </c>
      <c r="G299" s="14">
        <v>36068764</v>
      </c>
      <c r="H299" s="14" t="s">
        <v>612</v>
      </c>
      <c r="I299" s="15">
        <v>6026.74</v>
      </c>
      <c r="J299" s="77"/>
      <c r="K299" s="92"/>
    </row>
    <row r="300" spans="1:11" ht="24" x14ac:dyDescent="0.15">
      <c r="A300" s="14" t="s">
        <v>2996</v>
      </c>
      <c r="B300" s="14">
        <v>2025108</v>
      </c>
      <c r="C300" s="14" t="s">
        <v>3218</v>
      </c>
      <c r="D300" s="16">
        <v>45884</v>
      </c>
      <c r="E300" s="16"/>
      <c r="F300" s="14" t="s">
        <v>3219</v>
      </c>
      <c r="G300" s="14">
        <v>30811384</v>
      </c>
      <c r="H300" s="14" t="s">
        <v>782</v>
      </c>
      <c r="I300" s="15">
        <v>2170.44</v>
      </c>
      <c r="J300" s="77"/>
      <c r="K300" s="92"/>
    </row>
    <row r="301" spans="1:11" ht="24" x14ac:dyDescent="0.15">
      <c r="A301" s="14" t="s">
        <v>2996</v>
      </c>
      <c r="B301" s="14">
        <v>2025109</v>
      </c>
      <c r="C301" s="14" t="s">
        <v>3220</v>
      </c>
      <c r="D301" s="16">
        <v>45884</v>
      </c>
      <c r="E301" s="16"/>
      <c r="F301" s="14" t="s">
        <v>3221</v>
      </c>
      <c r="G301" s="14">
        <v>35723025</v>
      </c>
      <c r="H301" s="14" t="s">
        <v>3010</v>
      </c>
      <c r="I301" s="15">
        <v>1039.3800000000001</v>
      </c>
      <c r="J301" s="77"/>
      <c r="K301" s="92"/>
    </row>
    <row r="302" spans="1:11" ht="24" x14ac:dyDescent="0.15">
      <c r="A302" s="14" t="s">
        <v>2996</v>
      </c>
      <c r="B302" s="14">
        <v>2025110</v>
      </c>
      <c r="C302" s="14" t="s">
        <v>3222</v>
      </c>
      <c r="D302" s="16">
        <v>45884</v>
      </c>
      <c r="E302" s="16"/>
      <c r="F302" s="14" t="s">
        <v>3223</v>
      </c>
      <c r="G302" s="14">
        <v>35723025</v>
      </c>
      <c r="H302" s="14" t="s">
        <v>3010</v>
      </c>
      <c r="I302" s="15">
        <v>750</v>
      </c>
      <c r="J302" s="77"/>
      <c r="K302" s="92"/>
    </row>
    <row r="303" spans="1:11" ht="24" x14ac:dyDescent="0.15">
      <c r="A303" s="14" t="s">
        <v>2996</v>
      </c>
      <c r="B303" s="14">
        <v>2025111</v>
      </c>
      <c r="C303" s="14" t="s">
        <v>3224</v>
      </c>
      <c r="D303" s="16">
        <v>45884</v>
      </c>
      <c r="E303" s="16"/>
      <c r="F303" s="14" t="s">
        <v>3225</v>
      </c>
      <c r="G303" s="14">
        <v>35903872</v>
      </c>
      <c r="H303" s="14" t="s">
        <v>3174</v>
      </c>
      <c r="I303" s="15">
        <v>390</v>
      </c>
      <c r="J303" s="77"/>
      <c r="K303" s="92"/>
    </row>
    <row r="304" spans="1:11" ht="24" x14ac:dyDescent="0.15">
      <c r="A304" s="14" t="s">
        <v>2996</v>
      </c>
      <c r="B304" s="14">
        <v>2025112</v>
      </c>
      <c r="C304" s="14">
        <v>6202565544</v>
      </c>
      <c r="D304" s="16">
        <v>45887</v>
      </c>
      <c r="E304" s="16"/>
      <c r="F304" s="14" t="s">
        <v>3226</v>
      </c>
      <c r="G304" s="14">
        <v>48158836</v>
      </c>
      <c r="H304" s="14" t="s">
        <v>3227</v>
      </c>
      <c r="I304" s="15">
        <v>196.57</v>
      </c>
      <c r="J304" s="77"/>
      <c r="K304" s="92"/>
    </row>
    <row r="305" spans="1:11" ht="24" x14ac:dyDescent="0.15">
      <c r="A305" s="14" t="s">
        <v>2996</v>
      </c>
      <c r="B305" s="14">
        <v>2025113</v>
      </c>
      <c r="C305" s="14" t="s">
        <v>3228</v>
      </c>
      <c r="D305" s="16">
        <v>45891</v>
      </c>
      <c r="E305" s="16"/>
      <c r="F305" s="14" t="s">
        <v>3229</v>
      </c>
      <c r="G305" s="14">
        <v>30811546</v>
      </c>
      <c r="H305" s="14" t="s">
        <v>805</v>
      </c>
      <c r="I305" s="15">
        <v>1305</v>
      </c>
      <c r="J305" s="77"/>
      <c r="K305" s="92"/>
    </row>
    <row r="306" spans="1:11" ht="24" x14ac:dyDescent="0.15">
      <c r="A306" s="14" t="s">
        <v>2996</v>
      </c>
      <c r="B306" s="14">
        <v>2025114</v>
      </c>
      <c r="C306" s="14" t="s">
        <v>3230</v>
      </c>
      <c r="D306" s="16">
        <v>45891</v>
      </c>
      <c r="E306" s="16"/>
      <c r="F306" s="14" t="s">
        <v>3231</v>
      </c>
      <c r="G306" s="14" t="s">
        <v>789</v>
      </c>
      <c r="H306" s="14" t="s">
        <v>790</v>
      </c>
      <c r="I306" s="15">
        <v>2236.0500000000002</v>
      </c>
      <c r="J306" s="77"/>
      <c r="K306" s="92"/>
    </row>
    <row r="307" spans="1:11" ht="24" x14ac:dyDescent="0.15">
      <c r="A307" s="14" t="s">
        <v>2996</v>
      </c>
      <c r="B307" s="14">
        <v>2025115</v>
      </c>
      <c r="C307" s="14" t="s">
        <v>3232</v>
      </c>
      <c r="D307" s="16">
        <v>45891</v>
      </c>
      <c r="E307" s="16"/>
      <c r="F307" s="14" t="s">
        <v>3020</v>
      </c>
      <c r="G307" s="14">
        <v>35902949</v>
      </c>
      <c r="H307" s="14" t="s">
        <v>3021</v>
      </c>
      <c r="I307" s="15">
        <v>800</v>
      </c>
      <c r="J307" s="77"/>
      <c r="K307" s="92"/>
    </row>
    <row r="308" spans="1:11" ht="24" x14ac:dyDescent="0.15">
      <c r="A308" s="14" t="s">
        <v>2996</v>
      </c>
      <c r="B308" s="14" t="s">
        <v>3038</v>
      </c>
      <c r="C308" s="14" t="s">
        <v>3038</v>
      </c>
      <c r="D308" s="16">
        <v>45899</v>
      </c>
      <c r="E308" s="16"/>
      <c r="F308" s="14" t="s">
        <v>3039</v>
      </c>
      <c r="G308" s="14" t="s">
        <v>3040</v>
      </c>
      <c r="H308" s="14" t="s">
        <v>3041</v>
      </c>
      <c r="I308" s="15">
        <v>7</v>
      </c>
      <c r="J308" s="77"/>
      <c r="K308" s="92"/>
    </row>
    <row r="309" spans="1:11" ht="24" x14ac:dyDescent="0.15">
      <c r="A309" s="14" t="s">
        <v>2996</v>
      </c>
      <c r="B309" s="14" t="s">
        <v>3038</v>
      </c>
      <c r="C309" s="14" t="s">
        <v>3038</v>
      </c>
      <c r="D309" s="16">
        <v>45899</v>
      </c>
      <c r="E309" s="16"/>
      <c r="F309" s="14" t="s">
        <v>3039</v>
      </c>
      <c r="G309" s="14" t="s">
        <v>3040</v>
      </c>
      <c r="H309" s="14" t="s">
        <v>3041</v>
      </c>
      <c r="I309" s="15">
        <v>11.04</v>
      </c>
      <c r="J309" s="77"/>
      <c r="K309" s="92"/>
    </row>
    <row r="310" spans="1:11" ht="24" x14ac:dyDescent="0.15">
      <c r="A310" s="14" t="s">
        <v>2996</v>
      </c>
      <c r="B310" s="14">
        <v>2025116</v>
      </c>
      <c r="C310" s="14" t="s">
        <v>3233</v>
      </c>
      <c r="D310" s="16">
        <v>45903</v>
      </c>
      <c r="E310" s="16"/>
      <c r="F310" s="14" t="s">
        <v>3234</v>
      </c>
      <c r="G310" s="14">
        <v>36063835</v>
      </c>
      <c r="H310" s="14" t="s">
        <v>662</v>
      </c>
      <c r="I310" s="15">
        <v>11751.15</v>
      </c>
      <c r="J310" s="77"/>
      <c r="K310" s="92"/>
    </row>
    <row r="311" spans="1:11" ht="24" x14ac:dyDescent="0.15">
      <c r="A311" s="14" t="s">
        <v>2996</v>
      </c>
      <c r="B311" s="14">
        <v>2025117</v>
      </c>
      <c r="C311" s="14" t="s">
        <v>3235</v>
      </c>
      <c r="D311" s="16">
        <v>45903</v>
      </c>
      <c r="E311" s="16"/>
      <c r="F311" s="14" t="s">
        <v>3236</v>
      </c>
      <c r="G311" s="14">
        <v>35723025</v>
      </c>
      <c r="H311" s="14" t="s">
        <v>3010</v>
      </c>
      <c r="I311" s="15">
        <v>1039.3800000000001</v>
      </c>
      <c r="J311" s="77"/>
      <c r="K311" s="92"/>
    </row>
    <row r="312" spans="1:11" ht="24" x14ac:dyDescent="0.15">
      <c r="A312" s="14" t="s">
        <v>2996</v>
      </c>
      <c r="B312" s="14">
        <v>2025118</v>
      </c>
      <c r="C312" s="14" t="s">
        <v>3237</v>
      </c>
      <c r="D312" s="16">
        <v>45903</v>
      </c>
      <c r="E312" s="16"/>
      <c r="F312" s="14" t="s">
        <v>3238</v>
      </c>
      <c r="G312" s="14">
        <v>35723025</v>
      </c>
      <c r="H312" s="14" t="s">
        <v>3010</v>
      </c>
      <c r="I312" s="15">
        <v>750</v>
      </c>
      <c r="J312" s="77"/>
      <c r="K312" s="92"/>
    </row>
    <row r="313" spans="1:11" ht="24" x14ac:dyDescent="0.15">
      <c r="A313" s="14" t="s">
        <v>2996</v>
      </c>
      <c r="B313" s="14">
        <v>2025119</v>
      </c>
      <c r="C313" s="14" t="s">
        <v>3239</v>
      </c>
      <c r="D313" s="16">
        <v>45903</v>
      </c>
      <c r="E313" s="16"/>
      <c r="F313" s="14" t="s">
        <v>3240</v>
      </c>
      <c r="G313" s="14">
        <v>46785728</v>
      </c>
      <c r="H313" s="14" t="s">
        <v>3028</v>
      </c>
      <c r="I313" s="15">
        <v>1550.6</v>
      </c>
      <c r="J313" s="77"/>
      <c r="K313" s="92"/>
    </row>
    <row r="314" spans="1:11" ht="24" x14ac:dyDescent="0.15">
      <c r="A314" s="14" t="s">
        <v>2996</v>
      </c>
      <c r="B314" s="14"/>
      <c r="C314" s="14" t="s">
        <v>3178</v>
      </c>
      <c r="D314" s="16">
        <v>45905</v>
      </c>
      <c r="E314" s="16"/>
      <c r="F314" s="14" t="s">
        <v>3196</v>
      </c>
      <c r="G314" s="14"/>
      <c r="H314" s="14" t="s">
        <v>3197</v>
      </c>
      <c r="I314" s="15">
        <v>8260.99</v>
      </c>
      <c r="J314" s="77"/>
      <c r="K314" s="92"/>
    </row>
    <row r="315" spans="1:11" ht="24" x14ac:dyDescent="0.15">
      <c r="A315" s="14" t="s">
        <v>2996</v>
      </c>
      <c r="B315" s="14" t="s">
        <v>3241</v>
      </c>
      <c r="C315" s="14" t="s">
        <v>3107</v>
      </c>
      <c r="D315" s="16">
        <v>45909</v>
      </c>
      <c r="E315" s="16"/>
      <c r="F315" s="14" t="s">
        <v>3242</v>
      </c>
      <c r="G315" s="14" t="s">
        <v>3243</v>
      </c>
      <c r="H315" s="14" t="s">
        <v>3244</v>
      </c>
      <c r="I315" s="15">
        <v>7237.09</v>
      </c>
      <c r="J315" s="77"/>
      <c r="K315" s="92"/>
    </row>
    <row r="316" spans="1:11" ht="24" x14ac:dyDescent="0.15">
      <c r="A316" s="14" t="s">
        <v>2996</v>
      </c>
      <c r="B316" s="14" t="s">
        <v>3245</v>
      </c>
      <c r="C316" s="14" t="s">
        <v>3107</v>
      </c>
      <c r="D316" s="16">
        <v>45909</v>
      </c>
      <c r="E316" s="16"/>
      <c r="F316" s="14" t="s">
        <v>3246</v>
      </c>
      <c r="G316" s="14" t="s">
        <v>3247</v>
      </c>
      <c r="H316" s="14" t="s">
        <v>3248</v>
      </c>
      <c r="I316" s="15">
        <v>6422.04</v>
      </c>
      <c r="J316" s="77"/>
      <c r="K316" s="92"/>
    </row>
    <row r="317" spans="1:11" ht="24" x14ac:dyDescent="0.15">
      <c r="A317" s="14" t="s">
        <v>2996</v>
      </c>
      <c r="B317" s="14" t="s">
        <v>3189</v>
      </c>
      <c r="C317" s="14" t="s">
        <v>3107</v>
      </c>
      <c r="D317" s="16">
        <v>45909</v>
      </c>
      <c r="E317" s="16"/>
      <c r="F317" s="14" t="s">
        <v>3249</v>
      </c>
      <c r="G317" s="14" t="s">
        <v>3250</v>
      </c>
      <c r="H317" s="14" t="s">
        <v>3191</v>
      </c>
      <c r="I317" s="15">
        <v>142.30000000000001</v>
      </c>
      <c r="J317" s="77"/>
      <c r="K317" s="92"/>
    </row>
    <row r="318" spans="1:11" ht="24" x14ac:dyDescent="0.15">
      <c r="A318" s="14" t="s">
        <v>2996</v>
      </c>
      <c r="B318" s="14" t="s">
        <v>3251</v>
      </c>
      <c r="C318" s="14" t="s">
        <v>3107</v>
      </c>
      <c r="D318" s="16">
        <v>45909</v>
      </c>
      <c r="E318" s="16"/>
      <c r="F318" s="14" t="s">
        <v>3252</v>
      </c>
      <c r="G318" s="14">
        <v>35562889</v>
      </c>
      <c r="H318" s="14" t="s">
        <v>3253</v>
      </c>
      <c r="I318" s="15">
        <v>200.2</v>
      </c>
      <c r="J318" s="77"/>
      <c r="K318" s="92"/>
    </row>
    <row r="319" spans="1:11" ht="24" x14ac:dyDescent="0.15">
      <c r="A319" s="14" t="s">
        <v>2996</v>
      </c>
      <c r="B319" s="14" t="s">
        <v>3254</v>
      </c>
      <c r="C319" s="14" t="s">
        <v>3107</v>
      </c>
      <c r="D319" s="16">
        <v>45909</v>
      </c>
      <c r="E319" s="16"/>
      <c r="F319" s="14" t="s">
        <v>3255</v>
      </c>
      <c r="G319" s="14" t="s">
        <v>3256</v>
      </c>
      <c r="H319" s="14" t="s">
        <v>3257</v>
      </c>
      <c r="I319" s="15">
        <v>1730.01</v>
      </c>
      <c r="J319" s="77"/>
      <c r="K319" s="92"/>
    </row>
    <row r="320" spans="1:11" ht="24" x14ac:dyDescent="0.15">
      <c r="A320" s="14" t="s">
        <v>2996</v>
      </c>
      <c r="B320" s="14" t="s">
        <v>3258</v>
      </c>
      <c r="C320" s="14" t="s">
        <v>3107</v>
      </c>
      <c r="D320" s="16">
        <v>45909</v>
      </c>
      <c r="E320" s="16"/>
      <c r="F320" s="14" t="s">
        <v>3259</v>
      </c>
      <c r="G320" s="14" t="s">
        <v>3256</v>
      </c>
      <c r="H320" s="14" t="s">
        <v>3257</v>
      </c>
      <c r="I320" s="15">
        <v>800</v>
      </c>
      <c r="J320" s="77"/>
      <c r="K320" s="92"/>
    </row>
    <row r="321" spans="1:11" ht="24" x14ac:dyDescent="0.15">
      <c r="A321" s="14" t="s">
        <v>2996</v>
      </c>
      <c r="B321" s="14" t="s">
        <v>3260</v>
      </c>
      <c r="C321" s="14" t="s">
        <v>3107</v>
      </c>
      <c r="D321" s="16">
        <v>45909</v>
      </c>
      <c r="E321" s="16"/>
      <c r="F321" s="14" t="s">
        <v>3261</v>
      </c>
      <c r="G321" s="14">
        <v>31791786</v>
      </c>
      <c r="H321" s="14" t="s">
        <v>3262</v>
      </c>
      <c r="I321" s="15">
        <v>450</v>
      </c>
      <c r="J321" s="77"/>
      <c r="K321" s="92"/>
    </row>
    <row r="322" spans="1:11" ht="24" x14ac:dyDescent="0.15">
      <c r="A322" s="14" t="s">
        <v>2996</v>
      </c>
      <c r="B322" s="14" t="s">
        <v>3263</v>
      </c>
      <c r="C322" s="14" t="s">
        <v>3107</v>
      </c>
      <c r="D322" s="16">
        <v>45909</v>
      </c>
      <c r="E322" s="16"/>
      <c r="F322" s="14" t="s">
        <v>3264</v>
      </c>
      <c r="G322" s="14">
        <v>31791786</v>
      </c>
      <c r="H322" s="14" t="s">
        <v>3262</v>
      </c>
      <c r="I322" s="15">
        <v>213.88</v>
      </c>
      <c r="J322" s="77"/>
      <c r="K322" s="92"/>
    </row>
    <row r="323" spans="1:11" ht="24" x14ac:dyDescent="0.15">
      <c r="A323" s="14" t="s">
        <v>2996</v>
      </c>
      <c r="B323" s="14" t="s">
        <v>3265</v>
      </c>
      <c r="C323" s="14" t="s">
        <v>3107</v>
      </c>
      <c r="D323" s="16">
        <v>45909</v>
      </c>
      <c r="E323" s="16"/>
      <c r="F323" s="14" t="s">
        <v>3266</v>
      </c>
      <c r="G323" s="14">
        <v>30842972</v>
      </c>
      <c r="H323" s="14" t="s">
        <v>3267</v>
      </c>
      <c r="I323" s="15">
        <v>281</v>
      </c>
      <c r="J323" s="77"/>
      <c r="K323" s="92"/>
    </row>
    <row r="324" spans="1:11" ht="24" x14ac:dyDescent="0.15">
      <c r="A324" s="14" t="s">
        <v>2996</v>
      </c>
      <c r="B324" s="14" t="s">
        <v>3268</v>
      </c>
      <c r="C324" s="14" t="s">
        <v>3107</v>
      </c>
      <c r="D324" s="16">
        <v>45909</v>
      </c>
      <c r="E324" s="16"/>
      <c r="F324" s="14" t="s">
        <v>3269</v>
      </c>
      <c r="G324" s="14">
        <v>30842972</v>
      </c>
      <c r="H324" s="14" t="s">
        <v>3267</v>
      </c>
      <c r="I324" s="15">
        <v>1139.26</v>
      </c>
      <c r="J324" s="77"/>
      <c r="K324" s="92"/>
    </row>
    <row r="325" spans="1:11" ht="24" x14ac:dyDescent="0.15">
      <c r="A325" s="14" t="s">
        <v>2996</v>
      </c>
      <c r="B325" s="14" t="s">
        <v>3270</v>
      </c>
      <c r="C325" s="14" t="s">
        <v>3107</v>
      </c>
      <c r="D325" s="16">
        <v>45909</v>
      </c>
      <c r="E325" s="16"/>
      <c r="F325" s="14" t="s">
        <v>3271</v>
      </c>
      <c r="G325" s="14" t="s">
        <v>3250</v>
      </c>
      <c r="H325" s="14" t="s">
        <v>3191</v>
      </c>
      <c r="I325" s="15">
        <v>88.36</v>
      </c>
      <c r="J325" s="77"/>
      <c r="K325" s="92"/>
    </row>
    <row r="326" spans="1:11" ht="24" x14ac:dyDescent="0.15">
      <c r="A326" s="14" t="s">
        <v>2996</v>
      </c>
      <c r="B326" s="14" t="s">
        <v>3272</v>
      </c>
      <c r="C326" s="14" t="s">
        <v>3107</v>
      </c>
      <c r="D326" s="16">
        <v>45909</v>
      </c>
      <c r="E326" s="16"/>
      <c r="F326" s="14" t="s">
        <v>3273</v>
      </c>
      <c r="G326" s="14" t="s">
        <v>3250</v>
      </c>
      <c r="H326" s="14" t="s">
        <v>3191</v>
      </c>
      <c r="I326" s="15">
        <v>669.84</v>
      </c>
      <c r="J326" s="77"/>
      <c r="K326" s="92"/>
    </row>
    <row r="327" spans="1:11" ht="24" x14ac:dyDescent="0.15">
      <c r="A327" s="14" t="s">
        <v>2996</v>
      </c>
      <c r="B327" s="14" t="s">
        <v>3274</v>
      </c>
      <c r="C327" s="14" t="s">
        <v>3107</v>
      </c>
      <c r="D327" s="16">
        <v>45909</v>
      </c>
      <c r="E327" s="16"/>
      <c r="F327" s="14" t="s">
        <v>3275</v>
      </c>
      <c r="G327" s="14" t="s">
        <v>3250</v>
      </c>
      <c r="H327" s="14" t="s">
        <v>3191</v>
      </c>
      <c r="I327" s="15">
        <v>196</v>
      </c>
      <c r="J327" s="77"/>
      <c r="K327" s="92"/>
    </row>
    <row r="328" spans="1:11" ht="24" x14ac:dyDescent="0.15">
      <c r="A328" s="14" t="s">
        <v>2996</v>
      </c>
      <c r="B328" s="14" t="s">
        <v>3276</v>
      </c>
      <c r="C328" s="14" t="s">
        <v>3107</v>
      </c>
      <c r="D328" s="16">
        <v>45909</v>
      </c>
      <c r="E328" s="16"/>
      <c r="F328" s="14" t="s">
        <v>3277</v>
      </c>
      <c r="G328" s="14" t="s">
        <v>3278</v>
      </c>
      <c r="H328" s="14" t="s">
        <v>3279</v>
      </c>
      <c r="I328" s="15">
        <v>303.39999999999998</v>
      </c>
      <c r="J328" s="77"/>
      <c r="K328" s="92"/>
    </row>
    <row r="329" spans="1:11" ht="24" x14ac:dyDescent="0.15">
      <c r="A329" s="14" t="s">
        <v>2996</v>
      </c>
      <c r="B329" s="14" t="s">
        <v>3280</v>
      </c>
      <c r="C329" s="14" t="s">
        <v>3107</v>
      </c>
      <c r="D329" s="16">
        <v>45909</v>
      </c>
      <c r="E329" s="16"/>
      <c r="F329" s="14" t="s">
        <v>3281</v>
      </c>
      <c r="G329" s="14" t="s">
        <v>3278</v>
      </c>
      <c r="H329" s="14" t="s">
        <v>3279</v>
      </c>
      <c r="I329" s="15">
        <v>348.19</v>
      </c>
      <c r="J329" s="77"/>
      <c r="K329" s="92"/>
    </row>
    <row r="330" spans="1:11" ht="24" x14ac:dyDescent="0.15">
      <c r="A330" s="14" t="s">
        <v>2996</v>
      </c>
      <c r="B330" s="14" t="s">
        <v>3282</v>
      </c>
      <c r="C330" s="14" t="s">
        <v>3107</v>
      </c>
      <c r="D330" s="16">
        <v>45909</v>
      </c>
      <c r="E330" s="16"/>
      <c r="F330" s="14" t="s">
        <v>3283</v>
      </c>
      <c r="G330" s="14" t="s">
        <v>3278</v>
      </c>
      <c r="H330" s="14" t="s">
        <v>3279</v>
      </c>
      <c r="I330" s="15">
        <v>396.9</v>
      </c>
      <c r="J330" s="77"/>
      <c r="K330" s="92"/>
    </row>
    <row r="331" spans="1:11" ht="24" x14ac:dyDescent="0.15">
      <c r="A331" s="14" t="s">
        <v>2996</v>
      </c>
      <c r="B331" s="14" t="s">
        <v>3284</v>
      </c>
      <c r="C331" s="14" t="s">
        <v>3107</v>
      </c>
      <c r="D331" s="16">
        <v>45909</v>
      </c>
      <c r="E331" s="16"/>
      <c r="F331" s="14" t="s">
        <v>3285</v>
      </c>
      <c r="G331" s="14" t="s">
        <v>3278</v>
      </c>
      <c r="H331" s="14" t="s">
        <v>3279</v>
      </c>
      <c r="I331" s="15">
        <v>320.85000000000002</v>
      </c>
      <c r="J331" s="77"/>
      <c r="K331" s="92"/>
    </row>
    <row r="332" spans="1:11" ht="24" x14ac:dyDescent="0.15">
      <c r="A332" s="14" t="s">
        <v>2996</v>
      </c>
      <c r="B332" s="14" t="s">
        <v>3286</v>
      </c>
      <c r="C332" s="14" t="s">
        <v>3107</v>
      </c>
      <c r="D332" s="16">
        <v>45909</v>
      </c>
      <c r="E332" s="16"/>
      <c r="F332" s="14" t="s">
        <v>3287</v>
      </c>
      <c r="G332" s="14" t="s">
        <v>3278</v>
      </c>
      <c r="H332" s="14" t="s">
        <v>3279</v>
      </c>
      <c r="I332" s="15">
        <v>251.05</v>
      </c>
      <c r="J332" s="77"/>
      <c r="K332" s="92"/>
    </row>
    <row r="333" spans="1:11" ht="24" x14ac:dyDescent="0.15">
      <c r="A333" s="14" t="s">
        <v>2996</v>
      </c>
      <c r="B333" s="14" t="s">
        <v>3288</v>
      </c>
      <c r="C333" s="14" t="s">
        <v>3107</v>
      </c>
      <c r="D333" s="16">
        <v>45909</v>
      </c>
      <c r="E333" s="16"/>
      <c r="F333" s="14" t="s">
        <v>3289</v>
      </c>
      <c r="G333" s="14" t="s">
        <v>3278</v>
      </c>
      <c r="H333" s="14" t="s">
        <v>3279</v>
      </c>
      <c r="I333" s="15">
        <v>331.5</v>
      </c>
      <c r="J333" s="77"/>
      <c r="K333" s="92"/>
    </row>
    <row r="334" spans="1:11" ht="24" x14ac:dyDescent="0.15">
      <c r="A334" s="14" t="s">
        <v>2996</v>
      </c>
      <c r="B334" s="14" t="s">
        <v>3290</v>
      </c>
      <c r="C334" s="14" t="s">
        <v>3107</v>
      </c>
      <c r="D334" s="16">
        <v>45909</v>
      </c>
      <c r="E334" s="16"/>
      <c r="F334" s="14" t="s">
        <v>3291</v>
      </c>
      <c r="G334" s="14" t="s">
        <v>3278</v>
      </c>
      <c r="H334" s="14" t="s">
        <v>3279</v>
      </c>
      <c r="I334" s="15">
        <v>202.84</v>
      </c>
      <c r="J334" s="77"/>
      <c r="K334" s="92"/>
    </row>
    <row r="335" spans="1:11" ht="24" x14ac:dyDescent="0.15">
      <c r="A335" s="14" t="s">
        <v>2996</v>
      </c>
      <c r="B335" s="14" t="s">
        <v>3292</v>
      </c>
      <c r="C335" s="14" t="s">
        <v>3107</v>
      </c>
      <c r="D335" s="16">
        <v>45909</v>
      </c>
      <c r="E335" s="16"/>
      <c r="F335" s="14" t="s">
        <v>3293</v>
      </c>
      <c r="G335" s="14" t="s">
        <v>3278</v>
      </c>
      <c r="H335" s="14" t="s">
        <v>3279</v>
      </c>
      <c r="I335" s="15">
        <v>292.58</v>
      </c>
      <c r="J335" s="77"/>
      <c r="K335" s="92"/>
    </row>
    <row r="336" spans="1:11" ht="24" x14ac:dyDescent="0.15">
      <c r="A336" s="14" t="s">
        <v>2996</v>
      </c>
      <c r="B336" s="14" t="s">
        <v>3294</v>
      </c>
      <c r="C336" s="14" t="s">
        <v>3107</v>
      </c>
      <c r="D336" s="16">
        <v>45909</v>
      </c>
      <c r="E336" s="16"/>
      <c r="F336" s="14" t="s">
        <v>3295</v>
      </c>
      <c r="G336" s="14" t="s">
        <v>3278</v>
      </c>
      <c r="H336" s="14" t="s">
        <v>3279</v>
      </c>
      <c r="I336" s="15">
        <v>232.1</v>
      </c>
      <c r="J336" s="77"/>
      <c r="K336" s="92"/>
    </row>
    <row r="337" spans="1:11" ht="24" x14ac:dyDescent="0.15">
      <c r="A337" s="14" t="s">
        <v>2996</v>
      </c>
      <c r="B337" s="14" t="s">
        <v>3296</v>
      </c>
      <c r="C337" s="14" t="s">
        <v>3107</v>
      </c>
      <c r="D337" s="16">
        <v>45909</v>
      </c>
      <c r="E337" s="16"/>
      <c r="F337" s="14" t="s">
        <v>3297</v>
      </c>
      <c r="G337" s="14" t="s">
        <v>3278</v>
      </c>
      <c r="H337" s="14" t="s">
        <v>3279</v>
      </c>
      <c r="I337" s="15">
        <v>780.45</v>
      </c>
      <c r="J337" s="77"/>
      <c r="K337" s="92"/>
    </row>
    <row r="338" spans="1:11" ht="24" x14ac:dyDescent="0.15">
      <c r="A338" s="14" t="s">
        <v>2996</v>
      </c>
      <c r="B338" s="14" t="s">
        <v>3298</v>
      </c>
      <c r="C338" s="14" t="s">
        <v>3107</v>
      </c>
      <c r="D338" s="16">
        <v>45909</v>
      </c>
      <c r="E338" s="16"/>
      <c r="F338" s="14" t="s">
        <v>3299</v>
      </c>
      <c r="G338" s="14" t="s">
        <v>3278</v>
      </c>
      <c r="H338" s="14" t="s">
        <v>3279</v>
      </c>
      <c r="I338" s="15">
        <v>392.29</v>
      </c>
      <c r="J338" s="77"/>
      <c r="K338" s="92"/>
    </row>
    <row r="339" spans="1:11" ht="24" x14ac:dyDescent="0.15">
      <c r="A339" s="14" t="s">
        <v>2996</v>
      </c>
      <c r="B339" s="14" t="s">
        <v>3300</v>
      </c>
      <c r="C339" s="14" t="s">
        <v>3107</v>
      </c>
      <c r="D339" s="16">
        <v>45909</v>
      </c>
      <c r="E339" s="16"/>
      <c r="F339" s="14" t="s">
        <v>3301</v>
      </c>
      <c r="G339" s="14" t="s">
        <v>3278</v>
      </c>
      <c r="H339" s="14" t="s">
        <v>3279</v>
      </c>
      <c r="I339" s="15">
        <v>305.2</v>
      </c>
      <c r="J339" s="77"/>
      <c r="K339" s="92"/>
    </row>
    <row r="340" spans="1:11" ht="24" x14ac:dyDescent="0.15">
      <c r="A340" s="14" t="s">
        <v>2996</v>
      </c>
      <c r="B340" s="14" t="s">
        <v>3302</v>
      </c>
      <c r="C340" s="14" t="s">
        <v>3107</v>
      </c>
      <c r="D340" s="16">
        <v>45909</v>
      </c>
      <c r="E340" s="16"/>
      <c r="F340" s="14" t="s">
        <v>3303</v>
      </c>
      <c r="G340" s="14">
        <v>35512644</v>
      </c>
      <c r="H340" s="14" t="s">
        <v>3304</v>
      </c>
      <c r="I340" s="15">
        <v>814.96</v>
      </c>
      <c r="J340" s="77"/>
      <c r="K340" s="92"/>
    </row>
    <row r="341" spans="1:11" ht="24" x14ac:dyDescent="0.15">
      <c r="A341" s="14" t="s">
        <v>2996</v>
      </c>
      <c r="B341" s="14" t="s">
        <v>3305</v>
      </c>
      <c r="C341" s="14" t="s">
        <v>3306</v>
      </c>
      <c r="D341" s="16">
        <v>45909</v>
      </c>
      <c r="E341" s="16"/>
      <c r="F341" s="14" t="s">
        <v>3307</v>
      </c>
      <c r="G341" s="14" t="s">
        <v>3308</v>
      </c>
      <c r="H341" s="14" t="s">
        <v>3309</v>
      </c>
      <c r="I341" s="15">
        <v>984.79</v>
      </c>
      <c r="J341" s="77"/>
      <c r="K341" s="92"/>
    </row>
    <row r="342" spans="1:11" ht="24" x14ac:dyDescent="0.15">
      <c r="A342" s="14" t="s">
        <v>2996</v>
      </c>
      <c r="B342" s="14">
        <v>2025120</v>
      </c>
      <c r="C342" s="14"/>
      <c r="D342" s="16">
        <v>45912</v>
      </c>
      <c r="E342" s="16"/>
      <c r="F342" s="14" t="s">
        <v>3310</v>
      </c>
      <c r="G342" s="14">
        <v>35790164</v>
      </c>
      <c r="H342" s="14" t="s">
        <v>3311</v>
      </c>
      <c r="I342" s="15">
        <v>20.51</v>
      </c>
      <c r="J342" s="77"/>
      <c r="K342" s="92"/>
    </row>
    <row r="343" spans="1:11" ht="36" x14ac:dyDescent="0.15">
      <c r="A343" s="14" t="s">
        <v>2996</v>
      </c>
      <c r="B343" s="14">
        <v>2025121</v>
      </c>
      <c r="C343" s="14" t="s">
        <v>3312</v>
      </c>
      <c r="D343" s="16">
        <v>45916</v>
      </c>
      <c r="E343" s="16"/>
      <c r="F343" s="14" t="s">
        <v>3313</v>
      </c>
      <c r="G343" s="14" t="s">
        <v>3086</v>
      </c>
      <c r="H343" s="14" t="s">
        <v>3087</v>
      </c>
      <c r="I343" s="15">
        <v>600</v>
      </c>
      <c r="J343" s="77"/>
      <c r="K343" s="92"/>
    </row>
    <row r="344" spans="1:11" ht="36" x14ac:dyDescent="0.15">
      <c r="A344" s="14" t="s">
        <v>2996</v>
      </c>
      <c r="B344" s="14">
        <v>2025122</v>
      </c>
      <c r="C344" s="14" t="s">
        <v>3314</v>
      </c>
      <c r="D344" s="16">
        <v>45916</v>
      </c>
      <c r="E344" s="16"/>
      <c r="F344" s="14" t="s">
        <v>3315</v>
      </c>
      <c r="G344" s="14" t="s">
        <v>3086</v>
      </c>
      <c r="H344" s="14" t="s">
        <v>3087</v>
      </c>
      <c r="I344" s="15">
        <v>600</v>
      </c>
      <c r="J344" s="77"/>
      <c r="K344" s="92"/>
    </row>
    <row r="345" spans="1:11" ht="24" x14ac:dyDescent="0.15">
      <c r="A345" s="14" t="s">
        <v>2996</v>
      </c>
      <c r="B345" s="14" t="s">
        <v>3038</v>
      </c>
      <c r="C345" s="14" t="s">
        <v>3038</v>
      </c>
      <c r="D345" s="16">
        <v>45916</v>
      </c>
      <c r="E345" s="16"/>
      <c r="F345" s="14" t="s">
        <v>3039</v>
      </c>
      <c r="G345" s="14" t="s">
        <v>3040</v>
      </c>
      <c r="H345" s="14" t="s">
        <v>3041</v>
      </c>
      <c r="I345" s="15">
        <v>10</v>
      </c>
      <c r="J345" s="77"/>
      <c r="K345" s="92"/>
    </row>
    <row r="346" spans="1:11" ht="24" x14ac:dyDescent="0.15">
      <c r="A346" s="14" t="s">
        <v>2996</v>
      </c>
      <c r="B346" s="14" t="s">
        <v>3038</v>
      </c>
      <c r="C346" s="14" t="s">
        <v>3038</v>
      </c>
      <c r="D346" s="16">
        <v>45916</v>
      </c>
      <c r="E346" s="16"/>
      <c r="F346" s="14" t="s">
        <v>3039</v>
      </c>
      <c r="G346" s="14" t="s">
        <v>3040</v>
      </c>
      <c r="H346" s="14" t="s">
        <v>3041</v>
      </c>
      <c r="I346" s="15">
        <v>10</v>
      </c>
      <c r="J346" s="77"/>
      <c r="K346" s="92"/>
    </row>
    <row r="347" spans="1:11" ht="24" x14ac:dyDescent="0.15">
      <c r="A347" s="14" t="s">
        <v>2996</v>
      </c>
      <c r="B347" s="14">
        <v>2025123</v>
      </c>
      <c r="C347" s="14" t="s">
        <v>3054</v>
      </c>
      <c r="D347" s="16">
        <v>45918</v>
      </c>
      <c r="E347" s="16"/>
      <c r="F347" s="14" t="s">
        <v>3055</v>
      </c>
      <c r="G347" s="14">
        <v>35697270</v>
      </c>
      <c r="H347" s="14" t="s">
        <v>3175</v>
      </c>
      <c r="I347" s="15">
        <v>152.03</v>
      </c>
      <c r="J347" s="77"/>
      <c r="K347" s="92"/>
    </row>
    <row r="348" spans="1:11" ht="24" x14ac:dyDescent="0.15">
      <c r="A348" s="14" t="s">
        <v>2996</v>
      </c>
      <c r="B348" s="14">
        <v>2025124</v>
      </c>
      <c r="C348" s="14" t="s">
        <v>3316</v>
      </c>
      <c r="D348" s="16">
        <v>45918</v>
      </c>
      <c r="E348" s="16"/>
      <c r="F348" s="14" t="s">
        <v>3317</v>
      </c>
      <c r="G348" s="14" t="s">
        <v>3122</v>
      </c>
      <c r="H348" s="14" t="s">
        <v>3123</v>
      </c>
      <c r="I348" s="15">
        <v>2100</v>
      </c>
      <c r="J348" s="77"/>
      <c r="K348" s="92"/>
    </row>
    <row r="349" spans="1:11" ht="24" x14ac:dyDescent="0.15">
      <c r="A349" s="14" t="s">
        <v>2996</v>
      </c>
      <c r="B349" s="14">
        <v>2025125</v>
      </c>
      <c r="C349" s="14"/>
      <c r="D349" s="16">
        <v>45918</v>
      </c>
      <c r="E349" s="16"/>
      <c r="F349" s="14" t="s">
        <v>3226</v>
      </c>
      <c r="G349" s="14">
        <v>50370294</v>
      </c>
      <c r="H349" s="14" t="s">
        <v>3318</v>
      </c>
      <c r="I349" s="15">
        <v>48.07</v>
      </c>
      <c r="J349" s="77"/>
      <c r="K349" s="92"/>
    </row>
    <row r="350" spans="1:11" ht="24" x14ac:dyDescent="0.15">
      <c r="A350" s="14" t="s">
        <v>2996</v>
      </c>
      <c r="B350" s="14">
        <v>2025126</v>
      </c>
      <c r="C350" s="14" t="s">
        <v>3319</v>
      </c>
      <c r="D350" s="16">
        <v>45923</v>
      </c>
      <c r="E350" s="16"/>
      <c r="F350" s="14" t="s">
        <v>3320</v>
      </c>
      <c r="G350" s="14">
        <v>30814910</v>
      </c>
      <c r="H350" s="14" t="s">
        <v>3201</v>
      </c>
      <c r="I350" s="15">
        <v>993.49</v>
      </c>
      <c r="J350" s="77"/>
      <c r="K350" s="92"/>
    </row>
    <row r="351" spans="1:11" ht="24" x14ac:dyDescent="0.15">
      <c r="A351" s="14" t="s">
        <v>2996</v>
      </c>
      <c r="B351" s="14">
        <v>2025127</v>
      </c>
      <c r="C351" s="14" t="s">
        <v>3321</v>
      </c>
      <c r="D351" s="16">
        <v>45923</v>
      </c>
      <c r="E351" s="16"/>
      <c r="F351" s="14" t="s">
        <v>3322</v>
      </c>
      <c r="G351" s="14" t="s">
        <v>562</v>
      </c>
      <c r="H351" s="14" t="s">
        <v>563</v>
      </c>
      <c r="I351" s="15">
        <v>1615.86</v>
      </c>
      <c r="J351" s="77"/>
      <c r="K351" s="92"/>
    </row>
    <row r="352" spans="1:11" ht="24" x14ac:dyDescent="0.15">
      <c r="A352" s="14" t="s">
        <v>2996</v>
      </c>
      <c r="B352" s="14">
        <v>2025128</v>
      </c>
      <c r="C352" s="14" t="s">
        <v>3323</v>
      </c>
      <c r="D352" s="16">
        <v>45923</v>
      </c>
      <c r="E352" s="16"/>
      <c r="F352" s="14" t="s">
        <v>3324</v>
      </c>
      <c r="G352" s="14">
        <v>30811571</v>
      </c>
      <c r="H352" s="14" t="s">
        <v>3325</v>
      </c>
      <c r="I352" s="15">
        <v>2387</v>
      </c>
      <c r="J352" s="77"/>
      <c r="K352" s="92"/>
    </row>
    <row r="353" spans="1:11" ht="24" x14ac:dyDescent="0.15">
      <c r="A353" s="14" t="s">
        <v>2996</v>
      </c>
      <c r="B353" s="14">
        <v>2025129</v>
      </c>
      <c r="C353" s="14" t="s">
        <v>3326</v>
      </c>
      <c r="D353" s="16">
        <v>45923</v>
      </c>
      <c r="E353" s="16"/>
      <c r="F353" s="14" t="s">
        <v>3327</v>
      </c>
      <c r="G353" s="14">
        <v>35903872</v>
      </c>
      <c r="H353" s="14" t="s">
        <v>3174</v>
      </c>
      <c r="I353" s="15">
        <v>390</v>
      </c>
      <c r="J353" s="77"/>
      <c r="K353" s="92"/>
    </row>
    <row r="354" spans="1:11" ht="24" x14ac:dyDescent="0.15">
      <c r="A354" s="14" t="s">
        <v>2996</v>
      </c>
      <c r="B354" s="14" t="s">
        <v>3038</v>
      </c>
      <c r="C354" s="14" t="s">
        <v>3038</v>
      </c>
      <c r="D354" s="16">
        <v>45930</v>
      </c>
      <c r="E354" s="16"/>
      <c r="F354" s="14" t="s">
        <v>3039</v>
      </c>
      <c r="G354" s="14" t="s">
        <v>3040</v>
      </c>
      <c r="H354" s="14" t="s">
        <v>3041</v>
      </c>
      <c r="I354" s="15">
        <v>7</v>
      </c>
      <c r="J354" s="77"/>
      <c r="K354" s="92"/>
    </row>
    <row r="355" spans="1:11" ht="24" x14ac:dyDescent="0.15">
      <c r="A355" s="14" t="s">
        <v>2996</v>
      </c>
      <c r="B355" s="14" t="s">
        <v>3038</v>
      </c>
      <c r="C355" s="14" t="s">
        <v>3038</v>
      </c>
      <c r="D355" s="16">
        <v>45930</v>
      </c>
      <c r="E355" s="16"/>
      <c r="F355" s="14" t="s">
        <v>3039</v>
      </c>
      <c r="G355" s="14" t="s">
        <v>3040</v>
      </c>
      <c r="H355" s="14" t="s">
        <v>3041</v>
      </c>
      <c r="I355" s="15">
        <v>7.2</v>
      </c>
      <c r="J355" s="77"/>
      <c r="K355" s="92"/>
    </row>
    <row r="356" spans="1:11" ht="24" x14ac:dyDescent="0.15">
      <c r="A356" s="14" t="s">
        <v>2996</v>
      </c>
      <c r="B356" s="14">
        <v>2025130</v>
      </c>
      <c r="C356" s="14" t="s">
        <v>3328</v>
      </c>
      <c r="D356" s="16">
        <v>45931</v>
      </c>
      <c r="E356" s="16"/>
      <c r="F356" s="14" t="s">
        <v>3329</v>
      </c>
      <c r="G356" s="14">
        <v>47449128</v>
      </c>
      <c r="H356" s="14" t="s">
        <v>3018</v>
      </c>
      <c r="I356" s="15">
        <v>1492</v>
      </c>
      <c r="J356" s="77"/>
      <c r="K356" s="92"/>
    </row>
    <row r="357" spans="1:11" ht="24" x14ac:dyDescent="0.15">
      <c r="A357" s="14" t="s">
        <v>2996</v>
      </c>
      <c r="B357" s="14">
        <v>2025131</v>
      </c>
      <c r="C357" s="14" t="s">
        <v>3330</v>
      </c>
      <c r="D357" s="16">
        <v>45936</v>
      </c>
      <c r="E357" s="16"/>
      <c r="F357" s="14" t="s">
        <v>3331</v>
      </c>
      <c r="G357" s="14">
        <v>47449128</v>
      </c>
      <c r="H357" s="14" t="s">
        <v>3332</v>
      </c>
      <c r="I357" s="15">
        <v>746</v>
      </c>
      <c r="J357" s="77"/>
      <c r="K357" s="92"/>
    </row>
    <row r="358" spans="1:11" ht="24" x14ac:dyDescent="0.15">
      <c r="A358" s="14" t="s">
        <v>2996</v>
      </c>
      <c r="B358" s="14">
        <v>2025132</v>
      </c>
      <c r="C358" s="14"/>
      <c r="D358" s="16">
        <v>45936</v>
      </c>
      <c r="E358" s="16"/>
      <c r="F358" s="14" t="s">
        <v>3226</v>
      </c>
      <c r="G358" s="14">
        <v>50370294</v>
      </c>
      <c r="H358" s="14" t="s">
        <v>3318</v>
      </c>
      <c r="I358" s="15">
        <v>83</v>
      </c>
      <c r="J358" s="77"/>
      <c r="K358" s="92"/>
    </row>
    <row r="359" spans="1:11" ht="24" x14ac:dyDescent="0.15">
      <c r="A359" s="14" t="s">
        <v>2996</v>
      </c>
      <c r="B359" s="14">
        <v>2025133</v>
      </c>
      <c r="C359" s="14" t="s">
        <v>3333</v>
      </c>
      <c r="D359" s="16">
        <v>45937</v>
      </c>
      <c r="E359" s="16"/>
      <c r="F359" s="14" t="s">
        <v>3334</v>
      </c>
      <c r="G359" s="14">
        <v>36729281</v>
      </c>
      <c r="H359" s="14" t="s">
        <v>3335</v>
      </c>
      <c r="I359" s="15">
        <v>922.5</v>
      </c>
      <c r="J359" s="77"/>
      <c r="K359" s="92"/>
    </row>
    <row r="360" spans="1:11" ht="36" x14ac:dyDescent="0.15">
      <c r="A360" s="14" t="s">
        <v>2996</v>
      </c>
      <c r="B360" s="14">
        <v>2025134</v>
      </c>
      <c r="C360" s="14" t="s">
        <v>3336</v>
      </c>
      <c r="D360" s="16">
        <v>45937</v>
      </c>
      <c r="E360" s="16"/>
      <c r="F360" s="14" t="s">
        <v>3337</v>
      </c>
      <c r="G360" s="14" t="s">
        <v>3086</v>
      </c>
      <c r="H360" s="14" t="s">
        <v>3087</v>
      </c>
      <c r="I360" s="15">
        <v>300</v>
      </c>
      <c r="J360" s="77"/>
      <c r="K360" s="92"/>
    </row>
    <row r="361" spans="1:11" ht="24" x14ac:dyDescent="0.15">
      <c r="A361" s="14" t="s">
        <v>2996</v>
      </c>
      <c r="B361" s="14" t="s">
        <v>3038</v>
      </c>
      <c r="C361" s="14" t="s">
        <v>3038</v>
      </c>
      <c r="D361" s="16">
        <v>45937</v>
      </c>
      <c r="E361" s="16"/>
      <c r="F361" s="14" t="s">
        <v>3039</v>
      </c>
      <c r="G361" s="14" t="s">
        <v>3040</v>
      </c>
      <c r="H361" s="14" t="s">
        <v>3041</v>
      </c>
      <c r="I361" s="15">
        <v>10</v>
      </c>
      <c r="J361" s="77"/>
      <c r="K361" s="92"/>
    </row>
    <row r="362" spans="1:11" ht="24" x14ac:dyDescent="0.15">
      <c r="A362" s="14" t="s">
        <v>2996</v>
      </c>
      <c r="B362" s="14">
        <v>2025135</v>
      </c>
      <c r="C362" s="14" t="s">
        <v>3338</v>
      </c>
      <c r="D362" s="16">
        <v>45938</v>
      </c>
      <c r="E362" s="16"/>
      <c r="F362" s="14" t="s">
        <v>3339</v>
      </c>
      <c r="G362" s="14">
        <v>55930611</v>
      </c>
      <c r="H362" s="14" t="s">
        <v>1252</v>
      </c>
      <c r="I362" s="15">
        <v>50000</v>
      </c>
      <c r="J362" s="77"/>
      <c r="K362" s="92"/>
    </row>
    <row r="363" spans="1:11" ht="24" x14ac:dyDescent="0.15">
      <c r="A363" s="14" t="s">
        <v>2996</v>
      </c>
      <c r="B363" s="14">
        <v>2025136</v>
      </c>
      <c r="C363" s="14" t="s">
        <v>3340</v>
      </c>
      <c r="D363" s="16">
        <v>45943</v>
      </c>
      <c r="E363" s="16"/>
      <c r="F363" s="14" t="s">
        <v>3337</v>
      </c>
      <c r="G363" s="14">
        <v>919840272</v>
      </c>
      <c r="H363" s="14" t="s">
        <v>3341</v>
      </c>
      <c r="I363" s="15">
        <v>975</v>
      </c>
      <c r="J363" s="77"/>
      <c r="K363" s="92"/>
    </row>
    <row r="364" spans="1:11" ht="36" x14ac:dyDescent="0.15">
      <c r="A364" s="14" t="s">
        <v>2996</v>
      </c>
      <c r="B364" s="14">
        <v>2025137</v>
      </c>
      <c r="C364" s="14" t="s">
        <v>3342</v>
      </c>
      <c r="D364" s="16">
        <v>45943</v>
      </c>
      <c r="E364" s="16"/>
      <c r="F364" s="14" t="s">
        <v>3337</v>
      </c>
      <c r="G364" s="14" t="s">
        <v>3086</v>
      </c>
      <c r="H364" s="14" t="s">
        <v>3343</v>
      </c>
      <c r="I364" s="15">
        <v>150</v>
      </c>
      <c r="J364" s="77"/>
      <c r="K364" s="92"/>
    </row>
    <row r="365" spans="1:11" ht="24" x14ac:dyDescent="0.15">
      <c r="A365" s="14" t="s">
        <v>2996</v>
      </c>
      <c r="B365" s="14" t="s">
        <v>3038</v>
      </c>
      <c r="C365" s="14" t="s">
        <v>3038</v>
      </c>
      <c r="D365" s="16">
        <v>45943</v>
      </c>
      <c r="E365" s="16"/>
      <c r="F365" s="14" t="s">
        <v>3039</v>
      </c>
      <c r="G365" s="14" t="s">
        <v>3040</v>
      </c>
      <c r="H365" s="14" t="s">
        <v>3041</v>
      </c>
      <c r="I365" s="15">
        <v>10</v>
      </c>
      <c r="J365" s="77"/>
      <c r="K365" s="92"/>
    </row>
    <row r="366" spans="1:11" ht="24" x14ac:dyDescent="0.15">
      <c r="A366" s="14" t="s">
        <v>2996</v>
      </c>
      <c r="B366" s="14"/>
      <c r="C366" s="14" t="s">
        <v>3344</v>
      </c>
      <c r="D366" s="16">
        <v>45945</v>
      </c>
      <c r="E366" s="16"/>
      <c r="F366" s="14" t="s">
        <v>2997</v>
      </c>
      <c r="G366" s="14"/>
      <c r="H366" s="14" t="s">
        <v>3345</v>
      </c>
      <c r="I366" s="15">
        <v>5621.06</v>
      </c>
      <c r="J366" s="77"/>
      <c r="K366" s="92"/>
    </row>
    <row r="367" spans="1:11" ht="24" x14ac:dyDescent="0.15">
      <c r="A367" s="14" t="s">
        <v>2996</v>
      </c>
      <c r="B367" s="14"/>
      <c r="C367" s="14" t="s">
        <v>3107</v>
      </c>
      <c r="D367" s="16">
        <v>45945</v>
      </c>
      <c r="E367" s="16"/>
      <c r="F367" s="14" t="s">
        <v>3346</v>
      </c>
      <c r="G367" s="14" t="s">
        <v>3122</v>
      </c>
      <c r="H367" s="14" t="s">
        <v>3347</v>
      </c>
      <c r="I367" s="15">
        <v>-400</v>
      </c>
      <c r="J367" s="77"/>
      <c r="K367" s="92"/>
    </row>
    <row r="368" spans="1:11" ht="24" x14ac:dyDescent="0.15">
      <c r="A368" s="14" t="s">
        <v>2996</v>
      </c>
      <c r="B368" s="14">
        <v>2025138</v>
      </c>
      <c r="C368" s="14" t="s">
        <v>3348</v>
      </c>
      <c r="D368" s="16">
        <v>45947</v>
      </c>
      <c r="E368" s="16"/>
      <c r="F368" s="14" t="s">
        <v>3349</v>
      </c>
      <c r="G368" s="14">
        <v>35723025</v>
      </c>
      <c r="H368" s="14" t="s">
        <v>3010</v>
      </c>
      <c r="I368" s="15">
        <v>1039.3800000000001</v>
      </c>
      <c r="J368" s="77"/>
      <c r="K368" s="92"/>
    </row>
    <row r="369" spans="1:11" ht="24" x14ac:dyDescent="0.15">
      <c r="A369" s="14" t="s">
        <v>2996</v>
      </c>
      <c r="B369" s="14">
        <v>2025139</v>
      </c>
      <c r="C369" s="14" t="s">
        <v>3350</v>
      </c>
      <c r="D369" s="16">
        <v>45947</v>
      </c>
      <c r="E369" s="16"/>
      <c r="F369" s="14" t="s">
        <v>3351</v>
      </c>
      <c r="G369" s="14">
        <v>35723025</v>
      </c>
      <c r="H369" s="14" t="s">
        <v>3010</v>
      </c>
      <c r="I369" s="15">
        <v>750</v>
      </c>
      <c r="J369" s="77"/>
      <c r="K369" s="92"/>
    </row>
    <row r="370" spans="1:11" ht="24" x14ac:dyDescent="0.15">
      <c r="A370" s="14" t="s">
        <v>2996</v>
      </c>
      <c r="B370" s="14">
        <v>2025140</v>
      </c>
      <c r="C370" s="14" t="s">
        <v>3107</v>
      </c>
      <c r="D370" s="16">
        <v>45947</v>
      </c>
      <c r="E370" s="16"/>
      <c r="F370" s="14" t="s">
        <v>3352</v>
      </c>
      <c r="G370" s="14"/>
      <c r="H370" s="14" t="s">
        <v>3353</v>
      </c>
      <c r="I370" s="15">
        <v>87.19</v>
      </c>
      <c r="J370" s="77"/>
      <c r="K370" s="92"/>
    </row>
    <row r="371" spans="1:11" ht="24" x14ac:dyDescent="0.15">
      <c r="A371" s="14" t="s">
        <v>2996</v>
      </c>
      <c r="B371" s="14">
        <v>2025141</v>
      </c>
      <c r="C371" s="14" t="s">
        <v>3354</v>
      </c>
      <c r="D371" s="16">
        <v>45947</v>
      </c>
      <c r="E371" s="16"/>
      <c r="F371" s="14" t="s">
        <v>3355</v>
      </c>
      <c r="G371" s="14">
        <v>57096449</v>
      </c>
      <c r="H371" s="14" t="s">
        <v>3356</v>
      </c>
      <c r="I371" s="15">
        <v>118</v>
      </c>
      <c r="J371" s="77"/>
      <c r="K371" s="92"/>
    </row>
    <row r="372" spans="1:11" ht="24" x14ac:dyDescent="0.15">
      <c r="A372" s="14" t="s">
        <v>2996</v>
      </c>
      <c r="B372" s="14">
        <v>2025142</v>
      </c>
      <c r="C372" s="14" t="s">
        <v>3054</v>
      </c>
      <c r="D372" s="16">
        <v>45947</v>
      </c>
      <c r="E372" s="16"/>
      <c r="F372" s="14" t="s">
        <v>3055</v>
      </c>
      <c r="G372" s="14">
        <v>35697270</v>
      </c>
      <c r="H372" s="14" t="s">
        <v>3175</v>
      </c>
      <c r="I372" s="15">
        <v>160.72</v>
      </c>
      <c r="J372" s="77"/>
      <c r="K372" s="92"/>
    </row>
    <row r="373" spans="1:11" ht="24" x14ac:dyDescent="0.15">
      <c r="A373" s="14" t="s">
        <v>2996</v>
      </c>
      <c r="B373" s="14" t="s">
        <v>3357</v>
      </c>
      <c r="C373" s="14" t="s">
        <v>3107</v>
      </c>
      <c r="D373" s="16">
        <v>45957</v>
      </c>
      <c r="E373" s="16"/>
      <c r="F373" s="14" t="s">
        <v>3358</v>
      </c>
      <c r="G373" s="14" t="s">
        <v>3359</v>
      </c>
      <c r="H373" s="14" t="s">
        <v>3360</v>
      </c>
      <c r="I373" s="15">
        <v>186.8</v>
      </c>
      <c r="J373" s="77"/>
      <c r="K373" s="92"/>
    </row>
    <row r="374" spans="1:11" ht="24" x14ac:dyDescent="0.15">
      <c r="A374" s="14" t="s">
        <v>2996</v>
      </c>
      <c r="B374" s="14" t="s">
        <v>3361</v>
      </c>
      <c r="C374" s="14" t="s">
        <v>3107</v>
      </c>
      <c r="D374" s="16">
        <v>45957</v>
      </c>
      <c r="E374" s="16"/>
      <c r="F374" s="14" t="s">
        <v>3362</v>
      </c>
      <c r="G374" s="14" t="s">
        <v>3359</v>
      </c>
      <c r="H374" s="14" t="s">
        <v>3360</v>
      </c>
      <c r="I374" s="15">
        <v>315</v>
      </c>
      <c r="J374" s="77"/>
      <c r="K374" s="92"/>
    </row>
    <row r="375" spans="1:11" ht="24" x14ac:dyDescent="0.15">
      <c r="A375" s="14" t="s">
        <v>2996</v>
      </c>
      <c r="B375" s="14" t="s">
        <v>3363</v>
      </c>
      <c r="C375" s="14" t="s">
        <v>3107</v>
      </c>
      <c r="D375" s="16">
        <v>45957</v>
      </c>
      <c r="E375" s="16"/>
      <c r="F375" s="14" t="s">
        <v>3364</v>
      </c>
      <c r="G375" s="14" t="s">
        <v>3359</v>
      </c>
      <c r="H375" s="14" t="s">
        <v>3360</v>
      </c>
      <c r="I375" s="15">
        <v>200</v>
      </c>
      <c r="J375" s="77"/>
      <c r="K375" s="92"/>
    </row>
    <row r="376" spans="1:11" ht="24" x14ac:dyDescent="0.15">
      <c r="A376" s="14" t="s">
        <v>2996</v>
      </c>
      <c r="B376" s="14">
        <v>2025143</v>
      </c>
      <c r="C376" s="14" t="s">
        <v>3365</v>
      </c>
      <c r="D376" s="16">
        <v>45960</v>
      </c>
      <c r="E376" s="16"/>
      <c r="F376" s="14" t="s">
        <v>3366</v>
      </c>
      <c r="G376" s="14">
        <v>47449128</v>
      </c>
      <c r="H376" s="14" t="s">
        <v>3018</v>
      </c>
      <c r="I376" s="15">
        <v>75</v>
      </c>
      <c r="J376" s="77"/>
      <c r="K376" s="92"/>
    </row>
    <row r="377" spans="1:11" ht="24" x14ac:dyDescent="0.15">
      <c r="A377" s="14" t="s">
        <v>2996</v>
      </c>
      <c r="B377" s="14">
        <v>2025144</v>
      </c>
      <c r="C377" s="14" t="s">
        <v>3367</v>
      </c>
      <c r="D377" s="16">
        <v>45960</v>
      </c>
      <c r="E377" s="16"/>
      <c r="F377" s="14" t="s">
        <v>3368</v>
      </c>
      <c r="G377" s="14">
        <v>47449128</v>
      </c>
      <c r="H377" s="14" t="s">
        <v>3018</v>
      </c>
      <c r="I377" s="15">
        <v>-84.56</v>
      </c>
      <c r="J377" s="77"/>
      <c r="K377" s="92"/>
    </row>
    <row r="378" spans="1:11" ht="24" x14ac:dyDescent="0.15">
      <c r="A378" s="14" t="s">
        <v>2996</v>
      </c>
      <c r="B378" s="14" t="s">
        <v>3038</v>
      </c>
      <c r="C378" s="14" t="s">
        <v>3038</v>
      </c>
      <c r="D378" s="16">
        <v>45961</v>
      </c>
      <c r="E378" s="16"/>
      <c r="F378" s="14" t="s">
        <v>3039</v>
      </c>
      <c r="G378" s="14" t="s">
        <v>3040</v>
      </c>
      <c r="H378" s="14" t="s">
        <v>3041</v>
      </c>
      <c r="I378" s="15">
        <v>7</v>
      </c>
      <c r="J378" s="77"/>
      <c r="K378" s="92"/>
    </row>
    <row r="379" spans="1:11" ht="24" x14ac:dyDescent="0.15">
      <c r="A379" s="14" t="s">
        <v>2996</v>
      </c>
      <c r="B379" s="14" t="s">
        <v>3038</v>
      </c>
      <c r="C379" s="14" t="s">
        <v>3038</v>
      </c>
      <c r="D379" s="16">
        <v>45961</v>
      </c>
      <c r="E379" s="16"/>
      <c r="F379" s="14" t="s">
        <v>3039</v>
      </c>
      <c r="G379" s="14" t="s">
        <v>3040</v>
      </c>
      <c r="H379" s="14" t="s">
        <v>3041</v>
      </c>
      <c r="I379" s="15">
        <v>7.2</v>
      </c>
      <c r="J379" s="77"/>
      <c r="K379" s="92"/>
    </row>
    <row r="380" spans="1:11" ht="24" x14ac:dyDescent="0.15">
      <c r="A380" s="14" t="s">
        <v>2996</v>
      </c>
      <c r="B380" s="14" t="s">
        <v>3038</v>
      </c>
      <c r="C380" s="14" t="s">
        <v>3038</v>
      </c>
      <c r="D380" s="16">
        <v>45964</v>
      </c>
      <c r="E380" s="16"/>
      <c r="F380" s="14" t="s">
        <v>3039</v>
      </c>
      <c r="G380" s="14" t="s">
        <v>3040</v>
      </c>
      <c r="H380" s="14" t="s">
        <v>3041</v>
      </c>
      <c r="I380" s="15">
        <v>8.1999999999999993</v>
      </c>
      <c r="J380" s="77"/>
      <c r="K380" s="92"/>
    </row>
    <row r="381" spans="1:11" ht="24" x14ac:dyDescent="0.15">
      <c r="A381" s="14" t="s">
        <v>2996</v>
      </c>
      <c r="B381" s="14" t="s">
        <v>3038</v>
      </c>
      <c r="C381" s="14" t="s">
        <v>3038</v>
      </c>
      <c r="D381" s="16">
        <v>45964</v>
      </c>
      <c r="E381" s="16"/>
      <c r="F381" s="14" t="s">
        <v>3039</v>
      </c>
      <c r="G381" s="14" t="s">
        <v>3040</v>
      </c>
      <c r="H381" s="14" t="s">
        <v>3041</v>
      </c>
      <c r="I381" s="15">
        <v>8.1999999999999993</v>
      </c>
      <c r="J381" s="77"/>
      <c r="K381" s="92"/>
    </row>
    <row r="382" spans="1:11" ht="24" x14ac:dyDescent="0.15">
      <c r="A382" s="14" t="s">
        <v>2996</v>
      </c>
      <c r="B382" s="14">
        <v>2025145</v>
      </c>
      <c r="C382" s="14"/>
      <c r="D382" s="16">
        <v>45965</v>
      </c>
      <c r="E382" s="16"/>
      <c r="F382" s="14" t="s">
        <v>3369</v>
      </c>
      <c r="G382" s="14"/>
      <c r="H382" s="14" t="s">
        <v>2504</v>
      </c>
      <c r="I382" s="15">
        <v>158.30000000000001</v>
      </c>
      <c r="J382" s="77"/>
      <c r="K382" s="92"/>
    </row>
    <row r="383" spans="1:11" ht="24" x14ac:dyDescent="0.15">
      <c r="A383" s="14" t="s">
        <v>2996</v>
      </c>
      <c r="B383" s="14">
        <v>2025146</v>
      </c>
      <c r="C383" s="14"/>
      <c r="D383" s="16">
        <v>45965</v>
      </c>
      <c r="E383" s="16"/>
      <c r="F383" s="14" t="s">
        <v>3370</v>
      </c>
      <c r="G383" s="14"/>
      <c r="H383" s="14" t="s">
        <v>2504</v>
      </c>
      <c r="I383" s="15">
        <v>151.21</v>
      </c>
      <c r="J383" s="77"/>
      <c r="K383" s="92"/>
    </row>
    <row r="384" spans="1:11" ht="24" x14ac:dyDescent="0.15">
      <c r="A384" s="14" t="s">
        <v>2996</v>
      </c>
      <c r="B384" s="14">
        <v>2025147</v>
      </c>
      <c r="C384" s="14" t="s">
        <v>3054</v>
      </c>
      <c r="D384" s="16">
        <v>45965</v>
      </c>
      <c r="E384" s="16"/>
      <c r="F384" s="14" t="s">
        <v>3055</v>
      </c>
      <c r="G384" s="14">
        <v>35697270</v>
      </c>
      <c r="H384" s="14" t="s">
        <v>3175</v>
      </c>
      <c r="I384" s="15">
        <v>157.53</v>
      </c>
      <c r="J384" s="77"/>
      <c r="K384" s="92"/>
    </row>
    <row r="385" spans="1:11" ht="24" x14ac:dyDescent="0.15">
      <c r="A385" s="14" t="s">
        <v>2996</v>
      </c>
      <c r="B385" s="14">
        <v>2025148</v>
      </c>
      <c r="C385" s="14" t="s">
        <v>3371</v>
      </c>
      <c r="D385" s="16">
        <v>45965</v>
      </c>
      <c r="E385" s="16"/>
      <c r="F385" s="14" t="s">
        <v>3372</v>
      </c>
      <c r="G385" s="14">
        <v>36859982</v>
      </c>
      <c r="H385" s="14" t="s">
        <v>3373</v>
      </c>
      <c r="I385" s="15">
        <v>1968</v>
      </c>
      <c r="J385" s="77"/>
      <c r="K385" s="92"/>
    </row>
    <row r="386" spans="1:11" ht="24" x14ac:dyDescent="0.15">
      <c r="A386" s="14" t="s">
        <v>2996</v>
      </c>
      <c r="B386" s="14">
        <v>2025149</v>
      </c>
      <c r="C386" s="14" t="s">
        <v>3374</v>
      </c>
      <c r="D386" s="16">
        <v>45965</v>
      </c>
      <c r="E386" s="16"/>
      <c r="F386" s="14" t="s">
        <v>3375</v>
      </c>
      <c r="G386" s="14">
        <v>35723025</v>
      </c>
      <c r="H386" s="14" t="s">
        <v>3376</v>
      </c>
      <c r="I386" s="15">
        <v>1039.3800000000001</v>
      </c>
      <c r="J386" s="77"/>
      <c r="K386" s="92"/>
    </row>
    <row r="387" spans="1:11" ht="24" x14ac:dyDescent="0.15">
      <c r="A387" s="14" t="s">
        <v>2996</v>
      </c>
      <c r="B387" s="14">
        <v>2025150</v>
      </c>
      <c r="C387" s="14" t="s">
        <v>3377</v>
      </c>
      <c r="D387" s="16">
        <v>45965</v>
      </c>
      <c r="E387" s="16"/>
      <c r="F387" s="14" t="s">
        <v>3378</v>
      </c>
      <c r="G387" s="14">
        <v>35723025</v>
      </c>
      <c r="H387" s="14" t="s">
        <v>3376</v>
      </c>
      <c r="I387" s="15">
        <v>750</v>
      </c>
      <c r="J387" s="77"/>
      <c r="K387" s="92"/>
    </row>
    <row r="388" spans="1:11" ht="24" x14ac:dyDescent="0.15">
      <c r="A388" s="14" t="s">
        <v>2996</v>
      </c>
      <c r="B388" s="14" t="s">
        <v>3379</v>
      </c>
      <c r="C388" s="14" t="s">
        <v>3107</v>
      </c>
      <c r="D388" s="16">
        <v>45966</v>
      </c>
      <c r="E388" s="16"/>
      <c r="F388" s="14" t="s">
        <v>3380</v>
      </c>
      <c r="G388" s="14" t="s">
        <v>3250</v>
      </c>
      <c r="H388" s="14" t="s">
        <v>3381</v>
      </c>
      <c r="I388" s="15">
        <v>708.84</v>
      </c>
      <c r="J388" s="77"/>
      <c r="K388" s="92"/>
    </row>
    <row r="389" spans="1:11" ht="24" x14ac:dyDescent="0.15">
      <c r="A389" s="14" t="s">
        <v>2996</v>
      </c>
      <c r="B389" s="14" t="s">
        <v>3382</v>
      </c>
      <c r="C389" s="14" t="s">
        <v>3107</v>
      </c>
      <c r="D389" s="16">
        <v>45966</v>
      </c>
      <c r="E389" s="16"/>
      <c r="F389" s="14" t="s">
        <v>3383</v>
      </c>
      <c r="G389" s="14" t="s">
        <v>3250</v>
      </c>
      <c r="H389" s="14" t="s">
        <v>3381</v>
      </c>
      <c r="I389" s="15">
        <v>401</v>
      </c>
      <c r="J389" s="77"/>
      <c r="K389" s="92"/>
    </row>
    <row r="390" spans="1:11" ht="24" x14ac:dyDescent="0.15">
      <c r="A390" s="14" t="s">
        <v>2996</v>
      </c>
      <c r="B390" s="14" t="s">
        <v>3384</v>
      </c>
      <c r="C390" s="14" t="s">
        <v>3107</v>
      </c>
      <c r="D390" s="16">
        <v>45966</v>
      </c>
      <c r="E390" s="16"/>
      <c r="F390" s="14" t="s">
        <v>3385</v>
      </c>
      <c r="G390" s="14" t="s">
        <v>3250</v>
      </c>
      <c r="H390" s="14" t="s">
        <v>3381</v>
      </c>
      <c r="I390" s="15">
        <v>1290</v>
      </c>
      <c r="J390" s="77"/>
      <c r="K390" s="92"/>
    </row>
    <row r="391" spans="1:11" ht="24" x14ac:dyDescent="0.15">
      <c r="A391" s="14" t="s">
        <v>2996</v>
      </c>
      <c r="B391" s="14">
        <v>2025151</v>
      </c>
      <c r="C391" s="14" t="s">
        <v>3386</v>
      </c>
      <c r="D391" s="16">
        <v>45972</v>
      </c>
      <c r="E391" s="16"/>
      <c r="F391" s="14" t="s">
        <v>3387</v>
      </c>
      <c r="G391" s="14">
        <v>46927123</v>
      </c>
      <c r="H391" s="14" t="s">
        <v>3388</v>
      </c>
      <c r="I391" s="15">
        <v>294</v>
      </c>
      <c r="J391" s="77"/>
      <c r="K391" s="92"/>
    </row>
    <row r="392" spans="1:11" ht="24" x14ac:dyDescent="0.15">
      <c r="A392" s="14" t="s">
        <v>2996</v>
      </c>
      <c r="B392" s="14">
        <v>2025152</v>
      </c>
      <c r="C392" s="14" t="s">
        <v>3389</v>
      </c>
      <c r="D392" s="16">
        <v>45972</v>
      </c>
      <c r="E392" s="16"/>
      <c r="F392" s="14" t="s">
        <v>3390</v>
      </c>
      <c r="G392" s="14" t="s">
        <v>3391</v>
      </c>
      <c r="H392" s="14" t="s">
        <v>3392</v>
      </c>
      <c r="I392" s="15">
        <v>694</v>
      </c>
      <c r="J392" s="77"/>
      <c r="K392" s="92"/>
    </row>
    <row r="393" spans="1:11" ht="24" x14ac:dyDescent="0.15">
      <c r="A393" s="14" t="s">
        <v>2996</v>
      </c>
      <c r="B393" s="14">
        <v>2025153</v>
      </c>
      <c r="C393" s="14"/>
      <c r="D393" s="16">
        <v>45973</v>
      </c>
      <c r="E393" s="16"/>
      <c r="F393" s="14" t="s">
        <v>3393</v>
      </c>
      <c r="G393" s="14">
        <v>36631124</v>
      </c>
      <c r="H393" s="14" t="s">
        <v>152</v>
      </c>
      <c r="I393" s="15">
        <v>52.4</v>
      </c>
      <c r="J393" s="77"/>
      <c r="K393" s="92"/>
    </row>
    <row r="394" spans="1:11" ht="24" x14ac:dyDescent="0.15">
      <c r="A394" s="14" t="s">
        <v>2996</v>
      </c>
      <c r="B394" s="14"/>
      <c r="C394" s="14" t="s">
        <v>3394</v>
      </c>
      <c r="D394" s="16">
        <v>45975</v>
      </c>
      <c r="E394" s="16"/>
      <c r="F394" s="14" t="s">
        <v>3395</v>
      </c>
      <c r="G394" s="14"/>
      <c r="H394" s="14" t="s">
        <v>3050</v>
      </c>
      <c r="I394" s="15">
        <v>3473.67</v>
      </c>
      <c r="J394" s="77"/>
      <c r="K394" s="92"/>
    </row>
    <row r="395" spans="1:11" ht="24" x14ac:dyDescent="0.15">
      <c r="A395" s="14" t="s">
        <v>2996</v>
      </c>
      <c r="B395" s="14">
        <v>2025154</v>
      </c>
      <c r="C395" s="14" t="s">
        <v>3107</v>
      </c>
      <c r="D395" s="16">
        <v>45978</v>
      </c>
      <c r="E395" s="16"/>
      <c r="F395" s="14" t="s">
        <v>3396</v>
      </c>
      <c r="G395" s="14">
        <v>35553626</v>
      </c>
      <c r="H395" s="14" t="s">
        <v>3397</v>
      </c>
      <c r="I395" s="15">
        <v>3050</v>
      </c>
      <c r="J395" s="77"/>
      <c r="K395" s="92"/>
    </row>
    <row r="396" spans="1:11" ht="24" x14ac:dyDescent="0.15">
      <c r="A396" s="14" t="s">
        <v>2996</v>
      </c>
      <c r="B396" s="14">
        <v>2025155</v>
      </c>
      <c r="C396" s="14" t="s">
        <v>3107</v>
      </c>
      <c r="D396" s="16">
        <v>45978</v>
      </c>
      <c r="E396" s="16"/>
      <c r="F396" s="14" t="s">
        <v>3396</v>
      </c>
      <c r="G396" s="14" t="s">
        <v>3398</v>
      </c>
      <c r="H396" s="14" t="s">
        <v>3244</v>
      </c>
      <c r="I396" s="15">
        <v>2350</v>
      </c>
      <c r="J396" s="77"/>
      <c r="K396" s="92"/>
    </row>
    <row r="397" spans="1:11" ht="24" x14ac:dyDescent="0.15">
      <c r="A397" s="14" t="s">
        <v>2996</v>
      </c>
      <c r="B397" s="14">
        <v>2025156</v>
      </c>
      <c r="C397" s="14" t="s">
        <v>3399</v>
      </c>
      <c r="D397" s="16">
        <v>45978</v>
      </c>
      <c r="E397" s="16"/>
      <c r="F397" s="14" t="s">
        <v>3400</v>
      </c>
      <c r="G397" s="14">
        <v>35796111</v>
      </c>
      <c r="H397" s="14" t="s">
        <v>3401</v>
      </c>
      <c r="I397" s="15">
        <v>1149</v>
      </c>
      <c r="J397" s="77"/>
      <c r="K397" s="92"/>
    </row>
    <row r="398" spans="1:11" ht="24" x14ac:dyDescent="0.15">
      <c r="A398" s="14" t="s">
        <v>2996</v>
      </c>
      <c r="B398" s="14">
        <v>2025157</v>
      </c>
      <c r="C398" s="14" t="s">
        <v>3107</v>
      </c>
      <c r="D398" s="16">
        <v>45986</v>
      </c>
      <c r="E398" s="16"/>
      <c r="F398" s="14" t="s">
        <v>3402</v>
      </c>
      <c r="G398" s="14">
        <v>919840272</v>
      </c>
      <c r="H398" s="14" t="s">
        <v>3341</v>
      </c>
      <c r="I398" s="15">
        <v>300</v>
      </c>
      <c r="J398" s="77"/>
      <c r="K398" s="92"/>
    </row>
    <row r="399" spans="1:11" ht="24" x14ac:dyDescent="0.15">
      <c r="A399" s="14" t="s">
        <v>2996</v>
      </c>
      <c r="B399" s="14">
        <v>2025158</v>
      </c>
      <c r="C399" s="14" t="s">
        <v>3403</v>
      </c>
      <c r="D399" s="16">
        <v>45986</v>
      </c>
      <c r="E399" s="16"/>
      <c r="F399" s="14" t="s">
        <v>3404</v>
      </c>
      <c r="G399" s="14">
        <v>36421928</v>
      </c>
      <c r="H399" s="14" t="s">
        <v>3405</v>
      </c>
      <c r="I399" s="15">
        <v>58.97</v>
      </c>
      <c r="J399" s="77"/>
      <c r="K399" s="92"/>
    </row>
    <row r="400" spans="1:11" ht="24" x14ac:dyDescent="0.15">
      <c r="A400" s="14" t="s">
        <v>2996</v>
      </c>
      <c r="B400" s="14" t="s">
        <v>3038</v>
      </c>
      <c r="C400" s="14" t="s">
        <v>3038</v>
      </c>
      <c r="D400" s="16">
        <v>45990</v>
      </c>
      <c r="E400" s="16"/>
      <c r="F400" s="14" t="s">
        <v>3039</v>
      </c>
      <c r="G400" s="14" t="s">
        <v>3040</v>
      </c>
      <c r="H400" s="14" t="s">
        <v>3041</v>
      </c>
      <c r="I400" s="15">
        <v>7</v>
      </c>
      <c r="J400" s="77"/>
      <c r="K400" s="92"/>
    </row>
    <row r="401" spans="1:11" ht="24" x14ac:dyDescent="0.15">
      <c r="A401" s="14" t="s">
        <v>2996</v>
      </c>
      <c r="B401" s="14" t="s">
        <v>3038</v>
      </c>
      <c r="C401" s="14" t="s">
        <v>3038</v>
      </c>
      <c r="D401" s="16">
        <v>45990</v>
      </c>
      <c r="E401" s="16"/>
      <c r="F401" s="14" t="s">
        <v>3039</v>
      </c>
      <c r="G401" s="14" t="s">
        <v>3040</v>
      </c>
      <c r="H401" s="14" t="s">
        <v>3041</v>
      </c>
      <c r="I401" s="15">
        <v>0.72</v>
      </c>
      <c r="J401" s="77"/>
      <c r="K401" s="92"/>
    </row>
    <row r="402" spans="1:11" ht="24" x14ac:dyDescent="0.15">
      <c r="A402" s="14" t="s">
        <v>2996</v>
      </c>
      <c r="B402" s="14">
        <v>2025159</v>
      </c>
      <c r="C402" s="14" t="s">
        <v>3406</v>
      </c>
      <c r="D402" s="16">
        <v>45993</v>
      </c>
      <c r="E402" s="16"/>
      <c r="F402" s="14" t="s">
        <v>3407</v>
      </c>
      <c r="G402" s="14">
        <v>44311061</v>
      </c>
      <c r="H402" s="14" t="s">
        <v>3408</v>
      </c>
      <c r="I402" s="15">
        <v>2100</v>
      </c>
      <c r="J402" s="77"/>
      <c r="K402" s="92"/>
    </row>
    <row r="403" spans="1:11" ht="24" x14ac:dyDescent="0.15">
      <c r="A403" s="14" t="s">
        <v>2996</v>
      </c>
      <c r="B403" s="14" t="s">
        <v>3409</v>
      </c>
      <c r="C403" s="14" t="s">
        <v>3107</v>
      </c>
      <c r="D403" s="16">
        <v>45995</v>
      </c>
      <c r="E403" s="16"/>
      <c r="F403" s="14" t="s">
        <v>3410</v>
      </c>
      <c r="G403" s="14" t="s">
        <v>3256</v>
      </c>
      <c r="H403" s="14" t="s">
        <v>3257</v>
      </c>
      <c r="I403" s="15">
        <v>7887</v>
      </c>
      <c r="J403" s="77"/>
      <c r="K403" s="92"/>
    </row>
    <row r="404" spans="1:11" ht="24" x14ac:dyDescent="0.15">
      <c r="A404" s="14" t="s">
        <v>2996</v>
      </c>
      <c r="B404" s="14">
        <v>2025160</v>
      </c>
      <c r="C404" s="14" t="s">
        <v>3411</v>
      </c>
      <c r="D404" s="16">
        <v>45995</v>
      </c>
      <c r="E404" s="16"/>
      <c r="F404" s="14" t="s">
        <v>3412</v>
      </c>
      <c r="G404" s="14">
        <v>35723025</v>
      </c>
      <c r="H404" s="14" t="s">
        <v>3010</v>
      </c>
      <c r="I404" s="15">
        <v>1039.3800000000001</v>
      </c>
      <c r="J404" s="77"/>
      <c r="K404" s="92"/>
    </row>
    <row r="405" spans="1:11" ht="24" x14ac:dyDescent="0.15">
      <c r="A405" s="14" t="s">
        <v>2996</v>
      </c>
      <c r="B405" s="14">
        <v>2025161</v>
      </c>
      <c r="C405" s="14" t="s">
        <v>3413</v>
      </c>
      <c r="D405" s="16">
        <v>45995</v>
      </c>
      <c r="E405" s="16"/>
      <c r="F405" s="14" t="s">
        <v>3414</v>
      </c>
      <c r="G405" s="14">
        <v>35723025</v>
      </c>
      <c r="H405" s="14" t="s">
        <v>3010</v>
      </c>
      <c r="I405" s="15">
        <v>440</v>
      </c>
      <c r="J405" s="77"/>
      <c r="K405" s="92"/>
    </row>
    <row r="406" spans="1:11" ht="24" x14ac:dyDescent="0.15">
      <c r="A406" s="14" t="s">
        <v>2996</v>
      </c>
      <c r="B406" s="14" t="s">
        <v>3415</v>
      </c>
      <c r="C406" s="14" t="s">
        <v>3107</v>
      </c>
      <c r="D406" s="16">
        <v>45995</v>
      </c>
      <c r="E406" s="16"/>
      <c r="F406" s="14" t="s">
        <v>3416</v>
      </c>
      <c r="G406" s="14" t="s">
        <v>3243</v>
      </c>
      <c r="H406" s="14" t="s">
        <v>3244</v>
      </c>
      <c r="I406" s="15">
        <v>11318.91</v>
      </c>
      <c r="J406" s="77"/>
      <c r="K406" s="92"/>
    </row>
    <row r="407" spans="1:11" ht="24" x14ac:dyDescent="0.15">
      <c r="A407" s="14" t="s">
        <v>2996</v>
      </c>
      <c r="B407" s="14">
        <v>2025162</v>
      </c>
      <c r="C407" s="14" t="s">
        <v>3417</v>
      </c>
      <c r="D407" s="16">
        <v>45995</v>
      </c>
      <c r="E407" s="16"/>
      <c r="F407" s="14" t="s">
        <v>3418</v>
      </c>
      <c r="G407" s="14">
        <v>35774282</v>
      </c>
      <c r="H407" s="14" t="s">
        <v>3419</v>
      </c>
      <c r="I407" s="15">
        <v>260.16000000000003</v>
      </c>
      <c r="J407" s="77"/>
      <c r="K407" s="92"/>
    </row>
    <row r="408" spans="1:11" ht="24" x14ac:dyDescent="0.15">
      <c r="A408" s="14" t="s">
        <v>2996</v>
      </c>
      <c r="B408" s="14">
        <v>2025163</v>
      </c>
      <c r="C408" s="14" t="s">
        <v>3420</v>
      </c>
      <c r="D408" s="16">
        <v>45995</v>
      </c>
      <c r="E408" s="16"/>
      <c r="F408" s="14" t="s">
        <v>3418</v>
      </c>
      <c r="G408" s="14">
        <v>35774282</v>
      </c>
      <c r="H408" s="14" t="s">
        <v>3419</v>
      </c>
      <c r="I408" s="15">
        <v>408.32</v>
      </c>
      <c r="J408" s="77"/>
      <c r="K408" s="92"/>
    </row>
    <row r="409" spans="1:11" ht="24" x14ac:dyDescent="0.15">
      <c r="A409" s="14" t="s">
        <v>2996</v>
      </c>
      <c r="B409" s="14" t="s">
        <v>3421</v>
      </c>
      <c r="C409" s="14" t="s">
        <v>3107</v>
      </c>
      <c r="D409" s="16">
        <v>45996</v>
      </c>
      <c r="E409" s="16"/>
      <c r="F409" s="14" t="s">
        <v>3422</v>
      </c>
      <c r="G409" s="14" t="s">
        <v>3278</v>
      </c>
      <c r="H409" s="14" t="s">
        <v>3279</v>
      </c>
      <c r="I409" s="15">
        <v>14580</v>
      </c>
      <c r="J409" s="77"/>
      <c r="K409" s="92"/>
    </row>
    <row r="410" spans="1:11" ht="24" x14ac:dyDescent="0.15">
      <c r="A410" s="14" t="s">
        <v>2996</v>
      </c>
      <c r="B410" s="14">
        <v>2025164</v>
      </c>
      <c r="C410" s="14">
        <v>20250287</v>
      </c>
      <c r="D410" s="16">
        <v>45996</v>
      </c>
      <c r="E410" s="16"/>
      <c r="F410" s="14" t="s">
        <v>3423</v>
      </c>
      <c r="G410" s="14">
        <v>54243441</v>
      </c>
      <c r="H410" s="14" t="s">
        <v>3424</v>
      </c>
      <c r="I410" s="15">
        <v>221.4</v>
      </c>
      <c r="J410" s="77"/>
      <c r="K410" s="92"/>
    </row>
    <row r="411" spans="1:11" ht="24" x14ac:dyDescent="0.15">
      <c r="A411" s="14" t="s">
        <v>2996</v>
      </c>
      <c r="B411" s="14" t="s">
        <v>3425</v>
      </c>
      <c r="C411" s="14" t="s">
        <v>3107</v>
      </c>
      <c r="D411" s="16">
        <v>45996</v>
      </c>
      <c r="E411" s="16"/>
      <c r="F411" s="14" t="s">
        <v>3426</v>
      </c>
      <c r="G411" s="14">
        <v>37964623</v>
      </c>
      <c r="H411" s="14" t="s">
        <v>3427</v>
      </c>
      <c r="I411" s="15">
        <v>5988.04</v>
      </c>
      <c r="J411" s="77"/>
      <c r="K411" s="92"/>
    </row>
    <row r="412" spans="1:11" ht="24" x14ac:dyDescent="0.15">
      <c r="A412" s="14" t="s">
        <v>2996</v>
      </c>
      <c r="B412" s="14">
        <v>2025165</v>
      </c>
      <c r="C412" s="14" t="s">
        <v>3428</v>
      </c>
      <c r="D412" s="16">
        <v>45999</v>
      </c>
      <c r="E412" s="16"/>
      <c r="F412" s="14" t="s">
        <v>3429</v>
      </c>
      <c r="G412" s="14">
        <v>35920220</v>
      </c>
      <c r="H412" s="14" t="s">
        <v>3430</v>
      </c>
      <c r="I412" s="15">
        <v>3720</v>
      </c>
      <c r="J412" s="77"/>
      <c r="K412" s="92"/>
    </row>
    <row r="413" spans="1:11" ht="24" x14ac:dyDescent="0.15">
      <c r="A413" s="14" t="s">
        <v>2996</v>
      </c>
      <c r="B413" s="14">
        <v>2025166</v>
      </c>
      <c r="C413" s="14" t="s">
        <v>3431</v>
      </c>
      <c r="D413" s="16">
        <v>45999</v>
      </c>
      <c r="E413" s="16"/>
      <c r="F413" s="14" t="s">
        <v>3432</v>
      </c>
      <c r="G413" s="14">
        <v>46785728</v>
      </c>
      <c r="H413" s="14" t="s">
        <v>3028</v>
      </c>
      <c r="I413" s="15">
        <v>185</v>
      </c>
      <c r="J413" s="77"/>
      <c r="K413" s="92"/>
    </row>
    <row r="414" spans="1:11" ht="24" x14ac:dyDescent="0.15">
      <c r="A414" s="14" t="s">
        <v>2996</v>
      </c>
      <c r="B414" s="14">
        <v>2025167</v>
      </c>
      <c r="C414" s="14" t="s">
        <v>3054</v>
      </c>
      <c r="D414" s="16">
        <v>45999</v>
      </c>
      <c r="E414" s="16"/>
      <c r="F414" s="14" t="s">
        <v>3055</v>
      </c>
      <c r="G414" s="14">
        <v>35697270</v>
      </c>
      <c r="H414" s="14" t="s">
        <v>3175</v>
      </c>
      <c r="I414" s="15">
        <v>156.26</v>
      </c>
      <c r="J414" s="77"/>
      <c r="K414" s="92"/>
    </row>
    <row r="415" spans="1:11" ht="36" x14ac:dyDescent="0.15">
      <c r="A415" s="14" t="s">
        <v>2996</v>
      </c>
      <c r="B415" s="14">
        <v>2025168</v>
      </c>
      <c r="C415" s="14" t="s">
        <v>3433</v>
      </c>
      <c r="D415" s="16">
        <v>45999</v>
      </c>
      <c r="E415" s="16"/>
      <c r="F415" s="14" t="s">
        <v>3434</v>
      </c>
      <c r="G415" s="14">
        <v>35902949</v>
      </c>
      <c r="H415" s="14" t="s">
        <v>3435</v>
      </c>
      <c r="I415" s="15">
        <v>5150</v>
      </c>
      <c r="J415" s="77"/>
      <c r="K415" s="92"/>
    </row>
    <row r="416" spans="1:11" ht="24" x14ac:dyDescent="0.15">
      <c r="A416" s="14" t="s">
        <v>2996</v>
      </c>
      <c r="B416" s="14">
        <v>2025169</v>
      </c>
      <c r="C416" s="14" t="s">
        <v>3436</v>
      </c>
      <c r="D416" s="16">
        <v>45999</v>
      </c>
      <c r="E416" s="16"/>
      <c r="F416" s="14" t="s">
        <v>3437</v>
      </c>
      <c r="G416" s="14">
        <v>17308518</v>
      </c>
      <c r="H416" s="14" t="s">
        <v>868</v>
      </c>
      <c r="I416" s="15">
        <v>130.55000000000001</v>
      </c>
      <c r="J416" s="77"/>
      <c r="K416" s="92"/>
    </row>
    <row r="417" spans="1:11" ht="24" x14ac:dyDescent="0.15">
      <c r="A417" s="14" t="s">
        <v>2996</v>
      </c>
      <c r="B417" s="14">
        <v>2025170</v>
      </c>
      <c r="C417" s="14" t="s">
        <v>3137</v>
      </c>
      <c r="D417" s="16">
        <v>45999</v>
      </c>
      <c r="E417" s="16"/>
      <c r="F417" s="14" t="s">
        <v>3438</v>
      </c>
      <c r="G417" s="14">
        <v>31322051</v>
      </c>
      <c r="H417" s="14" t="s">
        <v>3139</v>
      </c>
      <c r="I417" s="15">
        <v>64.44</v>
      </c>
      <c r="J417" s="77"/>
      <c r="K417" s="92"/>
    </row>
    <row r="418" spans="1:11" ht="24" x14ac:dyDescent="0.15">
      <c r="A418" s="14" t="s">
        <v>2996</v>
      </c>
      <c r="B418" s="14" t="s">
        <v>3439</v>
      </c>
      <c r="C418" s="14" t="s">
        <v>3107</v>
      </c>
      <c r="D418" s="16">
        <v>45999</v>
      </c>
      <c r="E418" s="16"/>
      <c r="F418" s="14" t="s">
        <v>3440</v>
      </c>
      <c r="G418" s="14">
        <v>35629088</v>
      </c>
      <c r="H418" s="14" t="s">
        <v>3441</v>
      </c>
      <c r="I418" s="15">
        <v>10615</v>
      </c>
      <c r="J418" s="77"/>
      <c r="K418" s="92"/>
    </row>
    <row r="419" spans="1:11" ht="24" x14ac:dyDescent="0.15">
      <c r="A419" s="14" t="s">
        <v>2996</v>
      </c>
      <c r="B419" s="14">
        <v>2025171</v>
      </c>
      <c r="C419" s="14" t="s">
        <v>3442</v>
      </c>
      <c r="D419" s="16">
        <v>45999</v>
      </c>
      <c r="E419" s="16"/>
      <c r="F419" s="14" t="s">
        <v>3443</v>
      </c>
      <c r="G419" s="14">
        <v>50671669</v>
      </c>
      <c r="H419" s="14" t="s">
        <v>1013</v>
      </c>
      <c r="I419" s="15">
        <v>6170.39</v>
      </c>
      <c r="J419" s="77"/>
      <c r="K419" s="92"/>
    </row>
    <row r="420" spans="1:11" ht="24" x14ac:dyDescent="0.15">
      <c r="A420" s="14" t="s">
        <v>2996</v>
      </c>
      <c r="B420" s="14" t="s">
        <v>3444</v>
      </c>
      <c r="C420" s="14" t="s">
        <v>3107</v>
      </c>
      <c r="D420" s="16">
        <v>46000</v>
      </c>
      <c r="E420" s="16"/>
      <c r="F420" s="14" t="s">
        <v>3445</v>
      </c>
      <c r="G420" s="14">
        <v>35562889</v>
      </c>
      <c r="H420" s="14" t="s">
        <v>3253</v>
      </c>
      <c r="I420" s="15">
        <v>7618</v>
      </c>
      <c r="J420" s="77"/>
      <c r="K420" s="92"/>
    </row>
    <row r="421" spans="1:11" ht="24" x14ac:dyDescent="0.15">
      <c r="A421" s="14" t="s">
        <v>2996</v>
      </c>
      <c r="B421" s="14">
        <v>2025172</v>
      </c>
      <c r="C421" s="14" t="s">
        <v>3446</v>
      </c>
      <c r="D421" s="16">
        <v>46000</v>
      </c>
      <c r="E421" s="16"/>
      <c r="F421" s="14" t="s">
        <v>3447</v>
      </c>
      <c r="G421" s="14">
        <v>35710691</v>
      </c>
      <c r="H421" s="14" t="s">
        <v>3448</v>
      </c>
      <c r="I421" s="15">
        <v>429.84</v>
      </c>
      <c r="J421" s="77"/>
      <c r="K421" s="92"/>
    </row>
    <row r="422" spans="1:11" ht="24" x14ac:dyDescent="0.15">
      <c r="A422" s="14" t="s">
        <v>2996</v>
      </c>
      <c r="B422" s="14">
        <v>2025173</v>
      </c>
      <c r="C422" s="14" t="s">
        <v>3449</v>
      </c>
      <c r="D422" s="16">
        <v>46000</v>
      </c>
      <c r="E422" s="16"/>
      <c r="F422" s="14" t="s">
        <v>3450</v>
      </c>
      <c r="G422" s="14">
        <v>51927021</v>
      </c>
      <c r="H422" s="14" t="s">
        <v>3451</v>
      </c>
      <c r="I422" s="15">
        <v>27.06</v>
      </c>
      <c r="J422" s="77"/>
      <c r="K422" s="92"/>
    </row>
    <row r="423" spans="1:11" ht="24" x14ac:dyDescent="0.15">
      <c r="A423" s="14" t="s">
        <v>2996</v>
      </c>
      <c r="B423" s="14" t="s">
        <v>3452</v>
      </c>
      <c r="C423" s="14" t="s">
        <v>3107</v>
      </c>
      <c r="D423" s="16">
        <v>46000</v>
      </c>
      <c r="E423" s="16"/>
      <c r="F423" s="14" t="s">
        <v>3453</v>
      </c>
      <c r="G423" s="14" t="s">
        <v>3454</v>
      </c>
      <c r="H423" s="14" t="s">
        <v>3455</v>
      </c>
      <c r="I423" s="15">
        <v>10993</v>
      </c>
      <c r="J423" s="77"/>
      <c r="K423" s="92"/>
    </row>
    <row r="424" spans="1:11" ht="24" x14ac:dyDescent="0.15">
      <c r="A424" s="14" t="s">
        <v>2996</v>
      </c>
      <c r="B424" s="14" t="s">
        <v>3456</v>
      </c>
      <c r="C424" s="14" t="s">
        <v>3107</v>
      </c>
      <c r="D424" s="16">
        <v>46001</v>
      </c>
      <c r="E424" s="16"/>
      <c r="F424" s="14" t="s">
        <v>3457</v>
      </c>
      <c r="G424" s="14" t="s">
        <v>3458</v>
      </c>
      <c r="H424" s="14" t="s">
        <v>3459</v>
      </c>
      <c r="I424" s="15">
        <v>6528</v>
      </c>
      <c r="J424" s="77"/>
      <c r="K424" s="92"/>
    </row>
    <row r="425" spans="1:11" ht="24" x14ac:dyDescent="0.15">
      <c r="A425" s="14" t="s">
        <v>2996</v>
      </c>
      <c r="B425" s="14">
        <v>2025174</v>
      </c>
      <c r="C425" s="14" t="s">
        <v>3460</v>
      </c>
      <c r="D425" s="16">
        <v>46001</v>
      </c>
      <c r="E425" s="16"/>
      <c r="F425" s="14" t="s">
        <v>3407</v>
      </c>
      <c r="G425" s="14">
        <v>44311061</v>
      </c>
      <c r="H425" s="14" t="s">
        <v>3408</v>
      </c>
      <c r="I425" s="15">
        <v>1346</v>
      </c>
      <c r="J425" s="77"/>
      <c r="K425" s="92"/>
    </row>
    <row r="426" spans="1:11" ht="24" x14ac:dyDescent="0.15">
      <c r="A426" s="14" t="s">
        <v>2996</v>
      </c>
      <c r="B426" s="14" t="s">
        <v>3461</v>
      </c>
      <c r="C426" s="14" t="s">
        <v>3107</v>
      </c>
      <c r="D426" s="16">
        <v>46001</v>
      </c>
      <c r="E426" s="16"/>
      <c r="F426" s="14" t="s">
        <v>3462</v>
      </c>
      <c r="G426" s="14">
        <v>35774282</v>
      </c>
      <c r="H426" s="14" t="s">
        <v>3463</v>
      </c>
      <c r="I426" s="15">
        <v>10177</v>
      </c>
      <c r="J426" s="77"/>
      <c r="K426" s="92"/>
    </row>
    <row r="427" spans="1:11" ht="24" x14ac:dyDescent="0.15">
      <c r="A427" s="14" t="s">
        <v>2996</v>
      </c>
      <c r="B427" s="14">
        <v>2025175</v>
      </c>
      <c r="C427" s="14" t="s">
        <v>3464</v>
      </c>
      <c r="D427" s="16">
        <v>46001</v>
      </c>
      <c r="E427" s="16"/>
      <c r="F427" s="14" t="s">
        <v>3465</v>
      </c>
      <c r="G427" s="14">
        <v>47548428</v>
      </c>
      <c r="H427" s="14" t="s">
        <v>3466</v>
      </c>
      <c r="I427" s="15">
        <v>150</v>
      </c>
      <c r="J427" s="77"/>
      <c r="K427" s="92"/>
    </row>
    <row r="428" spans="1:11" ht="24" x14ac:dyDescent="0.15">
      <c r="A428" s="14" t="s">
        <v>2996</v>
      </c>
      <c r="B428" s="14" t="s">
        <v>3038</v>
      </c>
      <c r="C428" s="14" t="s">
        <v>3038</v>
      </c>
      <c r="D428" s="16">
        <v>46001</v>
      </c>
      <c r="E428" s="16"/>
      <c r="F428" s="14" t="s">
        <v>3039</v>
      </c>
      <c r="G428" s="14" t="s">
        <v>3040</v>
      </c>
      <c r="H428" s="14" t="s">
        <v>3041</v>
      </c>
      <c r="I428" s="15">
        <v>8.1999999999999993</v>
      </c>
      <c r="J428" s="77"/>
      <c r="K428" s="92"/>
    </row>
    <row r="429" spans="1:11" ht="24" x14ac:dyDescent="0.15">
      <c r="A429" s="14" t="s">
        <v>2996</v>
      </c>
      <c r="B429" s="14" t="s">
        <v>3038</v>
      </c>
      <c r="C429" s="14" t="s">
        <v>3038</v>
      </c>
      <c r="D429" s="16">
        <v>46001</v>
      </c>
      <c r="E429" s="16"/>
      <c r="F429" s="14" t="s">
        <v>3039</v>
      </c>
      <c r="G429" s="14" t="s">
        <v>3040</v>
      </c>
      <c r="H429" s="14" t="s">
        <v>3041</v>
      </c>
      <c r="I429" s="15">
        <v>8.1999999999999993</v>
      </c>
      <c r="J429" s="77"/>
      <c r="K429" s="92"/>
    </row>
    <row r="430" spans="1:11" ht="24" x14ac:dyDescent="0.15">
      <c r="A430" s="14" t="s">
        <v>2996</v>
      </c>
      <c r="B430" s="14" t="s">
        <v>3467</v>
      </c>
      <c r="C430" s="14" t="s">
        <v>3107</v>
      </c>
      <c r="D430" s="16">
        <v>46003</v>
      </c>
      <c r="E430" s="16"/>
      <c r="F430" s="14" t="s">
        <v>3468</v>
      </c>
      <c r="G430" s="14" t="s">
        <v>3469</v>
      </c>
      <c r="H430" s="14" t="s">
        <v>3194</v>
      </c>
      <c r="I430" s="15">
        <v>12029</v>
      </c>
      <c r="J430" s="77"/>
      <c r="K430" s="92"/>
    </row>
    <row r="431" spans="1:11" ht="24" x14ac:dyDescent="0.15">
      <c r="A431" s="14" t="s">
        <v>2996</v>
      </c>
      <c r="B431" s="14" t="s">
        <v>3470</v>
      </c>
      <c r="C431" s="14" t="s">
        <v>3107</v>
      </c>
      <c r="D431" s="16">
        <v>46003</v>
      </c>
      <c r="E431" s="16"/>
      <c r="F431" s="14" t="s">
        <v>3471</v>
      </c>
      <c r="G431" s="14" t="s">
        <v>3469</v>
      </c>
      <c r="H431" s="14" t="s">
        <v>3194</v>
      </c>
      <c r="I431" s="15">
        <v>924.9</v>
      </c>
      <c r="J431" s="77"/>
      <c r="K431" s="92"/>
    </row>
    <row r="432" spans="1:11" ht="24" x14ac:dyDescent="0.15">
      <c r="A432" s="14" t="s">
        <v>2996</v>
      </c>
      <c r="B432" s="14" t="s">
        <v>3472</v>
      </c>
      <c r="C432" s="14" t="s">
        <v>3107</v>
      </c>
      <c r="D432" s="16">
        <v>46003</v>
      </c>
      <c r="E432" s="16"/>
      <c r="F432" s="14" t="s">
        <v>3473</v>
      </c>
      <c r="G432" s="14" t="s">
        <v>3250</v>
      </c>
      <c r="H432" s="14" t="s">
        <v>3191</v>
      </c>
      <c r="I432" s="15">
        <v>720</v>
      </c>
      <c r="J432" s="77"/>
      <c r="K432" s="92"/>
    </row>
    <row r="433" spans="1:11" ht="24" x14ac:dyDescent="0.15">
      <c r="A433" s="14" t="s">
        <v>2996</v>
      </c>
      <c r="B433" s="14" t="s">
        <v>3474</v>
      </c>
      <c r="C433" s="14" t="s">
        <v>3107</v>
      </c>
      <c r="D433" s="16">
        <v>46003</v>
      </c>
      <c r="E433" s="16"/>
      <c r="F433" s="14" t="s">
        <v>3475</v>
      </c>
      <c r="G433" s="14">
        <v>51227681</v>
      </c>
      <c r="H433" s="14" t="s">
        <v>3476</v>
      </c>
      <c r="I433" s="15">
        <v>769.63</v>
      </c>
      <c r="J433" s="77"/>
      <c r="K433" s="92"/>
    </row>
    <row r="434" spans="1:11" ht="24" x14ac:dyDescent="0.15">
      <c r="A434" s="14" t="s">
        <v>2996</v>
      </c>
      <c r="B434" s="14" t="s">
        <v>3477</v>
      </c>
      <c r="C434" s="14" t="s">
        <v>3107</v>
      </c>
      <c r="D434" s="16">
        <v>46003</v>
      </c>
      <c r="E434" s="16"/>
      <c r="F434" s="14" t="s">
        <v>3478</v>
      </c>
      <c r="G434" s="14" t="s">
        <v>3479</v>
      </c>
      <c r="H434" s="14" t="s">
        <v>3480</v>
      </c>
      <c r="I434" s="15">
        <v>12300</v>
      </c>
      <c r="J434" s="77"/>
      <c r="K434" s="92"/>
    </row>
    <row r="435" spans="1:11" ht="24" x14ac:dyDescent="0.15">
      <c r="A435" s="14" t="s">
        <v>2996</v>
      </c>
      <c r="B435" s="14">
        <v>2025176</v>
      </c>
      <c r="C435" s="14" t="s">
        <v>3481</v>
      </c>
      <c r="D435" s="16">
        <v>46003</v>
      </c>
      <c r="E435" s="16"/>
      <c r="F435" s="14" t="s">
        <v>3482</v>
      </c>
      <c r="G435" s="14">
        <v>35801549</v>
      </c>
      <c r="H435" s="14" t="s">
        <v>3187</v>
      </c>
      <c r="I435" s="15">
        <v>184.5</v>
      </c>
      <c r="J435" s="77"/>
      <c r="K435" s="92"/>
    </row>
    <row r="436" spans="1:11" ht="24" x14ac:dyDescent="0.15">
      <c r="A436" s="14" t="s">
        <v>2996</v>
      </c>
      <c r="B436" s="14" t="s">
        <v>3483</v>
      </c>
      <c r="C436" s="14" t="s">
        <v>3107</v>
      </c>
      <c r="D436" s="16">
        <v>46003</v>
      </c>
      <c r="E436" s="16"/>
      <c r="F436" s="14" t="s">
        <v>3484</v>
      </c>
      <c r="G436" s="14">
        <v>17324912</v>
      </c>
      <c r="H436" s="14" t="s">
        <v>3360</v>
      </c>
      <c r="I436" s="15">
        <v>1040</v>
      </c>
      <c r="J436" s="77"/>
      <c r="K436" s="92"/>
    </row>
    <row r="437" spans="1:11" ht="24" x14ac:dyDescent="0.15">
      <c r="A437" s="14" t="s">
        <v>2996</v>
      </c>
      <c r="B437" s="14">
        <v>2025177</v>
      </c>
      <c r="C437" s="14" t="s">
        <v>3485</v>
      </c>
      <c r="D437" s="16">
        <v>46003</v>
      </c>
      <c r="E437" s="16"/>
      <c r="F437" s="14" t="s">
        <v>3418</v>
      </c>
      <c r="G437" s="14">
        <v>35774282</v>
      </c>
      <c r="H437" s="14" t="s">
        <v>3419</v>
      </c>
      <c r="I437" s="15">
        <v>49.76</v>
      </c>
      <c r="J437" s="77"/>
      <c r="K437" s="92"/>
    </row>
    <row r="438" spans="1:11" ht="24" x14ac:dyDescent="0.15">
      <c r="A438" s="14" t="s">
        <v>2996</v>
      </c>
      <c r="B438" s="14" t="s">
        <v>3486</v>
      </c>
      <c r="C438" s="14" t="s">
        <v>3107</v>
      </c>
      <c r="D438" s="16">
        <v>46006</v>
      </c>
      <c r="E438" s="16"/>
      <c r="F438" s="14" t="s">
        <v>3487</v>
      </c>
      <c r="G438" s="14" t="s">
        <v>3256</v>
      </c>
      <c r="H438" s="14" t="s">
        <v>3257</v>
      </c>
      <c r="I438" s="15">
        <v>4000</v>
      </c>
      <c r="J438" s="77"/>
      <c r="K438" s="92"/>
    </row>
    <row r="439" spans="1:11" ht="24" x14ac:dyDescent="0.15">
      <c r="A439" s="14" t="s">
        <v>2996</v>
      </c>
      <c r="B439" s="14" t="s">
        <v>3488</v>
      </c>
      <c r="C439" s="14" t="s">
        <v>3107</v>
      </c>
      <c r="D439" s="16">
        <v>46006</v>
      </c>
      <c r="E439" s="16"/>
      <c r="F439" s="14" t="s">
        <v>3489</v>
      </c>
      <c r="G439" s="14" t="s">
        <v>3278</v>
      </c>
      <c r="H439" s="14" t="s">
        <v>3490</v>
      </c>
      <c r="I439" s="15">
        <v>1899.36</v>
      </c>
      <c r="J439" s="77"/>
      <c r="K439" s="92"/>
    </row>
    <row r="440" spans="1:11" ht="24" x14ac:dyDescent="0.15">
      <c r="A440" s="14" t="s">
        <v>2996</v>
      </c>
      <c r="B440" s="14" t="s">
        <v>3491</v>
      </c>
      <c r="C440" s="14" t="s">
        <v>3107</v>
      </c>
      <c r="D440" s="16">
        <v>46006</v>
      </c>
      <c r="E440" s="16"/>
      <c r="F440" s="14" t="s">
        <v>3492</v>
      </c>
      <c r="G440" s="14" t="s">
        <v>3493</v>
      </c>
      <c r="H440" s="14" t="s">
        <v>3494</v>
      </c>
      <c r="I440" s="15">
        <v>1100</v>
      </c>
      <c r="J440" s="77"/>
      <c r="K440" s="92"/>
    </row>
    <row r="441" spans="1:11" ht="24" x14ac:dyDescent="0.15">
      <c r="A441" s="14" t="s">
        <v>2996</v>
      </c>
      <c r="B441" s="14" t="s">
        <v>3495</v>
      </c>
      <c r="C441" s="14" t="s">
        <v>3107</v>
      </c>
      <c r="D441" s="16">
        <v>46006</v>
      </c>
      <c r="E441" s="16"/>
      <c r="F441" s="14" t="s">
        <v>3496</v>
      </c>
      <c r="G441" s="14" t="s">
        <v>3398</v>
      </c>
      <c r="H441" s="14" t="s">
        <v>3244</v>
      </c>
      <c r="I441" s="15">
        <v>3720</v>
      </c>
      <c r="J441" s="77"/>
      <c r="K441" s="92"/>
    </row>
    <row r="442" spans="1:11" ht="24" x14ac:dyDescent="0.15">
      <c r="A442" s="14" t="s">
        <v>2996</v>
      </c>
      <c r="B442" s="14" t="s">
        <v>3497</v>
      </c>
      <c r="C442" s="14" t="s">
        <v>3107</v>
      </c>
      <c r="D442" s="16">
        <v>46006</v>
      </c>
      <c r="E442" s="16"/>
      <c r="F442" s="14" t="s">
        <v>3498</v>
      </c>
      <c r="G442" s="14" t="s">
        <v>3499</v>
      </c>
      <c r="H442" s="14" t="s">
        <v>3500</v>
      </c>
      <c r="I442" s="15">
        <v>200</v>
      </c>
      <c r="J442" s="77"/>
      <c r="K442" s="92"/>
    </row>
    <row r="443" spans="1:11" ht="24" x14ac:dyDescent="0.15">
      <c r="A443" s="14" t="s">
        <v>2996</v>
      </c>
      <c r="B443" s="14" t="s">
        <v>3501</v>
      </c>
      <c r="C443" s="14" t="s">
        <v>3107</v>
      </c>
      <c r="D443" s="16">
        <v>46006</v>
      </c>
      <c r="E443" s="16"/>
      <c r="F443" s="14" t="s">
        <v>3502</v>
      </c>
      <c r="G443" s="14">
        <v>31313949</v>
      </c>
      <c r="H443" s="14" t="s">
        <v>3503</v>
      </c>
      <c r="I443" s="15">
        <v>3340</v>
      </c>
      <c r="J443" s="77"/>
      <c r="K443" s="92"/>
    </row>
    <row r="444" spans="1:11" ht="24" x14ac:dyDescent="0.15">
      <c r="A444" s="14" t="s">
        <v>2996</v>
      </c>
      <c r="B444" s="14" t="s">
        <v>3504</v>
      </c>
      <c r="C444" s="14" t="s">
        <v>3107</v>
      </c>
      <c r="D444" s="16">
        <v>46006</v>
      </c>
      <c r="E444" s="16"/>
      <c r="F444" s="14" t="s">
        <v>3505</v>
      </c>
      <c r="G444" s="14">
        <v>31796991</v>
      </c>
      <c r="H444" s="14" t="s">
        <v>3506</v>
      </c>
      <c r="I444" s="15">
        <v>490</v>
      </c>
      <c r="J444" s="77"/>
      <c r="K444" s="92"/>
    </row>
    <row r="445" spans="1:11" ht="24" x14ac:dyDescent="0.15">
      <c r="A445" s="14" t="s">
        <v>2996</v>
      </c>
      <c r="B445" s="14" t="s">
        <v>3507</v>
      </c>
      <c r="C445" s="14" t="s">
        <v>3107</v>
      </c>
      <c r="D445" s="16">
        <v>46006</v>
      </c>
      <c r="E445" s="16"/>
      <c r="F445" s="14" t="s">
        <v>3508</v>
      </c>
      <c r="G445" s="14">
        <v>42170761</v>
      </c>
      <c r="H445" s="14" t="s">
        <v>3509</v>
      </c>
      <c r="I445" s="15">
        <v>670</v>
      </c>
      <c r="J445" s="77"/>
      <c r="K445" s="92"/>
    </row>
    <row r="446" spans="1:11" ht="24" x14ac:dyDescent="0.15">
      <c r="A446" s="14" t="s">
        <v>2996</v>
      </c>
      <c r="B446" s="14">
        <v>2025178</v>
      </c>
      <c r="C446" s="14" t="s">
        <v>3510</v>
      </c>
      <c r="D446" s="16">
        <v>46007</v>
      </c>
      <c r="E446" s="16"/>
      <c r="F446" s="14" t="s">
        <v>3511</v>
      </c>
      <c r="G446" s="14">
        <v>36531154</v>
      </c>
      <c r="H446" s="14" t="s">
        <v>3512</v>
      </c>
      <c r="I446" s="15">
        <v>38.4</v>
      </c>
      <c r="J446" s="77"/>
      <c r="K446" s="92"/>
    </row>
    <row r="447" spans="1:11" ht="24" x14ac:dyDescent="0.15">
      <c r="A447" s="14" t="s">
        <v>2996</v>
      </c>
      <c r="B447" s="14" t="s">
        <v>3513</v>
      </c>
      <c r="C447" s="14" t="s">
        <v>3107</v>
      </c>
      <c r="D447" s="16">
        <v>46007</v>
      </c>
      <c r="E447" s="16"/>
      <c r="F447" s="14" t="s">
        <v>3514</v>
      </c>
      <c r="G447" s="14" t="s">
        <v>3250</v>
      </c>
      <c r="H447" s="14" t="s">
        <v>3515</v>
      </c>
      <c r="I447" s="15">
        <v>337.64</v>
      </c>
      <c r="J447" s="77"/>
      <c r="K447" s="92"/>
    </row>
    <row r="448" spans="1:11" ht="24" x14ac:dyDescent="0.15">
      <c r="A448" s="14" t="s">
        <v>2996</v>
      </c>
      <c r="B448" s="14" t="s">
        <v>3516</v>
      </c>
      <c r="C448" s="14" t="s">
        <v>3107</v>
      </c>
      <c r="D448" s="16">
        <v>46007</v>
      </c>
      <c r="E448" s="16"/>
      <c r="F448" s="14" t="s">
        <v>3517</v>
      </c>
      <c r="G448" s="14">
        <v>31812881</v>
      </c>
      <c r="H448" s="14" t="s">
        <v>3518</v>
      </c>
      <c r="I448" s="15">
        <v>200</v>
      </c>
      <c r="J448" s="77"/>
      <c r="K448" s="92"/>
    </row>
    <row r="449" spans="1:11" ht="24" x14ac:dyDescent="0.15">
      <c r="A449" s="14" t="s">
        <v>2996</v>
      </c>
      <c r="B449" s="14" t="s">
        <v>3519</v>
      </c>
      <c r="C449" s="14" t="s">
        <v>3107</v>
      </c>
      <c r="D449" s="16">
        <v>46007</v>
      </c>
      <c r="E449" s="16"/>
      <c r="F449" s="14" t="s">
        <v>3520</v>
      </c>
      <c r="G449" s="14">
        <v>52759989</v>
      </c>
      <c r="H449" s="14" t="s">
        <v>3521</v>
      </c>
      <c r="I449" s="15">
        <v>200</v>
      </c>
      <c r="J449" s="77"/>
      <c r="K449" s="92"/>
    </row>
    <row r="450" spans="1:11" ht="24" x14ac:dyDescent="0.15">
      <c r="A450" s="14" t="s">
        <v>2996</v>
      </c>
      <c r="B450" s="14"/>
      <c r="C450" s="14" t="s">
        <v>3155</v>
      </c>
      <c r="D450" s="16">
        <v>46008</v>
      </c>
      <c r="E450" s="16"/>
      <c r="F450" s="14" t="s">
        <v>2997</v>
      </c>
      <c r="G450" s="14"/>
      <c r="H450" s="14" t="s">
        <v>3345</v>
      </c>
      <c r="I450" s="15">
        <v>8256.2099999999991</v>
      </c>
      <c r="J450" s="77"/>
      <c r="K450" s="92"/>
    </row>
    <row r="451" spans="1:11" ht="24" x14ac:dyDescent="0.15">
      <c r="A451" s="14" t="s">
        <v>2996</v>
      </c>
      <c r="B451" s="14" t="s">
        <v>3522</v>
      </c>
      <c r="C451" s="14" t="s">
        <v>3107</v>
      </c>
      <c r="D451" s="16">
        <v>46009</v>
      </c>
      <c r="E451" s="16"/>
      <c r="F451" s="14" t="s">
        <v>3523</v>
      </c>
      <c r="G451" s="14">
        <v>42352703</v>
      </c>
      <c r="H451" s="14" t="s">
        <v>3524</v>
      </c>
      <c r="I451" s="15">
        <v>460</v>
      </c>
      <c r="J451" s="77"/>
      <c r="K451" s="92"/>
    </row>
    <row r="452" spans="1:11" ht="24" x14ac:dyDescent="0.15">
      <c r="A452" s="14" t="s">
        <v>2996</v>
      </c>
      <c r="B452" s="14">
        <v>2025179</v>
      </c>
      <c r="C452" s="14" t="s">
        <v>3525</v>
      </c>
      <c r="D452" s="16">
        <v>46009</v>
      </c>
      <c r="E452" s="16"/>
      <c r="F452" s="14" t="s">
        <v>3526</v>
      </c>
      <c r="G452" s="14">
        <v>54672708</v>
      </c>
      <c r="H452" s="14" t="s">
        <v>3527</v>
      </c>
      <c r="I452" s="15">
        <v>400</v>
      </c>
      <c r="J452" s="77"/>
      <c r="K452" s="92"/>
    </row>
    <row r="453" spans="1:11" ht="24" x14ac:dyDescent="0.15">
      <c r="A453" s="14" t="s">
        <v>2996</v>
      </c>
      <c r="B453" s="14">
        <v>2025180</v>
      </c>
      <c r="C453" s="14" t="s">
        <v>3528</v>
      </c>
      <c r="D453" s="16">
        <v>46009</v>
      </c>
      <c r="E453" s="16"/>
      <c r="F453" s="14" t="s">
        <v>3529</v>
      </c>
      <c r="G453" s="14">
        <v>45874778</v>
      </c>
      <c r="H453" s="14" t="s">
        <v>3530</v>
      </c>
      <c r="I453" s="15">
        <v>1124.55</v>
      </c>
      <c r="J453" s="77"/>
      <c r="K453" s="92"/>
    </row>
    <row r="454" spans="1:11" ht="24" x14ac:dyDescent="0.15">
      <c r="A454" s="14" t="s">
        <v>2996</v>
      </c>
      <c r="B454" s="14" t="s">
        <v>3531</v>
      </c>
      <c r="C454" s="14" t="s">
        <v>3107</v>
      </c>
      <c r="D454" s="16">
        <v>46009</v>
      </c>
      <c r="E454" s="16"/>
      <c r="F454" s="14" t="s">
        <v>3532</v>
      </c>
      <c r="G454" s="14">
        <v>35553626</v>
      </c>
      <c r="H454" s="14" t="s">
        <v>3397</v>
      </c>
      <c r="I454" s="15">
        <v>2240</v>
      </c>
      <c r="J454" s="77"/>
      <c r="K454" s="92"/>
    </row>
    <row r="455" spans="1:11" ht="24" x14ac:dyDescent="0.15">
      <c r="A455" s="14" t="s">
        <v>2996</v>
      </c>
      <c r="B455" s="14">
        <v>2025181</v>
      </c>
      <c r="C455" s="14" t="s">
        <v>3533</v>
      </c>
      <c r="D455" s="16">
        <v>46009</v>
      </c>
      <c r="E455" s="16"/>
      <c r="F455" s="14" t="s">
        <v>3534</v>
      </c>
      <c r="G455" s="14">
        <v>50088343</v>
      </c>
      <c r="H455" s="14" t="s">
        <v>3535</v>
      </c>
      <c r="I455" s="15">
        <v>300</v>
      </c>
      <c r="J455" s="77"/>
      <c r="K455" s="92"/>
    </row>
    <row r="456" spans="1:11" ht="24" x14ac:dyDescent="0.15">
      <c r="A456" s="14" t="s">
        <v>2996</v>
      </c>
      <c r="B456" s="14" t="s">
        <v>3536</v>
      </c>
      <c r="C456" s="14" t="s">
        <v>3107</v>
      </c>
      <c r="D456" s="16">
        <v>46009</v>
      </c>
      <c r="E456" s="16"/>
      <c r="F456" s="14" t="s">
        <v>3537</v>
      </c>
      <c r="G456" s="14" t="s">
        <v>3247</v>
      </c>
      <c r="H456" s="14" t="s">
        <v>3248</v>
      </c>
      <c r="I456" s="15">
        <v>1040</v>
      </c>
      <c r="J456" s="77"/>
      <c r="K456" s="92"/>
    </row>
    <row r="457" spans="1:11" ht="36" x14ac:dyDescent="0.15">
      <c r="A457" s="14" t="s">
        <v>2996</v>
      </c>
      <c r="B457" s="14" t="s">
        <v>3538</v>
      </c>
      <c r="C457" s="14" t="s">
        <v>3107</v>
      </c>
      <c r="D457" s="16">
        <v>46009</v>
      </c>
      <c r="E457" s="16"/>
      <c r="F457" s="14" t="s">
        <v>3539</v>
      </c>
      <c r="G457" s="14">
        <v>31953441</v>
      </c>
      <c r="H457" s="14" t="s">
        <v>2918</v>
      </c>
      <c r="I457" s="15">
        <v>440</v>
      </c>
      <c r="J457" s="77"/>
      <c r="K457" s="92"/>
    </row>
    <row r="458" spans="1:11" ht="24" x14ac:dyDescent="0.15">
      <c r="A458" s="14" t="s">
        <v>2996</v>
      </c>
      <c r="B458" s="14" t="s">
        <v>3540</v>
      </c>
      <c r="C458" s="14" t="s">
        <v>3107</v>
      </c>
      <c r="D458" s="16">
        <v>46009</v>
      </c>
      <c r="E458" s="16"/>
      <c r="F458" s="14" t="s">
        <v>3541</v>
      </c>
      <c r="G458" s="14" t="s">
        <v>3542</v>
      </c>
      <c r="H458" s="14" t="s">
        <v>3262</v>
      </c>
      <c r="I458" s="15">
        <v>790</v>
      </c>
      <c r="J458" s="77"/>
      <c r="K458" s="92"/>
    </row>
    <row r="459" spans="1:11" ht="24" x14ac:dyDescent="0.15">
      <c r="A459" s="14" t="s">
        <v>2996</v>
      </c>
      <c r="B459" s="14" t="s">
        <v>3543</v>
      </c>
      <c r="C459" s="14" t="s">
        <v>3107</v>
      </c>
      <c r="D459" s="16">
        <v>46009</v>
      </c>
      <c r="E459" s="16"/>
      <c r="F459" s="14" t="s">
        <v>3544</v>
      </c>
      <c r="G459" s="14">
        <v>30842972</v>
      </c>
      <c r="H459" s="14" t="s">
        <v>3267</v>
      </c>
      <c r="I459" s="15">
        <v>878.8</v>
      </c>
      <c r="J459" s="77"/>
      <c r="K459" s="92"/>
    </row>
    <row r="460" spans="1:11" ht="24" x14ac:dyDescent="0.15">
      <c r="A460" s="14" t="s">
        <v>2996</v>
      </c>
      <c r="B460" s="14">
        <v>2025182</v>
      </c>
      <c r="C460" s="14" t="s">
        <v>3107</v>
      </c>
      <c r="D460" s="16">
        <v>46010</v>
      </c>
      <c r="E460" s="16"/>
      <c r="F460" s="14" t="s">
        <v>3545</v>
      </c>
      <c r="G460" s="14"/>
      <c r="H460" s="14" t="s">
        <v>3546</v>
      </c>
      <c r="I460" s="15">
        <v>154.5</v>
      </c>
      <c r="J460" s="77"/>
      <c r="K460" s="92"/>
    </row>
    <row r="461" spans="1:11" ht="24" x14ac:dyDescent="0.15">
      <c r="A461" s="14" t="s">
        <v>2996</v>
      </c>
      <c r="B461" s="14">
        <v>2025183</v>
      </c>
      <c r="C461" s="14" t="s">
        <v>3547</v>
      </c>
      <c r="D461" s="16">
        <v>46010</v>
      </c>
      <c r="E461" s="16"/>
      <c r="F461" s="14" t="s">
        <v>3020</v>
      </c>
      <c r="G461" s="14">
        <v>35902949</v>
      </c>
      <c r="H461" s="14" t="s">
        <v>3435</v>
      </c>
      <c r="I461" s="15">
        <v>650</v>
      </c>
      <c r="J461" s="77"/>
      <c r="K461" s="92"/>
    </row>
    <row r="462" spans="1:11" ht="24" x14ac:dyDescent="0.15">
      <c r="A462" s="14" t="s">
        <v>2996</v>
      </c>
      <c r="B462" s="14" t="s">
        <v>3548</v>
      </c>
      <c r="C462" s="14" t="s">
        <v>3549</v>
      </c>
      <c r="D462" s="16">
        <v>46010</v>
      </c>
      <c r="E462" s="16"/>
      <c r="F462" s="14" t="s">
        <v>3550</v>
      </c>
      <c r="G462" s="14" t="s">
        <v>3256</v>
      </c>
      <c r="H462" s="14" t="s">
        <v>3551</v>
      </c>
      <c r="I462" s="15">
        <v>725</v>
      </c>
      <c r="J462" s="77"/>
      <c r="K462" s="92"/>
    </row>
    <row r="463" spans="1:11" ht="24" x14ac:dyDescent="0.15">
      <c r="A463" s="14" t="s">
        <v>2996</v>
      </c>
      <c r="B463" s="14" t="s">
        <v>3552</v>
      </c>
      <c r="C463" s="14" t="s">
        <v>3553</v>
      </c>
      <c r="D463" s="16">
        <v>46010</v>
      </c>
      <c r="E463" s="16"/>
      <c r="F463" s="14" t="s">
        <v>3554</v>
      </c>
      <c r="G463" s="14">
        <v>31798705</v>
      </c>
      <c r="H463" s="14" t="s">
        <v>3555</v>
      </c>
      <c r="I463" s="15">
        <v>740</v>
      </c>
      <c r="J463" s="77"/>
      <c r="K463" s="92"/>
    </row>
    <row r="464" spans="1:11" ht="24" x14ac:dyDescent="0.15">
      <c r="A464" s="14" t="s">
        <v>2996</v>
      </c>
      <c r="B464" s="14" t="s">
        <v>3556</v>
      </c>
      <c r="C464" s="14" t="s">
        <v>3557</v>
      </c>
      <c r="D464" s="16">
        <v>46010</v>
      </c>
      <c r="E464" s="16"/>
      <c r="F464" s="14" t="s">
        <v>3558</v>
      </c>
      <c r="G464" s="14">
        <v>31768458</v>
      </c>
      <c r="H464" s="14" t="s">
        <v>3559</v>
      </c>
      <c r="I464" s="15">
        <v>200</v>
      </c>
      <c r="J464" s="77"/>
      <c r="K464" s="92"/>
    </row>
    <row r="465" spans="1:11" ht="24" x14ac:dyDescent="0.15">
      <c r="A465" s="14" t="s">
        <v>2996</v>
      </c>
      <c r="B465" s="14" t="s">
        <v>3560</v>
      </c>
      <c r="C465" s="14" t="s">
        <v>3107</v>
      </c>
      <c r="D465" s="16">
        <v>46010</v>
      </c>
      <c r="E465" s="16"/>
      <c r="F465" s="14" t="s">
        <v>3561</v>
      </c>
      <c r="G465" s="14" t="s">
        <v>3243</v>
      </c>
      <c r="H465" s="14" t="s">
        <v>3244</v>
      </c>
      <c r="I465" s="15">
        <v>247</v>
      </c>
      <c r="J465" s="77"/>
      <c r="K465" s="92"/>
    </row>
    <row r="466" spans="1:11" ht="24" x14ac:dyDescent="0.15">
      <c r="A466" s="14" t="s">
        <v>2996</v>
      </c>
      <c r="B466" s="14" t="s">
        <v>3562</v>
      </c>
      <c r="C466" s="14" t="s">
        <v>3563</v>
      </c>
      <c r="D466" s="16">
        <v>46010</v>
      </c>
      <c r="E466" s="16"/>
      <c r="F466" s="14" t="s">
        <v>3564</v>
      </c>
      <c r="G466" s="14" t="s">
        <v>3308</v>
      </c>
      <c r="H466" s="14" t="s">
        <v>3309</v>
      </c>
      <c r="I466" s="15">
        <v>820</v>
      </c>
      <c r="J466" s="77"/>
      <c r="K466" s="92"/>
    </row>
    <row r="467" spans="1:11" ht="24" x14ac:dyDescent="0.15">
      <c r="A467" s="14" t="s">
        <v>2996</v>
      </c>
      <c r="B467" s="14" t="s">
        <v>3565</v>
      </c>
      <c r="C467" s="14" t="s">
        <v>3107</v>
      </c>
      <c r="D467" s="16">
        <v>46010</v>
      </c>
      <c r="E467" s="16"/>
      <c r="F467" s="14" t="s">
        <v>3566</v>
      </c>
      <c r="G467" s="14" t="s">
        <v>3542</v>
      </c>
      <c r="H467" s="14" t="s">
        <v>3262</v>
      </c>
      <c r="I467" s="15">
        <v>430</v>
      </c>
      <c r="J467" s="77"/>
      <c r="K467" s="92"/>
    </row>
    <row r="468" spans="1:11" ht="36" x14ac:dyDescent="0.15">
      <c r="A468" s="14" t="s">
        <v>2996</v>
      </c>
      <c r="B468" s="14" t="s">
        <v>3567</v>
      </c>
      <c r="C468" s="14" t="s">
        <v>3107</v>
      </c>
      <c r="D468" s="16">
        <v>46010</v>
      </c>
      <c r="E468" s="16"/>
      <c r="F468" s="14" t="s">
        <v>3568</v>
      </c>
      <c r="G468" s="14" t="s">
        <v>3469</v>
      </c>
      <c r="H468" s="14" t="s">
        <v>3569</v>
      </c>
      <c r="I468" s="15">
        <v>9910</v>
      </c>
      <c r="J468" s="77"/>
      <c r="K468" s="92"/>
    </row>
    <row r="469" spans="1:11" ht="36" x14ac:dyDescent="0.15">
      <c r="A469" s="14" t="s">
        <v>2996</v>
      </c>
      <c r="B469" s="14" t="s">
        <v>3570</v>
      </c>
      <c r="C469" s="14" t="s">
        <v>3107</v>
      </c>
      <c r="D469" s="16">
        <v>46010</v>
      </c>
      <c r="E469" s="16"/>
      <c r="F469" s="14" t="s">
        <v>3571</v>
      </c>
      <c r="G469" s="14" t="s">
        <v>3469</v>
      </c>
      <c r="H469" s="14" t="s">
        <v>3569</v>
      </c>
      <c r="I469" s="15">
        <v>2440</v>
      </c>
      <c r="J469" s="77"/>
      <c r="K469" s="92"/>
    </row>
    <row r="470" spans="1:11" ht="24" x14ac:dyDescent="0.15">
      <c r="A470" s="14" t="s">
        <v>2996</v>
      </c>
      <c r="B470" s="14" t="s">
        <v>3572</v>
      </c>
      <c r="C470" s="14"/>
      <c r="D470" s="16">
        <v>46013</v>
      </c>
      <c r="E470" s="16"/>
      <c r="F470" s="14" t="s">
        <v>3573</v>
      </c>
      <c r="G470" s="14" t="s">
        <v>3574</v>
      </c>
      <c r="H470" s="14" t="s">
        <v>3304</v>
      </c>
      <c r="I470" s="15">
        <v>803</v>
      </c>
      <c r="J470" s="77"/>
      <c r="K470" s="92"/>
    </row>
    <row r="471" spans="1:11" ht="24" x14ac:dyDescent="0.15">
      <c r="A471" s="14" t="s">
        <v>2996</v>
      </c>
      <c r="B471" s="14" t="s">
        <v>3575</v>
      </c>
      <c r="C471" s="14"/>
      <c r="D471" s="16">
        <v>46013</v>
      </c>
      <c r="E471" s="16"/>
      <c r="F471" s="14" t="s">
        <v>3576</v>
      </c>
      <c r="G471" s="14" t="s">
        <v>3574</v>
      </c>
      <c r="H471" s="14" t="s">
        <v>3304</v>
      </c>
      <c r="I471" s="15">
        <v>259</v>
      </c>
      <c r="J471" s="77"/>
      <c r="K471" s="92"/>
    </row>
    <row r="472" spans="1:11" ht="24" x14ac:dyDescent="0.15">
      <c r="A472" s="14" t="s">
        <v>2996</v>
      </c>
      <c r="B472" s="14">
        <v>2025184</v>
      </c>
      <c r="C472" s="14" t="s">
        <v>3577</v>
      </c>
      <c r="D472" s="16">
        <v>46013</v>
      </c>
      <c r="E472" s="16"/>
      <c r="F472" s="14" t="s">
        <v>3578</v>
      </c>
      <c r="G472" s="14"/>
      <c r="H472" s="14" t="s">
        <v>3579</v>
      </c>
      <c r="I472" s="15">
        <v>960</v>
      </c>
      <c r="J472" s="77"/>
      <c r="K472" s="92"/>
    </row>
    <row r="473" spans="1:11" ht="24" x14ac:dyDescent="0.15">
      <c r="A473" s="14" t="s">
        <v>2996</v>
      </c>
      <c r="B473" s="14" t="s">
        <v>3580</v>
      </c>
      <c r="C473" s="14"/>
      <c r="D473" s="16">
        <v>46013</v>
      </c>
      <c r="E473" s="16"/>
      <c r="F473" s="14" t="s">
        <v>3581</v>
      </c>
      <c r="G473" s="14" t="s">
        <v>3243</v>
      </c>
      <c r="H473" s="14" t="s">
        <v>3244</v>
      </c>
      <c r="I473" s="15">
        <v>200</v>
      </c>
      <c r="J473" s="77"/>
      <c r="K473" s="92"/>
    </row>
    <row r="474" spans="1:11" ht="24" x14ac:dyDescent="0.15">
      <c r="A474" s="14" t="s">
        <v>2996</v>
      </c>
      <c r="B474" s="14" t="s">
        <v>3582</v>
      </c>
      <c r="C474" s="14"/>
      <c r="D474" s="16">
        <v>46013</v>
      </c>
      <c r="E474" s="16"/>
      <c r="F474" s="14" t="s">
        <v>3583</v>
      </c>
      <c r="G474" s="14">
        <v>30842972</v>
      </c>
      <c r="H474" s="14" t="s">
        <v>3267</v>
      </c>
      <c r="I474" s="15">
        <v>1233</v>
      </c>
      <c r="J474" s="77"/>
      <c r="K474" s="92"/>
    </row>
    <row r="475" spans="1:11" ht="24" x14ac:dyDescent="0.15">
      <c r="A475" s="14" t="s">
        <v>2996</v>
      </c>
      <c r="B475" s="14" t="s">
        <v>3584</v>
      </c>
      <c r="C475" s="14"/>
      <c r="D475" s="16">
        <v>46013</v>
      </c>
      <c r="E475" s="16"/>
      <c r="F475" s="14" t="s">
        <v>3585</v>
      </c>
      <c r="G475" s="14" t="s">
        <v>3250</v>
      </c>
      <c r="H475" s="14" t="s">
        <v>3381</v>
      </c>
      <c r="I475" s="15">
        <v>516</v>
      </c>
      <c r="J475" s="77"/>
      <c r="K475" s="92"/>
    </row>
    <row r="476" spans="1:11" ht="24" x14ac:dyDescent="0.15">
      <c r="A476" s="14" t="s">
        <v>2996</v>
      </c>
      <c r="B476" s="14" t="s">
        <v>3586</v>
      </c>
      <c r="C476" s="14" t="s">
        <v>3107</v>
      </c>
      <c r="D476" s="16">
        <v>46013</v>
      </c>
      <c r="E476" s="16"/>
      <c r="F476" s="14" t="s">
        <v>3587</v>
      </c>
      <c r="G476" s="14" t="s">
        <v>3588</v>
      </c>
      <c r="H476" s="14" t="s">
        <v>3589</v>
      </c>
      <c r="I476" s="15">
        <v>200</v>
      </c>
      <c r="J476" s="77"/>
      <c r="K476" s="92"/>
    </row>
    <row r="477" spans="1:11" ht="24" x14ac:dyDescent="0.15">
      <c r="A477" s="14" t="s">
        <v>2996</v>
      </c>
      <c r="B477" s="14" t="s">
        <v>3590</v>
      </c>
      <c r="C477" s="14"/>
      <c r="D477" s="16">
        <v>46013</v>
      </c>
      <c r="E477" s="16"/>
      <c r="F477" s="14" t="s">
        <v>3591</v>
      </c>
      <c r="G477" s="14" t="s">
        <v>3469</v>
      </c>
      <c r="H477" s="14" t="s">
        <v>3592</v>
      </c>
      <c r="I477" s="15">
        <v>1658.46</v>
      </c>
      <c r="J477" s="77"/>
      <c r="K477" s="92"/>
    </row>
    <row r="478" spans="1:11" ht="24" x14ac:dyDescent="0.15">
      <c r="A478" s="14" t="s">
        <v>2996</v>
      </c>
      <c r="B478" s="14">
        <v>2025185</v>
      </c>
      <c r="C478" s="14" t="s">
        <v>3593</v>
      </c>
      <c r="D478" s="16">
        <v>46021</v>
      </c>
      <c r="E478" s="16"/>
      <c r="F478" s="14" t="s">
        <v>3594</v>
      </c>
      <c r="G478" s="14">
        <v>46785728</v>
      </c>
      <c r="H478" s="14" t="s">
        <v>3595</v>
      </c>
      <c r="I478" s="15">
        <v>280</v>
      </c>
      <c r="J478" s="77"/>
      <c r="K478" s="92"/>
    </row>
    <row r="479" spans="1:11" ht="24" x14ac:dyDescent="0.15">
      <c r="A479" s="14" t="s">
        <v>2996</v>
      </c>
      <c r="B479" s="14">
        <v>2025186</v>
      </c>
      <c r="C479" s="14" t="s">
        <v>3054</v>
      </c>
      <c r="D479" s="16">
        <v>46021</v>
      </c>
      <c r="E479" s="16"/>
      <c r="F479" s="14" t="s">
        <v>3055</v>
      </c>
      <c r="G479" s="14">
        <v>35697270</v>
      </c>
      <c r="H479" s="14" t="s">
        <v>3596</v>
      </c>
      <c r="I479" s="15">
        <v>157.97999999999999</v>
      </c>
      <c r="J479" s="77"/>
      <c r="K479" s="92"/>
    </row>
    <row r="480" spans="1:11" ht="24" x14ac:dyDescent="0.15">
      <c r="A480" s="14" t="s">
        <v>2996</v>
      </c>
      <c r="B480" s="14"/>
      <c r="C480" s="14" t="s">
        <v>3597</v>
      </c>
      <c r="D480" s="16">
        <v>46021</v>
      </c>
      <c r="E480" s="16"/>
      <c r="F480" s="14" t="s">
        <v>3598</v>
      </c>
      <c r="G480" s="14"/>
      <c r="H480" s="14" t="s">
        <v>3599</v>
      </c>
      <c r="I480" s="15">
        <v>184.32</v>
      </c>
      <c r="J480" s="77"/>
      <c r="K480" s="92"/>
    </row>
    <row r="481" spans="1:11" ht="24" x14ac:dyDescent="0.15">
      <c r="A481" s="14" t="s">
        <v>2996</v>
      </c>
      <c r="B481" s="14">
        <v>2025187</v>
      </c>
      <c r="C481" s="14" t="s">
        <v>3600</v>
      </c>
      <c r="D481" s="16">
        <v>46021</v>
      </c>
      <c r="E481" s="16"/>
      <c r="F481" s="14" t="s">
        <v>3601</v>
      </c>
      <c r="G481" s="14">
        <v>44477015</v>
      </c>
      <c r="H481" s="14" t="s">
        <v>3602</v>
      </c>
      <c r="I481" s="15">
        <v>500</v>
      </c>
      <c r="J481" s="77"/>
      <c r="K481" s="92"/>
    </row>
    <row r="482" spans="1:11" ht="24" x14ac:dyDescent="0.15">
      <c r="A482" s="14" t="s">
        <v>2996</v>
      </c>
      <c r="B482" s="14" t="s">
        <v>3038</v>
      </c>
      <c r="C482" s="14" t="s">
        <v>3038</v>
      </c>
      <c r="D482" s="16">
        <v>46022</v>
      </c>
      <c r="E482" s="16"/>
      <c r="F482" s="14" t="s">
        <v>3039</v>
      </c>
      <c r="G482" s="14" t="s">
        <v>3040</v>
      </c>
      <c r="H482" s="14" t="s">
        <v>3041</v>
      </c>
      <c r="I482" s="15">
        <v>7</v>
      </c>
      <c r="J482" s="77"/>
      <c r="K482" s="92"/>
    </row>
    <row r="483" spans="1:11" ht="24" x14ac:dyDescent="0.15">
      <c r="A483" s="14" t="s">
        <v>2996</v>
      </c>
      <c r="B483" s="14" t="s">
        <v>3038</v>
      </c>
      <c r="C483" s="14" t="s">
        <v>3038</v>
      </c>
      <c r="D483" s="16">
        <v>46022</v>
      </c>
      <c r="E483" s="16"/>
      <c r="F483" s="14" t="s">
        <v>3039</v>
      </c>
      <c r="G483" s="14" t="s">
        <v>3040</v>
      </c>
      <c r="H483" s="14" t="s">
        <v>3041</v>
      </c>
      <c r="I483" s="15">
        <v>17.04</v>
      </c>
      <c r="J483" s="77"/>
      <c r="K483" s="92"/>
    </row>
    <row r="484" spans="1:11" ht="24" x14ac:dyDescent="0.15">
      <c r="A484" s="14" t="s">
        <v>2996</v>
      </c>
      <c r="B484" s="14" t="s">
        <v>3603</v>
      </c>
      <c r="C484" s="14"/>
      <c r="D484" s="16">
        <v>46024</v>
      </c>
      <c r="E484" s="16"/>
      <c r="F484" s="14" t="s">
        <v>3604</v>
      </c>
      <c r="G484" s="14" t="s">
        <v>3605</v>
      </c>
      <c r="H484" s="14" t="s">
        <v>3606</v>
      </c>
      <c r="I484" s="15">
        <v>3560</v>
      </c>
      <c r="J484" s="77"/>
      <c r="K484" s="92"/>
    </row>
    <row r="485" spans="1:11" ht="24" x14ac:dyDescent="0.15">
      <c r="A485" s="14" t="s">
        <v>2996</v>
      </c>
      <c r="B485" s="14" t="s">
        <v>3607</v>
      </c>
      <c r="C485" s="14" t="s">
        <v>3107</v>
      </c>
      <c r="D485" s="16">
        <v>46024</v>
      </c>
      <c r="E485" s="16"/>
      <c r="F485" s="14" t="s">
        <v>3608</v>
      </c>
      <c r="G485" s="14">
        <v>42270839</v>
      </c>
      <c r="H485" s="14" t="s">
        <v>3191</v>
      </c>
      <c r="I485" s="15">
        <v>344</v>
      </c>
      <c r="J485" s="77"/>
      <c r="K485" s="92"/>
    </row>
    <row r="486" spans="1:11" ht="24" x14ac:dyDescent="0.15">
      <c r="A486" s="14" t="s">
        <v>2996</v>
      </c>
      <c r="B486" s="14" t="s">
        <v>3609</v>
      </c>
      <c r="C486" s="14" t="s">
        <v>3107</v>
      </c>
      <c r="D486" s="16">
        <v>46024</v>
      </c>
      <c r="E486" s="16"/>
      <c r="F486" s="14" t="s">
        <v>3610</v>
      </c>
      <c r="G486" s="14">
        <v>42270839</v>
      </c>
      <c r="H486" s="14" t="s">
        <v>3191</v>
      </c>
      <c r="I486" s="15">
        <v>201</v>
      </c>
      <c r="J486" s="77"/>
      <c r="K486" s="92"/>
    </row>
    <row r="487" spans="1:11" ht="24" x14ac:dyDescent="0.15">
      <c r="A487" s="14" t="s">
        <v>2996</v>
      </c>
      <c r="B487" s="14" t="s">
        <v>3611</v>
      </c>
      <c r="C487" s="14" t="s">
        <v>3107</v>
      </c>
      <c r="D487" s="16">
        <v>46024</v>
      </c>
      <c r="E487" s="16"/>
      <c r="F487" s="14" t="s">
        <v>3612</v>
      </c>
      <c r="G487" s="14">
        <v>35512644</v>
      </c>
      <c r="H487" s="14" t="s">
        <v>3304</v>
      </c>
      <c r="I487" s="15">
        <v>300.32</v>
      </c>
      <c r="J487" s="77"/>
      <c r="K487" s="92"/>
    </row>
    <row r="488" spans="1:11" ht="24" x14ac:dyDescent="0.15">
      <c r="A488" s="14" t="s">
        <v>2996</v>
      </c>
      <c r="B488" s="14" t="s">
        <v>3613</v>
      </c>
      <c r="C488" s="14" t="s">
        <v>3107</v>
      </c>
      <c r="D488" s="16">
        <v>46024</v>
      </c>
      <c r="E488" s="16"/>
      <c r="F488" s="14" t="s">
        <v>3614</v>
      </c>
      <c r="G488" s="14">
        <v>35512644</v>
      </c>
      <c r="H488" s="14" t="s">
        <v>3304</v>
      </c>
      <c r="I488" s="15">
        <v>219.15</v>
      </c>
      <c r="J488" s="77"/>
      <c r="K488" s="92"/>
    </row>
    <row r="489" spans="1:11" ht="24" x14ac:dyDescent="0.15">
      <c r="A489" s="14" t="s">
        <v>2996</v>
      </c>
      <c r="B489" s="14">
        <v>2026001</v>
      </c>
      <c r="C489" s="14" t="s">
        <v>3172</v>
      </c>
      <c r="D489" s="16">
        <v>46024</v>
      </c>
      <c r="E489" s="16"/>
      <c r="F489" s="14" t="s">
        <v>3615</v>
      </c>
      <c r="G489" s="14">
        <v>53728645</v>
      </c>
      <c r="H489" s="14" t="s">
        <v>3616</v>
      </c>
      <c r="I489" s="15">
        <v>280</v>
      </c>
      <c r="J489" s="77"/>
      <c r="K489" s="92"/>
    </row>
    <row r="490" spans="1:11" ht="24" x14ac:dyDescent="0.15">
      <c r="A490" s="14" t="s">
        <v>2996</v>
      </c>
      <c r="B490" s="14" t="s">
        <v>3617</v>
      </c>
      <c r="C490" s="14" t="s">
        <v>3107</v>
      </c>
      <c r="D490" s="16">
        <v>46027</v>
      </c>
      <c r="E490" s="16"/>
      <c r="F490" s="14" t="s">
        <v>3618</v>
      </c>
      <c r="G490" s="14">
        <v>35512644</v>
      </c>
      <c r="H490" s="14" t="s">
        <v>3304</v>
      </c>
      <c r="I490" s="15">
        <v>2460</v>
      </c>
      <c r="J490" s="77"/>
      <c r="K490" s="92"/>
    </row>
    <row r="491" spans="1:11" ht="24" x14ac:dyDescent="0.15">
      <c r="A491" s="14" t="s">
        <v>2996</v>
      </c>
      <c r="B491" s="14" t="s">
        <v>3619</v>
      </c>
      <c r="C491" s="14" t="s">
        <v>3107</v>
      </c>
      <c r="D491" s="16">
        <v>46027</v>
      </c>
      <c r="E491" s="16"/>
      <c r="F491" s="14" t="s">
        <v>3620</v>
      </c>
      <c r="G491" s="14" t="s">
        <v>3621</v>
      </c>
      <c r="H491" s="14" t="s">
        <v>3622</v>
      </c>
      <c r="I491" s="15">
        <v>1620</v>
      </c>
      <c r="J491" s="77"/>
      <c r="K491" s="92"/>
    </row>
    <row r="492" spans="1:11" ht="24" x14ac:dyDescent="0.15">
      <c r="A492" s="14" t="s">
        <v>2996</v>
      </c>
      <c r="B492" s="14" t="s">
        <v>3623</v>
      </c>
      <c r="C492" s="14" t="s">
        <v>3107</v>
      </c>
      <c r="D492" s="16">
        <v>46029</v>
      </c>
      <c r="E492" s="16"/>
      <c r="F492" s="14" t="s">
        <v>3624</v>
      </c>
      <c r="G492" s="14">
        <v>45756368</v>
      </c>
      <c r="H492" s="14" t="s">
        <v>3625</v>
      </c>
      <c r="I492" s="15">
        <v>201</v>
      </c>
      <c r="J492" s="77"/>
      <c r="K492" s="92"/>
    </row>
    <row r="493" spans="1:11" ht="24" x14ac:dyDescent="0.15">
      <c r="A493" s="14" t="s">
        <v>2996</v>
      </c>
      <c r="B493" s="14" t="s">
        <v>3626</v>
      </c>
      <c r="C493" s="14"/>
      <c r="D493" s="16">
        <v>46029</v>
      </c>
      <c r="E493" s="16"/>
      <c r="F493" s="14" t="s">
        <v>3627</v>
      </c>
      <c r="G493" s="14">
        <v>45756368</v>
      </c>
      <c r="H493" s="14" t="s">
        <v>3625</v>
      </c>
      <c r="I493" s="15">
        <v>200</v>
      </c>
      <c r="J493" s="77"/>
      <c r="K493" s="92"/>
    </row>
    <row r="494" spans="1:11" ht="24" x14ac:dyDescent="0.15">
      <c r="A494" s="14" t="s">
        <v>2996</v>
      </c>
      <c r="B494" s="14" t="s">
        <v>3628</v>
      </c>
      <c r="C494" s="14" t="s">
        <v>3107</v>
      </c>
      <c r="D494" s="16">
        <v>46029</v>
      </c>
      <c r="E494" s="16"/>
      <c r="F494" s="14" t="s">
        <v>3629</v>
      </c>
      <c r="G494" s="14">
        <v>45756368</v>
      </c>
      <c r="H494" s="14" t="s">
        <v>3625</v>
      </c>
      <c r="I494" s="15">
        <v>201</v>
      </c>
      <c r="J494" s="77"/>
      <c r="K494" s="92"/>
    </row>
    <row r="495" spans="1:11" ht="24" x14ac:dyDescent="0.15">
      <c r="A495" s="14" t="s">
        <v>2996</v>
      </c>
      <c r="B495" s="14" t="s">
        <v>3630</v>
      </c>
      <c r="C495" s="14" t="s">
        <v>3107</v>
      </c>
      <c r="D495" s="16">
        <v>46030</v>
      </c>
      <c r="E495" s="16"/>
      <c r="F495" s="14" t="s">
        <v>3631</v>
      </c>
      <c r="G495" s="14">
        <v>42270839</v>
      </c>
      <c r="H495" s="14" t="s">
        <v>3191</v>
      </c>
      <c r="I495" s="15">
        <v>473</v>
      </c>
      <c r="J495" s="77"/>
      <c r="K495" s="92"/>
    </row>
    <row r="496" spans="1:11" ht="24" x14ac:dyDescent="0.15">
      <c r="A496" s="14" t="s">
        <v>2996</v>
      </c>
      <c r="B496" s="14" t="s">
        <v>3632</v>
      </c>
      <c r="C496" s="14" t="s">
        <v>3107</v>
      </c>
      <c r="D496" s="16">
        <v>46030</v>
      </c>
      <c r="E496" s="16"/>
      <c r="F496" s="14" t="s">
        <v>3633</v>
      </c>
      <c r="G496" s="14">
        <v>45756368</v>
      </c>
      <c r="H496" s="14" t="s">
        <v>3625</v>
      </c>
      <c r="I496" s="15">
        <v>321</v>
      </c>
      <c r="J496" s="77"/>
      <c r="K496" s="92"/>
    </row>
    <row r="497" spans="1:11" ht="24" x14ac:dyDescent="0.15">
      <c r="A497" s="14" t="s">
        <v>2996</v>
      </c>
      <c r="B497" s="14" t="s">
        <v>3634</v>
      </c>
      <c r="C497" s="14" t="s">
        <v>3107</v>
      </c>
      <c r="D497" s="16">
        <v>46030</v>
      </c>
      <c r="E497" s="16"/>
      <c r="F497" s="14" t="s">
        <v>3635</v>
      </c>
      <c r="G497" s="14" t="s">
        <v>3278</v>
      </c>
      <c r="H497" s="14" t="s">
        <v>3490</v>
      </c>
      <c r="I497" s="15">
        <v>313</v>
      </c>
      <c r="J497" s="77"/>
      <c r="K497" s="92"/>
    </row>
    <row r="498" spans="1:11" ht="24" x14ac:dyDescent="0.15">
      <c r="A498" s="14" t="s">
        <v>2996</v>
      </c>
      <c r="B498" s="14" t="s">
        <v>3636</v>
      </c>
      <c r="C498" s="14" t="s">
        <v>3107</v>
      </c>
      <c r="D498" s="16">
        <v>46030</v>
      </c>
      <c r="E498" s="16"/>
      <c r="F498" s="14" t="s">
        <v>3637</v>
      </c>
      <c r="G498" s="14" t="s">
        <v>3278</v>
      </c>
      <c r="H498" s="14" t="s">
        <v>3490</v>
      </c>
      <c r="I498" s="15">
        <v>344</v>
      </c>
      <c r="J498" s="77"/>
      <c r="K498" s="92"/>
    </row>
    <row r="499" spans="1:11" ht="24" x14ac:dyDescent="0.15">
      <c r="A499" s="14" t="s">
        <v>2996</v>
      </c>
      <c r="B499" s="14" t="s">
        <v>3638</v>
      </c>
      <c r="C499" s="14" t="s">
        <v>3107</v>
      </c>
      <c r="D499" s="16">
        <v>46030</v>
      </c>
      <c r="E499" s="16"/>
      <c r="F499" s="14" t="s">
        <v>3639</v>
      </c>
      <c r="G499" s="14" t="s">
        <v>3278</v>
      </c>
      <c r="H499" s="14" t="s">
        <v>3490</v>
      </c>
      <c r="I499" s="15">
        <v>272</v>
      </c>
      <c r="J499" s="77"/>
      <c r="K499" s="92"/>
    </row>
    <row r="500" spans="1:11" ht="24" x14ac:dyDescent="0.15">
      <c r="A500" s="14" t="s">
        <v>2996</v>
      </c>
      <c r="B500" s="14" t="s">
        <v>3640</v>
      </c>
      <c r="C500" s="14" t="s">
        <v>3107</v>
      </c>
      <c r="D500" s="16">
        <v>46030</v>
      </c>
      <c r="E500" s="16"/>
      <c r="F500" s="14" t="s">
        <v>3641</v>
      </c>
      <c r="G500" s="14" t="s">
        <v>3278</v>
      </c>
      <c r="H500" s="14" t="s">
        <v>3490</v>
      </c>
      <c r="I500" s="15">
        <v>267</v>
      </c>
      <c r="J500" s="77"/>
      <c r="K500" s="92"/>
    </row>
    <row r="501" spans="1:11" ht="24" x14ac:dyDescent="0.15">
      <c r="A501" s="14" t="s">
        <v>2996</v>
      </c>
      <c r="B501" s="14" t="s">
        <v>3642</v>
      </c>
      <c r="C501" s="14" t="s">
        <v>3107</v>
      </c>
      <c r="D501" s="16">
        <v>46030</v>
      </c>
      <c r="E501" s="16"/>
      <c r="F501" s="14" t="s">
        <v>3643</v>
      </c>
      <c r="G501" s="14" t="s">
        <v>3278</v>
      </c>
      <c r="H501" s="14" t="s">
        <v>3490</v>
      </c>
      <c r="I501" s="15">
        <v>336</v>
      </c>
      <c r="J501" s="77"/>
      <c r="K501" s="92"/>
    </row>
    <row r="502" spans="1:11" ht="24" x14ac:dyDescent="0.15">
      <c r="A502" s="14" t="s">
        <v>2996</v>
      </c>
      <c r="B502" s="14" t="s">
        <v>3644</v>
      </c>
      <c r="C502" s="14" t="s">
        <v>3107</v>
      </c>
      <c r="D502" s="16">
        <v>46030</v>
      </c>
      <c r="E502" s="16"/>
      <c r="F502" s="14" t="s">
        <v>3645</v>
      </c>
      <c r="G502" s="14" t="s">
        <v>3278</v>
      </c>
      <c r="H502" s="14" t="s">
        <v>3490</v>
      </c>
      <c r="I502" s="15">
        <v>287</v>
      </c>
      <c r="J502" s="77"/>
      <c r="K502" s="92"/>
    </row>
    <row r="503" spans="1:11" ht="24" x14ac:dyDescent="0.15">
      <c r="A503" s="14" t="s">
        <v>2996</v>
      </c>
      <c r="B503" s="14" t="s">
        <v>3646</v>
      </c>
      <c r="C503" s="14" t="s">
        <v>3107</v>
      </c>
      <c r="D503" s="16">
        <v>46030</v>
      </c>
      <c r="E503" s="16"/>
      <c r="F503" s="14" t="s">
        <v>3647</v>
      </c>
      <c r="G503" s="14" t="s">
        <v>3278</v>
      </c>
      <c r="H503" s="14" t="s">
        <v>3490</v>
      </c>
      <c r="I503" s="15">
        <v>373</v>
      </c>
      <c r="J503" s="77"/>
      <c r="K503" s="92"/>
    </row>
    <row r="504" spans="1:11" ht="24" x14ac:dyDescent="0.15">
      <c r="A504" s="14" t="s">
        <v>2996</v>
      </c>
      <c r="B504" s="14" t="s">
        <v>3648</v>
      </c>
      <c r="C504" s="14" t="s">
        <v>3107</v>
      </c>
      <c r="D504" s="16">
        <v>46030</v>
      </c>
      <c r="E504" s="16"/>
      <c r="F504" s="14" t="s">
        <v>3649</v>
      </c>
      <c r="G504" s="14" t="s">
        <v>3278</v>
      </c>
      <c r="H504" s="14" t="s">
        <v>3490</v>
      </c>
      <c r="I504" s="15">
        <v>186</v>
      </c>
      <c r="J504" s="77"/>
      <c r="K504" s="92"/>
    </row>
    <row r="505" spans="1:11" ht="24" x14ac:dyDescent="0.15">
      <c r="A505" s="14" t="s">
        <v>2996</v>
      </c>
      <c r="B505" s="14" t="s">
        <v>3650</v>
      </c>
      <c r="C505" s="14" t="s">
        <v>3107</v>
      </c>
      <c r="D505" s="16">
        <v>46030</v>
      </c>
      <c r="E505" s="16"/>
      <c r="F505" s="14" t="s">
        <v>3651</v>
      </c>
      <c r="G505" s="14" t="s">
        <v>3278</v>
      </c>
      <c r="H505" s="14" t="s">
        <v>3490</v>
      </c>
      <c r="I505" s="15">
        <v>220</v>
      </c>
      <c r="J505" s="77"/>
      <c r="K505" s="92"/>
    </row>
    <row r="506" spans="1:11" ht="24" x14ac:dyDescent="0.15">
      <c r="A506" s="14" t="s">
        <v>2996</v>
      </c>
      <c r="B506" s="14" t="s">
        <v>3652</v>
      </c>
      <c r="C506" s="14" t="s">
        <v>3107</v>
      </c>
      <c r="D506" s="16">
        <v>46030</v>
      </c>
      <c r="E506" s="16"/>
      <c r="F506" s="14" t="s">
        <v>3653</v>
      </c>
      <c r="G506" s="14" t="s">
        <v>3278</v>
      </c>
      <c r="H506" s="14" t="s">
        <v>3490</v>
      </c>
      <c r="I506" s="15">
        <v>301</v>
      </c>
      <c r="J506" s="77"/>
      <c r="K506" s="92"/>
    </row>
    <row r="507" spans="1:11" ht="24" x14ac:dyDescent="0.15">
      <c r="A507" s="14" t="s">
        <v>2996</v>
      </c>
      <c r="B507" s="14"/>
      <c r="C507" s="14"/>
      <c r="D507" s="16">
        <v>46031</v>
      </c>
      <c r="E507" s="16"/>
      <c r="F507" s="14" t="s">
        <v>3049</v>
      </c>
      <c r="G507" s="14"/>
      <c r="H507" s="14" t="s">
        <v>3050</v>
      </c>
      <c r="I507" s="15">
        <v>8096.58</v>
      </c>
      <c r="J507" s="77"/>
      <c r="K507" s="92"/>
    </row>
    <row r="508" spans="1:11" ht="24" x14ac:dyDescent="0.15">
      <c r="A508" s="14" t="s">
        <v>2996</v>
      </c>
      <c r="B508" s="14">
        <v>2026002</v>
      </c>
      <c r="C508" s="14" t="s">
        <v>3654</v>
      </c>
      <c r="D508" s="16">
        <v>46034</v>
      </c>
      <c r="E508" s="16"/>
      <c r="F508" s="14" t="s">
        <v>3655</v>
      </c>
      <c r="G508" s="14">
        <v>43802931</v>
      </c>
      <c r="H508" s="14" t="s">
        <v>3656</v>
      </c>
      <c r="I508" s="15">
        <v>436.65</v>
      </c>
      <c r="J508" s="77"/>
      <c r="K508" s="92"/>
    </row>
    <row r="509" spans="1:11" ht="24" x14ac:dyDescent="0.15">
      <c r="A509" s="14" t="s">
        <v>2996</v>
      </c>
      <c r="B509" s="14" t="s">
        <v>3657</v>
      </c>
      <c r="C509" s="14"/>
      <c r="D509" s="16">
        <v>46034</v>
      </c>
      <c r="E509" s="16"/>
      <c r="F509" s="14" t="s">
        <v>3658</v>
      </c>
      <c r="G509" s="14" t="s">
        <v>3659</v>
      </c>
      <c r="H509" s="14" t="s">
        <v>3304</v>
      </c>
      <c r="I509" s="15">
        <v>287</v>
      </c>
      <c r="J509" s="77"/>
      <c r="K509" s="92"/>
    </row>
    <row r="510" spans="1:11" ht="24" x14ac:dyDescent="0.15">
      <c r="A510" s="14" t="s">
        <v>2996</v>
      </c>
      <c r="B510" s="14" t="s">
        <v>3660</v>
      </c>
      <c r="C510" s="14"/>
      <c r="D510" s="16">
        <v>46034</v>
      </c>
      <c r="E510" s="16"/>
      <c r="F510" s="14" t="s">
        <v>3661</v>
      </c>
      <c r="G510" s="14" t="s">
        <v>3659</v>
      </c>
      <c r="H510" s="14" t="s">
        <v>3304</v>
      </c>
      <c r="I510" s="15">
        <v>229</v>
      </c>
      <c r="J510" s="77"/>
      <c r="K510" s="92"/>
    </row>
    <row r="511" spans="1:11" ht="24" x14ac:dyDescent="0.15">
      <c r="A511" s="14" t="s">
        <v>2996</v>
      </c>
      <c r="B511" s="14" t="s">
        <v>3662</v>
      </c>
      <c r="C511" s="14"/>
      <c r="D511" s="16">
        <v>46034</v>
      </c>
      <c r="E511" s="16"/>
      <c r="F511" s="14" t="s">
        <v>3663</v>
      </c>
      <c r="G511" s="14">
        <v>31313949</v>
      </c>
      <c r="H511" s="14" t="s">
        <v>3503</v>
      </c>
      <c r="I511" s="15">
        <v>860</v>
      </c>
      <c r="J511" s="77"/>
      <c r="K511" s="92"/>
    </row>
    <row r="512" spans="1:11" ht="24" x14ac:dyDescent="0.15">
      <c r="A512" s="14" t="s">
        <v>2996</v>
      </c>
      <c r="B512" s="14" t="s">
        <v>3664</v>
      </c>
      <c r="C512" s="14"/>
      <c r="D512" s="16">
        <v>46035</v>
      </c>
      <c r="E512" s="16"/>
      <c r="F512" s="14" t="s">
        <v>3665</v>
      </c>
      <c r="G512" s="14">
        <v>45756368</v>
      </c>
      <c r="H512" s="14" t="s">
        <v>3625</v>
      </c>
      <c r="I512" s="15">
        <v>200</v>
      </c>
      <c r="J512" s="77"/>
      <c r="K512" s="92"/>
    </row>
    <row r="513" spans="1:11" ht="24" x14ac:dyDescent="0.15">
      <c r="A513" s="14" t="s">
        <v>2996</v>
      </c>
      <c r="B513" s="14" t="s">
        <v>3666</v>
      </c>
      <c r="C513" s="14"/>
      <c r="D513" s="16">
        <v>46035</v>
      </c>
      <c r="E513" s="16"/>
      <c r="F513" s="14" t="s">
        <v>3667</v>
      </c>
      <c r="G513" s="14">
        <v>45756368</v>
      </c>
      <c r="H513" s="14" t="s">
        <v>3625</v>
      </c>
      <c r="I513" s="15">
        <v>201</v>
      </c>
      <c r="J513" s="77"/>
      <c r="K513" s="92"/>
    </row>
    <row r="514" spans="1:11" ht="24" x14ac:dyDescent="0.15">
      <c r="A514" s="14" t="s">
        <v>2996</v>
      </c>
      <c r="B514" s="14" t="s">
        <v>3668</v>
      </c>
      <c r="C514" s="14"/>
      <c r="D514" s="16">
        <v>46035</v>
      </c>
      <c r="E514" s="16"/>
      <c r="F514" s="14" t="s">
        <v>3669</v>
      </c>
      <c r="G514" s="14">
        <v>45756368</v>
      </c>
      <c r="H514" s="14" t="s">
        <v>3625</v>
      </c>
      <c r="I514" s="15">
        <v>200</v>
      </c>
      <c r="J514" s="77"/>
      <c r="K514" s="92"/>
    </row>
    <row r="515" spans="1:11" ht="24" x14ac:dyDescent="0.15">
      <c r="A515" s="14" t="s">
        <v>2996</v>
      </c>
      <c r="B515" s="14" t="s">
        <v>3670</v>
      </c>
      <c r="C515" s="14"/>
      <c r="D515" s="16">
        <v>46035</v>
      </c>
      <c r="E515" s="16"/>
      <c r="F515" s="14" t="s">
        <v>3671</v>
      </c>
      <c r="G515" s="14">
        <v>45756368</v>
      </c>
      <c r="H515" s="14" t="s">
        <v>3625</v>
      </c>
      <c r="I515" s="15">
        <v>200</v>
      </c>
      <c r="J515" s="77"/>
      <c r="K515" s="92"/>
    </row>
    <row r="516" spans="1:11" ht="24" x14ac:dyDescent="0.15">
      <c r="A516" s="14" t="s">
        <v>2996</v>
      </c>
      <c r="B516" s="14" t="s">
        <v>3672</v>
      </c>
      <c r="C516" s="14"/>
      <c r="D516" s="16">
        <v>46035</v>
      </c>
      <c r="E516" s="16"/>
      <c r="F516" s="14" t="s">
        <v>3673</v>
      </c>
      <c r="G516" s="14">
        <v>45756368</v>
      </c>
      <c r="H516" s="14" t="s">
        <v>3625</v>
      </c>
      <c r="I516" s="15">
        <v>200</v>
      </c>
      <c r="J516" s="77"/>
      <c r="K516" s="92"/>
    </row>
    <row r="517" spans="1:11" ht="24" x14ac:dyDescent="0.15">
      <c r="A517" s="14" t="s">
        <v>2996</v>
      </c>
      <c r="B517" s="14" t="s">
        <v>3674</v>
      </c>
      <c r="C517" s="14"/>
      <c r="D517" s="16">
        <v>46035</v>
      </c>
      <c r="E517" s="16"/>
      <c r="F517" s="14" t="s">
        <v>3675</v>
      </c>
      <c r="G517" s="14">
        <v>45756368</v>
      </c>
      <c r="H517" s="14" t="s">
        <v>3625</v>
      </c>
      <c r="I517" s="15">
        <v>200</v>
      </c>
      <c r="J517" s="77"/>
      <c r="K517" s="92"/>
    </row>
    <row r="518" spans="1:11" ht="24" x14ac:dyDescent="0.15">
      <c r="A518" s="14" t="s">
        <v>2996</v>
      </c>
      <c r="B518" s="14" t="s">
        <v>3676</v>
      </c>
      <c r="C518" s="14" t="s">
        <v>3677</v>
      </c>
      <c r="D518" s="16">
        <v>46037</v>
      </c>
      <c r="E518" s="16"/>
      <c r="F518" s="14" t="s">
        <v>3678</v>
      </c>
      <c r="G518" s="14">
        <v>31788041</v>
      </c>
      <c r="H518" s="14" t="s">
        <v>3679</v>
      </c>
      <c r="I518" s="15">
        <v>920</v>
      </c>
      <c r="J518" s="77"/>
      <c r="K518" s="92"/>
    </row>
    <row r="519" spans="1:11" ht="24" x14ac:dyDescent="0.15">
      <c r="A519" s="14" t="s">
        <v>2996</v>
      </c>
      <c r="B519" s="14" t="s">
        <v>3680</v>
      </c>
      <c r="C519" s="14" t="s">
        <v>3107</v>
      </c>
      <c r="D519" s="16">
        <v>46037</v>
      </c>
      <c r="E519" s="16"/>
      <c r="F519" s="14" t="s">
        <v>3681</v>
      </c>
      <c r="G519" s="14" t="s">
        <v>3682</v>
      </c>
      <c r="H519" s="14" t="s">
        <v>3257</v>
      </c>
      <c r="I519" s="15">
        <v>3728</v>
      </c>
      <c r="J519" s="77"/>
      <c r="K519" s="92"/>
    </row>
    <row r="520" spans="1:11" ht="24" x14ac:dyDescent="0.15">
      <c r="A520" s="14" t="s">
        <v>2996</v>
      </c>
      <c r="B520" s="14" t="s">
        <v>3683</v>
      </c>
      <c r="C520" s="14" t="s">
        <v>3684</v>
      </c>
      <c r="D520" s="16">
        <v>46037</v>
      </c>
      <c r="E520" s="16"/>
      <c r="F520" s="14" t="s">
        <v>3685</v>
      </c>
      <c r="G520" s="14" t="s">
        <v>3308</v>
      </c>
      <c r="H520" s="14" t="s">
        <v>3309</v>
      </c>
      <c r="I520" s="15">
        <v>969.76</v>
      </c>
      <c r="J520" s="77"/>
      <c r="K520" s="92"/>
    </row>
    <row r="521" spans="1:11" ht="24" x14ac:dyDescent="0.15">
      <c r="A521" s="14" t="s">
        <v>2996</v>
      </c>
      <c r="B521" s="14">
        <v>2026003</v>
      </c>
      <c r="C521" s="14" t="s">
        <v>3686</v>
      </c>
      <c r="D521" s="16">
        <v>46038</v>
      </c>
      <c r="E521" s="16"/>
      <c r="F521" s="14" t="s">
        <v>3687</v>
      </c>
      <c r="G521" s="14">
        <v>36859982</v>
      </c>
      <c r="H521" s="14" t="s">
        <v>3373</v>
      </c>
      <c r="I521" s="15">
        <v>615</v>
      </c>
      <c r="J521" s="77"/>
      <c r="K521" s="92"/>
    </row>
    <row r="522" spans="1:11" ht="24" x14ac:dyDescent="0.15">
      <c r="A522" s="14" t="s">
        <v>2996</v>
      </c>
      <c r="B522" s="14" t="s">
        <v>3688</v>
      </c>
      <c r="C522" s="14" t="s">
        <v>3107</v>
      </c>
      <c r="D522" s="16">
        <v>46038</v>
      </c>
      <c r="E522" s="16"/>
      <c r="F522" s="14" t="s">
        <v>3689</v>
      </c>
      <c r="G522" s="14">
        <v>17332141</v>
      </c>
      <c r="H522" s="14" t="s">
        <v>3690</v>
      </c>
      <c r="I522" s="15">
        <v>200</v>
      </c>
      <c r="J522" s="77"/>
      <c r="K522" s="92"/>
    </row>
    <row r="523" spans="1:11" ht="24" x14ac:dyDescent="0.15">
      <c r="A523" s="14" t="s">
        <v>2996</v>
      </c>
      <c r="B523" s="14" t="s">
        <v>3691</v>
      </c>
      <c r="C523" s="14" t="s">
        <v>3107</v>
      </c>
      <c r="D523" s="16">
        <v>46038</v>
      </c>
      <c r="E523" s="16"/>
      <c r="F523" s="14" t="s">
        <v>3692</v>
      </c>
      <c r="G523" s="14">
        <v>51227681</v>
      </c>
      <c r="H523" s="14" t="s">
        <v>3476</v>
      </c>
      <c r="I523" s="15">
        <v>200</v>
      </c>
      <c r="J523" s="77"/>
      <c r="K523" s="92"/>
    </row>
    <row r="524" spans="1:11" ht="24" x14ac:dyDescent="0.15">
      <c r="A524" s="14" t="s">
        <v>2996</v>
      </c>
      <c r="B524" s="14" t="s">
        <v>3693</v>
      </c>
      <c r="C524" s="14" t="s">
        <v>3107</v>
      </c>
      <c r="D524" s="16">
        <v>46038</v>
      </c>
      <c r="E524" s="16"/>
      <c r="F524" s="14" t="s">
        <v>3694</v>
      </c>
      <c r="G524" s="14">
        <v>51227681</v>
      </c>
      <c r="H524" s="14" t="s">
        <v>3695</v>
      </c>
      <c r="I524" s="15">
        <v>198.37</v>
      </c>
      <c r="J524" s="77"/>
      <c r="K524" s="92"/>
    </row>
    <row r="525" spans="1:11" ht="24" x14ac:dyDescent="0.15">
      <c r="A525" s="14" t="s">
        <v>2996</v>
      </c>
      <c r="B525" s="14" t="s">
        <v>3696</v>
      </c>
      <c r="C525" s="14" t="s">
        <v>3107</v>
      </c>
      <c r="D525" s="16">
        <v>46041</v>
      </c>
      <c r="E525" s="16"/>
      <c r="F525" s="14" t="s">
        <v>3697</v>
      </c>
      <c r="G525" s="14">
        <v>51227681</v>
      </c>
      <c r="H525" s="14" t="s">
        <v>3476</v>
      </c>
      <c r="I525" s="15">
        <v>849.78</v>
      </c>
      <c r="J525" s="77"/>
      <c r="K525" s="92"/>
    </row>
    <row r="526" spans="1:11" ht="24" x14ac:dyDescent="0.15">
      <c r="A526" s="14" t="s">
        <v>2996</v>
      </c>
      <c r="B526" s="14" t="s">
        <v>3698</v>
      </c>
      <c r="C526" s="14" t="s">
        <v>3107</v>
      </c>
      <c r="D526" s="16">
        <v>46041</v>
      </c>
      <c r="E526" s="16"/>
      <c r="F526" s="14" t="s">
        <v>3699</v>
      </c>
      <c r="G526" s="14">
        <v>31313949</v>
      </c>
      <c r="H526" s="14" t="s">
        <v>3503</v>
      </c>
      <c r="I526" s="15">
        <v>215</v>
      </c>
      <c r="J526" s="77"/>
      <c r="K526" s="92"/>
    </row>
    <row r="527" spans="1:11" ht="24" x14ac:dyDescent="0.15">
      <c r="A527" s="14" t="s">
        <v>2996</v>
      </c>
      <c r="B527" s="14" t="s">
        <v>3700</v>
      </c>
      <c r="C527" s="14" t="s">
        <v>3107</v>
      </c>
      <c r="D527" s="16">
        <v>46041</v>
      </c>
      <c r="E527" s="16"/>
      <c r="F527" s="14" t="s">
        <v>3701</v>
      </c>
      <c r="G527" s="14">
        <v>31313949</v>
      </c>
      <c r="H527" s="14" t="s">
        <v>3503</v>
      </c>
      <c r="I527" s="15">
        <v>193.45</v>
      </c>
      <c r="J527" s="77"/>
      <c r="K527" s="92"/>
    </row>
    <row r="528" spans="1:11" ht="24" x14ac:dyDescent="0.15">
      <c r="A528" s="14" t="s">
        <v>2996</v>
      </c>
      <c r="B528" s="14" t="s">
        <v>3702</v>
      </c>
      <c r="C528" s="14" t="s">
        <v>3107</v>
      </c>
      <c r="D528" s="16">
        <v>46041</v>
      </c>
      <c r="E528" s="16"/>
      <c r="F528" s="14" t="s">
        <v>3703</v>
      </c>
      <c r="G528" s="14">
        <v>31313949</v>
      </c>
      <c r="H528" s="14" t="s">
        <v>3503</v>
      </c>
      <c r="I528" s="15">
        <v>198.42</v>
      </c>
      <c r="J528" s="77"/>
      <c r="K528" s="92"/>
    </row>
    <row r="529" spans="1:11" ht="24" x14ac:dyDescent="0.15">
      <c r="A529" s="14" t="s">
        <v>2996</v>
      </c>
      <c r="B529" s="14" t="s">
        <v>3704</v>
      </c>
      <c r="C529" s="14" t="s">
        <v>3107</v>
      </c>
      <c r="D529" s="16">
        <v>46041</v>
      </c>
      <c r="E529" s="16"/>
      <c r="F529" s="14" t="s">
        <v>3705</v>
      </c>
      <c r="G529" s="14">
        <v>31313949</v>
      </c>
      <c r="H529" s="14" t="s">
        <v>3503</v>
      </c>
      <c r="I529" s="15">
        <v>200</v>
      </c>
      <c r="J529" s="77"/>
      <c r="K529" s="92"/>
    </row>
    <row r="530" spans="1:11" ht="24" x14ac:dyDescent="0.15">
      <c r="A530" s="14" t="s">
        <v>2996</v>
      </c>
      <c r="B530" s="14" t="s">
        <v>3706</v>
      </c>
      <c r="C530" s="14" t="s">
        <v>3107</v>
      </c>
      <c r="D530" s="16">
        <v>46044</v>
      </c>
      <c r="E530" s="16"/>
      <c r="F530" s="14" t="s">
        <v>3707</v>
      </c>
      <c r="G530" s="14">
        <v>42270839</v>
      </c>
      <c r="H530" s="14" t="s">
        <v>3191</v>
      </c>
      <c r="I530" s="15">
        <v>344</v>
      </c>
      <c r="J530" s="77"/>
      <c r="K530" s="92"/>
    </row>
    <row r="531" spans="1:11" ht="24" x14ac:dyDescent="0.15">
      <c r="A531" s="14" t="s">
        <v>2996</v>
      </c>
      <c r="B531" s="14" t="s">
        <v>3708</v>
      </c>
      <c r="C531" s="14" t="s">
        <v>3107</v>
      </c>
      <c r="D531" s="16">
        <v>46044</v>
      </c>
      <c r="E531" s="16"/>
      <c r="F531" s="14" t="s">
        <v>3709</v>
      </c>
      <c r="G531" s="14">
        <v>31313949</v>
      </c>
      <c r="H531" s="14" t="s">
        <v>3503</v>
      </c>
      <c r="I531" s="15">
        <v>200</v>
      </c>
      <c r="J531" s="77"/>
      <c r="K531" s="92"/>
    </row>
    <row r="532" spans="1:11" ht="24" x14ac:dyDescent="0.15">
      <c r="A532" s="14" t="s">
        <v>2996</v>
      </c>
      <c r="B532" s="14" t="s">
        <v>3710</v>
      </c>
      <c r="C532" s="14" t="s">
        <v>3107</v>
      </c>
      <c r="D532" s="16">
        <v>46044</v>
      </c>
      <c r="E532" s="16"/>
      <c r="F532" s="14" t="s">
        <v>3711</v>
      </c>
      <c r="G532" s="14">
        <v>31313949</v>
      </c>
      <c r="H532" s="14" t="s">
        <v>3503</v>
      </c>
      <c r="I532" s="15">
        <v>200</v>
      </c>
      <c r="J532" s="77"/>
      <c r="K532" s="92"/>
    </row>
    <row r="533" spans="1:11" ht="24" x14ac:dyDescent="0.15">
      <c r="A533" s="14" t="s">
        <v>2996</v>
      </c>
      <c r="B533" s="14" t="s">
        <v>3712</v>
      </c>
      <c r="C533" s="14" t="s">
        <v>3107</v>
      </c>
      <c r="D533" s="16">
        <v>46044</v>
      </c>
      <c r="E533" s="16"/>
      <c r="F533" s="14" t="s">
        <v>3713</v>
      </c>
      <c r="G533" s="14">
        <v>31313949</v>
      </c>
      <c r="H533" s="14" t="s">
        <v>3503</v>
      </c>
      <c r="I533" s="15">
        <v>214.4</v>
      </c>
      <c r="J533" s="77"/>
      <c r="K533" s="92"/>
    </row>
    <row r="534" spans="1:11" ht="24" x14ac:dyDescent="0.15">
      <c r="A534" s="14" t="s">
        <v>2996</v>
      </c>
      <c r="B534" s="14" t="s">
        <v>3714</v>
      </c>
      <c r="C534" s="14" t="s">
        <v>3107</v>
      </c>
      <c r="D534" s="16">
        <v>46044</v>
      </c>
      <c r="E534" s="16"/>
      <c r="F534" s="14" t="s">
        <v>3715</v>
      </c>
      <c r="G534" s="14">
        <v>31313949</v>
      </c>
      <c r="H534" s="14" t="s">
        <v>3503</v>
      </c>
      <c r="I534" s="15">
        <v>229</v>
      </c>
      <c r="J534" s="77"/>
      <c r="K534" s="92"/>
    </row>
    <row r="535" spans="1:11" ht="24" x14ac:dyDescent="0.15">
      <c r="A535" s="14" t="s">
        <v>2996</v>
      </c>
      <c r="B535" s="14" t="s">
        <v>3716</v>
      </c>
      <c r="C535" s="14" t="s">
        <v>3107</v>
      </c>
      <c r="D535" s="16">
        <v>46044</v>
      </c>
      <c r="E535" s="16"/>
      <c r="F535" s="14" t="s">
        <v>3717</v>
      </c>
      <c r="G535" s="14">
        <v>31313949</v>
      </c>
      <c r="H535" s="14" t="s">
        <v>3503</v>
      </c>
      <c r="I535" s="15">
        <v>321.70999999999998</v>
      </c>
      <c r="J535" s="77"/>
      <c r="K535" s="92"/>
    </row>
    <row r="536" spans="1:11" ht="24" x14ac:dyDescent="0.15">
      <c r="A536" s="14" t="s">
        <v>2996</v>
      </c>
      <c r="B536" s="14" t="s">
        <v>3718</v>
      </c>
      <c r="C536" s="14" t="s">
        <v>3107</v>
      </c>
      <c r="D536" s="16">
        <v>46044</v>
      </c>
      <c r="E536" s="16"/>
      <c r="F536" s="14" t="s">
        <v>3719</v>
      </c>
      <c r="G536" s="14">
        <v>31313949</v>
      </c>
      <c r="H536" s="14" t="s">
        <v>3503</v>
      </c>
      <c r="I536" s="15">
        <v>200</v>
      </c>
      <c r="J536" s="77"/>
      <c r="K536" s="92"/>
    </row>
    <row r="537" spans="1:11" ht="24" x14ac:dyDescent="0.15">
      <c r="A537" s="14" t="s">
        <v>2996</v>
      </c>
      <c r="B537" s="14" t="s">
        <v>3720</v>
      </c>
      <c r="C537" s="14" t="s">
        <v>3107</v>
      </c>
      <c r="D537" s="16">
        <v>46044</v>
      </c>
      <c r="E537" s="16"/>
      <c r="F537" s="14" t="s">
        <v>3721</v>
      </c>
      <c r="G537" s="14">
        <v>31313949</v>
      </c>
      <c r="H537" s="14" t="s">
        <v>3503</v>
      </c>
      <c r="I537" s="15">
        <v>247.91</v>
      </c>
      <c r="J537" s="77"/>
      <c r="K537" s="92"/>
    </row>
    <row r="538" spans="1:11" ht="24" x14ac:dyDescent="0.15">
      <c r="A538" s="14" t="s">
        <v>2996</v>
      </c>
      <c r="B538" s="14" t="s">
        <v>3722</v>
      </c>
      <c r="C538" s="14" t="s">
        <v>3107</v>
      </c>
      <c r="D538" s="16">
        <v>46044</v>
      </c>
      <c r="E538" s="16"/>
      <c r="F538" s="14" t="s">
        <v>3723</v>
      </c>
      <c r="G538" s="14">
        <v>31313949</v>
      </c>
      <c r="H538" s="14" t="s">
        <v>3503</v>
      </c>
      <c r="I538" s="15">
        <v>200</v>
      </c>
      <c r="J538" s="77"/>
      <c r="K538" s="92"/>
    </row>
    <row r="539" spans="1:11" ht="24" x14ac:dyDescent="0.15">
      <c r="A539" s="14" t="s">
        <v>2996</v>
      </c>
      <c r="B539" s="14" t="s">
        <v>3724</v>
      </c>
      <c r="C539" s="14" t="s">
        <v>3107</v>
      </c>
      <c r="D539" s="16">
        <v>46044</v>
      </c>
      <c r="E539" s="16"/>
      <c r="F539" s="14" t="s">
        <v>3725</v>
      </c>
      <c r="G539" s="14">
        <v>31313949</v>
      </c>
      <c r="H539" s="14" t="s">
        <v>3503</v>
      </c>
      <c r="I539" s="15">
        <v>198.25</v>
      </c>
      <c r="J539" s="77"/>
      <c r="K539" s="92"/>
    </row>
    <row r="540" spans="1:11" ht="24" x14ac:dyDescent="0.15">
      <c r="A540" s="14" t="s">
        <v>2996</v>
      </c>
      <c r="B540" s="14" t="s">
        <v>3726</v>
      </c>
      <c r="C540" s="14" t="s">
        <v>3107</v>
      </c>
      <c r="D540" s="16">
        <v>46044</v>
      </c>
      <c r="E540" s="16"/>
      <c r="F540" s="14" t="s">
        <v>3727</v>
      </c>
      <c r="G540" s="14" t="s">
        <v>3682</v>
      </c>
      <c r="H540" s="14" t="s">
        <v>3728</v>
      </c>
      <c r="I540" s="15">
        <v>344</v>
      </c>
      <c r="J540" s="77"/>
      <c r="K540" s="92"/>
    </row>
    <row r="541" spans="1:11" ht="24" x14ac:dyDescent="0.15">
      <c r="A541" s="14" t="s">
        <v>2996</v>
      </c>
      <c r="B541" s="14" t="s">
        <v>3729</v>
      </c>
      <c r="C541" s="14" t="s">
        <v>3107</v>
      </c>
      <c r="D541" s="16">
        <v>46048</v>
      </c>
      <c r="E541" s="16"/>
      <c r="F541" s="14" t="s">
        <v>3730</v>
      </c>
      <c r="G541" s="14">
        <v>14223970</v>
      </c>
      <c r="H541" s="14" t="s">
        <v>3244</v>
      </c>
      <c r="I541" s="15">
        <v>2581</v>
      </c>
      <c r="J541" s="77"/>
      <c r="K541" s="92"/>
    </row>
    <row r="542" spans="1:11" ht="24" x14ac:dyDescent="0.15">
      <c r="A542" s="14" t="s">
        <v>2996</v>
      </c>
      <c r="B542" s="14" t="s">
        <v>3731</v>
      </c>
      <c r="C542" s="14" t="s">
        <v>3107</v>
      </c>
      <c r="D542" s="16">
        <v>46049</v>
      </c>
      <c r="E542" s="16"/>
      <c r="F542" s="14" t="s">
        <v>3732</v>
      </c>
      <c r="G542" s="14">
        <v>31791786</v>
      </c>
      <c r="H542" s="14" t="s">
        <v>3262</v>
      </c>
      <c r="I542" s="15">
        <v>200</v>
      </c>
      <c r="J542" s="77"/>
      <c r="K542" s="92"/>
    </row>
    <row r="543" spans="1:11" ht="24" x14ac:dyDescent="0.15">
      <c r="A543" s="14" t="s">
        <v>2996</v>
      </c>
      <c r="B543" s="14"/>
      <c r="C543" s="14" t="s">
        <v>3107</v>
      </c>
      <c r="D543" s="16">
        <v>46050</v>
      </c>
      <c r="E543" s="16"/>
      <c r="F543" s="14" t="s">
        <v>3733</v>
      </c>
      <c r="G543" s="14" t="s">
        <v>3122</v>
      </c>
      <c r="H543" s="14" t="s">
        <v>3347</v>
      </c>
      <c r="I543" s="15">
        <v>-8465</v>
      </c>
      <c r="J543" s="77"/>
      <c r="K543" s="92"/>
    </row>
    <row r="544" spans="1:11" ht="24" x14ac:dyDescent="0.15">
      <c r="A544" s="14" t="s">
        <v>2996</v>
      </c>
      <c r="B544" s="14" t="s">
        <v>3734</v>
      </c>
      <c r="C544" s="14" t="s">
        <v>3107</v>
      </c>
      <c r="D544" s="16">
        <v>46051</v>
      </c>
      <c r="E544" s="16"/>
      <c r="F544" s="14" t="s">
        <v>3735</v>
      </c>
      <c r="G544" s="14">
        <v>42170761</v>
      </c>
      <c r="H544" s="14" t="s">
        <v>3509</v>
      </c>
      <c r="I544" s="15">
        <v>387</v>
      </c>
      <c r="J544" s="77"/>
      <c r="K544" s="92"/>
    </row>
    <row r="545" spans="1:11" ht="24" x14ac:dyDescent="0.15">
      <c r="A545" s="14" t="s">
        <v>2996</v>
      </c>
      <c r="B545" s="14"/>
      <c r="C545" s="14" t="s">
        <v>3736</v>
      </c>
      <c r="D545" s="16">
        <v>46052</v>
      </c>
      <c r="E545" s="16"/>
      <c r="F545" s="14" t="s">
        <v>3737</v>
      </c>
      <c r="G545" s="14"/>
      <c r="H545" s="14" t="s">
        <v>3599</v>
      </c>
      <c r="I545" s="15">
        <v>189.44</v>
      </c>
      <c r="J545" s="77"/>
      <c r="K545" s="92"/>
    </row>
    <row r="546" spans="1:11" ht="24" x14ac:dyDescent="0.15">
      <c r="A546" s="14" t="s">
        <v>2996</v>
      </c>
      <c r="B546" s="14" t="s">
        <v>3738</v>
      </c>
      <c r="C546" s="14" t="s">
        <v>3107</v>
      </c>
      <c r="D546" s="16">
        <v>46052</v>
      </c>
      <c r="E546" s="16"/>
      <c r="F546" s="14" t="s">
        <v>3739</v>
      </c>
      <c r="G546" s="14">
        <v>47976497</v>
      </c>
      <c r="H546" s="14" t="s">
        <v>3740</v>
      </c>
      <c r="I546" s="15">
        <v>200</v>
      </c>
      <c r="J546" s="77"/>
      <c r="K546" s="92"/>
    </row>
    <row r="547" spans="1:11" ht="24" x14ac:dyDescent="0.15">
      <c r="A547" s="14" t="s">
        <v>2996</v>
      </c>
      <c r="B547" s="14" t="s">
        <v>3038</v>
      </c>
      <c r="C547" s="14" t="s">
        <v>3038</v>
      </c>
      <c r="D547" s="16">
        <v>46053</v>
      </c>
      <c r="E547" s="16"/>
      <c r="F547" s="14" t="s">
        <v>3039</v>
      </c>
      <c r="G547" s="14" t="s">
        <v>3040</v>
      </c>
      <c r="H547" s="14" t="s">
        <v>3041</v>
      </c>
      <c r="I547" s="15">
        <v>7</v>
      </c>
      <c r="J547" s="77"/>
      <c r="K547" s="92"/>
    </row>
    <row r="548" spans="1:11" ht="24" x14ac:dyDescent="0.15">
      <c r="A548" s="14" t="s">
        <v>2996</v>
      </c>
      <c r="B548" s="14" t="s">
        <v>3038</v>
      </c>
      <c r="C548" s="14" t="s">
        <v>3038</v>
      </c>
      <c r="D548" s="16">
        <v>46053</v>
      </c>
      <c r="E548" s="16"/>
      <c r="F548" s="14" t="s">
        <v>3039</v>
      </c>
      <c r="G548" s="14" t="s">
        <v>3040</v>
      </c>
      <c r="H548" s="14" t="s">
        <v>3041</v>
      </c>
      <c r="I548" s="15">
        <v>12.72</v>
      </c>
      <c r="J548" s="77"/>
      <c r="K548" s="92"/>
    </row>
    <row r="549" spans="1:11" ht="24" x14ac:dyDescent="0.15">
      <c r="A549" s="14" t="s">
        <v>2996</v>
      </c>
      <c r="B549" s="14">
        <v>2026004</v>
      </c>
      <c r="C549" s="14" t="s">
        <v>3741</v>
      </c>
      <c r="D549" s="16">
        <v>46056</v>
      </c>
      <c r="E549" s="16"/>
      <c r="F549" s="14" t="s">
        <v>3742</v>
      </c>
      <c r="G549" s="14">
        <v>54243441</v>
      </c>
      <c r="H549" s="14" t="s">
        <v>3424</v>
      </c>
      <c r="I549" s="15">
        <v>98.4</v>
      </c>
      <c r="J549" s="77"/>
      <c r="K549" s="92"/>
    </row>
    <row r="550" spans="1:11" ht="24" x14ac:dyDescent="0.15">
      <c r="A550" s="14" t="s">
        <v>2996</v>
      </c>
      <c r="B550" s="14">
        <v>2026005</v>
      </c>
      <c r="C550" s="14" t="s">
        <v>3743</v>
      </c>
      <c r="D550" s="16">
        <v>46056</v>
      </c>
      <c r="E550" s="16"/>
      <c r="F550" s="14" t="s">
        <v>3744</v>
      </c>
      <c r="G550" s="14">
        <v>42406307</v>
      </c>
      <c r="H550" s="14" t="s">
        <v>3745</v>
      </c>
      <c r="I550" s="15">
        <v>1000</v>
      </c>
      <c r="J550" s="77"/>
      <c r="K550" s="92"/>
    </row>
    <row r="551" spans="1:11" ht="24" x14ac:dyDescent="0.15">
      <c r="A551" s="14" t="s">
        <v>2996</v>
      </c>
      <c r="B551" s="14">
        <v>2026006</v>
      </c>
      <c r="C551" s="14" t="s">
        <v>3746</v>
      </c>
      <c r="D551" s="16">
        <v>46058</v>
      </c>
      <c r="E551" s="16"/>
      <c r="F551" s="14" t="s">
        <v>3747</v>
      </c>
      <c r="G551" s="14">
        <v>35723025</v>
      </c>
      <c r="H551" s="14" t="s">
        <v>3748</v>
      </c>
      <c r="I551" s="15">
        <v>1039.3800000000001</v>
      </c>
      <c r="J551" s="77"/>
      <c r="K551" s="92"/>
    </row>
    <row r="552" spans="1:11" ht="24" x14ac:dyDescent="0.15">
      <c r="A552" s="14" t="s">
        <v>2996</v>
      </c>
      <c r="B552" s="14">
        <v>2026007</v>
      </c>
      <c r="C552" s="14" t="s">
        <v>3749</v>
      </c>
      <c r="D552" s="16">
        <v>46058</v>
      </c>
      <c r="E552" s="16"/>
      <c r="F552" s="14" t="s">
        <v>3750</v>
      </c>
      <c r="G552" s="14">
        <v>35723025</v>
      </c>
      <c r="H552" s="14" t="s">
        <v>3748</v>
      </c>
      <c r="I552" s="15">
        <v>440</v>
      </c>
      <c r="J552" s="77"/>
      <c r="K552" s="92"/>
    </row>
    <row r="553" spans="1:11" ht="24" x14ac:dyDescent="0.15">
      <c r="A553" s="14" t="s">
        <v>2996</v>
      </c>
      <c r="B553" s="14">
        <v>2026008</v>
      </c>
      <c r="C553" s="14" t="s">
        <v>3751</v>
      </c>
      <c r="D553" s="16">
        <v>46058</v>
      </c>
      <c r="E553" s="16"/>
      <c r="F553" s="14" t="s">
        <v>3752</v>
      </c>
      <c r="G553" s="14">
        <v>35723025</v>
      </c>
      <c r="H553" s="14" t="s">
        <v>3748</v>
      </c>
      <c r="I553" s="15">
        <v>1039.3800000000001</v>
      </c>
      <c r="J553" s="77"/>
      <c r="K553" s="92"/>
    </row>
    <row r="554" spans="1:11" ht="24" x14ac:dyDescent="0.15">
      <c r="A554" s="14" t="s">
        <v>2996</v>
      </c>
      <c r="B554" s="14">
        <v>2026009</v>
      </c>
      <c r="C554" s="14" t="s">
        <v>3753</v>
      </c>
      <c r="D554" s="16">
        <v>46058</v>
      </c>
      <c r="E554" s="16"/>
      <c r="F554" s="14" t="s">
        <v>3754</v>
      </c>
      <c r="G554" s="14">
        <v>35723025</v>
      </c>
      <c r="H554" s="14" t="s">
        <v>3748</v>
      </c>
      <c r="I554" s="15">
        <v>440</v>
      </c>
      <c r="J554" s="77"/>
      <c r="K554" s="92"/>
    </row>
    <row r="555" spans="1:11" ht="24" x14ac:dyDescent="0.15">
      <c r="A555" s="14" t="s">
        <v>2996</v>
      </c>
      <c r="B555" s="14">
        <v>2026010</v>
      </c>
      <c r="C555" s="14" t="s">
        <v>3755</v>
      </c>
      <c r="D555" s="16">
        <v>46058</v>
      </c>
      <c r="E555" s="16"/>
      <c r="F555" s="14" t="s">
        <v>3756</v>
      </c>
      <c r="G555" s="14">
        <v>46785728</v>
      </c>
      <c r="H555" s="14" t="s">
        <v>3595</v>
      </c>
      <c r="I555" s="15">
        <v>487.2</v>
      </c>
      <c r="J555" s="77"/>
      <c r="K555" s="92"/>
    </row>
    <row r="556" spans="1:11" ht="24" x14ac:dyDescent="0.15">
      <c r="A556" s="14" t="s">
        <v>2996</v>
      </c>
      <c r="B556" s="14">
        <v>2026011</v>
      </c>
      <c r="C556" s="14" t="s">
        <v>3107</v>
      </c>
      <c r="D556" s="16">
        <v>46058</v>
      </c>
      <c r="E556" s="16"/>
      <c r="F556" s="14" t="s">
        <v>3757</v>
      </c>
      <c r="G556" s="14"/>
      <c r="H556" s="14" t="s">
        <v>1404</v>
      </c>
      <c r="I556" s="15">
        <v>93.54</v>
      </c>
      <c r="J556" s="77"/>
      <c r="K556" s="92"/>
    </row>
    <row r="557" spans="1:11" ht="36" x14ac:dyDescent="0.15">
      <c r="A557" s="14" t="s">
        <v>2996</v>
      </c>
      <c r="B557" s="14">
        <v>2026012</v>
      </c>
      <c r="C557" s="14" t="s">
        <v>3758</v>
      </c>
      <c r="D557" s="16">
        <v>46058</v>
      </c>
      <c r="E557" s="16"/>
      <c r="F557" s="14" t="s">
        <v>3759</v>
      </c>
      <c r="G557" s="14" t="s">
        <v>3086</v>
      </c>
      <c r="H557" s="14" t="s">
        <v>3087</v>
      </c>
      <c r="I557" s="15">
        <v>200</v>
      </c>
      <c r="J557" s="77"/>
      <c r="K557" s="92"/>
    </row>
    <row r="558" spans="1:11" ht="24" x14ac:dyDescent="0.15">
      <c r="A558" s="14" t="s">
        <v>2996</v>
      </c>
      <c r="B558" s="14">
        <v>2026013</v>
      </c>
      <c r="C558" s="14" t="s">
        <v>3760</v>
      </c>
      <c r="D558" s="16">
        <v>46059</v>
      </c>
      <c r="E558" s="16"/>
      <c r="F558" s="14" t="s">
        <v>3761</v>
      </c>
      <c r="G558" s="14">
        <v>31333532</v>
      </c>
      <c r="H558" s="14" t="s">
        <v>3762</v>
      </c>
      <c r="I558" s="15">
        <v>159.99</v>
      </c>
      <c r="J558" s="77"/>
      <c r="K558" s="92"/>
    </row>
    <row r="559" spans="1:11" ht="24" x14ac:dyDescent="0.15">
      <c r="A559" s="14" t="s">
        <v>2996</v>
      </c>
      <c r="B559" s="14" t="s">
        <v>3763</v>
      </c>
      <c r="C559" s="14" t="s">
        <v>3107</v>
      </c>
      <c r="D559" s="16">
        <v>46063</v>
      </c>
      <c r="E559" s="16"/>
      <c r="F559" s="14" t="s">
        <v>3764</v>
      </c>
      <c r="G559" s="14" t="s">
        <v>3278</v>
      </c>
      <c r="H559" s="14" t="s">
        <v>3490</v>
      </c>
      <c r="I559" s="15">
        <v>200</v>
      </c>
      <c r="J559" s="77"/>
      <c r="K559" s="92"/>
    </row>
    <row r="560" spans="1:11" ht="24" x14ac:dyDescent="0.15">
      <c r="A560" s="14" t="s">
        <v>2996</v>
      </c>
      <c r="B560" s="14">
        <v>2026014</v>
      </c>
      <c r="C560" s="14" t="s">
        <v>3765</v>
      </c>
      <c r="D560" s="16">
        <v>46064</v>
      </c>
      <c r="E560" s="16"/>
      <c r="F560" s="14" t="s">
        <v>3766</v>
      </c>
      <c r="G560" s="14">
        <v>31319823</v>
      </c>
      <c r="H560" s="14" t="s">
        <v>3767</v>
      </c>
      <c r="I560" s="15">
        <v>301.49</v>
      </c>
      <c r="J560" s="77"/>
      <c r="K560" s="92"/>
    </row>
    <row r="561" spans="1:11" ht="24" x14ac:dyDescent="0.15">
      <c r="A561" s="14" t="s">
        <v>2996</v>
      </c>
      <c r="B561" s="14">
        <v>2026015</v>
      </c>
      <c r="C561" s="14" t="s">
        <v>3768</v>
      </c>
      <c r="D561" s="16">
        <v>46066</v>
      </c>
      <c r="E561" s="16"/>
      <c r="F561" s="14" t="s">
        <v>3020</v>
      </c>
      <c r="G561" s="14">
        <v>35902949</v>
      </c>
      <c r="H561" s="14" t="s">
        <v>3435</v>
      </c>
      <c r="I561" s="15">
        <v>400</v>
      </c>
      <c r="J561" s="77"/>
      <c r="K561" s="92"/>
    </row>
    <row r="562" spans="1:11" ht="24" x14ac:dyDescent="0.15">
      <c r="A562" s="14" t="s">
        <v>2996</v>
      </c>
      <c r="B562" s="14">
        <v>2026016</v>
      </c>
      <c r="C562" s="14" t="s">
        <v>3137</v>
      </c>
      <c r="D562" s="16">
        <v>46066</v>
      </c>
      <c r="E562" s="16"/>
      <c r="F562" s="14" t="s">
        <v>3769</v>
      </c>
      <c r="G562" s="14">
        <v>31322051</v>
      </c>
      <c r="H562" s="14" t="s">
        <v>3139</v>
      </c>
      <c r="I562" s="15">
        <v>32.22</v>
      </c>
      <c r="J562" s="77"/>
      <c r="K562" s="92"/>
    </row>
    <row r="563" spans="1:11" ht="24" x14ac:dyDescent="0.15">
      <c r="A563" s="14" t="s">
        <v>2996</v>
      </c>
      <c r="B563" s="14">
        <v>2026017</v>
      </c>
      <c r="C563" s="14" t="s">
        <v>3770</v>
      </c>
      <c r="D563" s="16">
        <v>46066</v>
      </c>
      <c r="E563" s="16"/>
      <c r="F563" s="14" t="s">
        <v>3771</v>
      </c>
      <c r="G563" s="14">
        <v>35920220</v>
      </c>
      <c r="H563" s="14" t="s">
        <v>3430</v>
      </c>
      <c r="I563" s="15">
        <v>210</v>
      </c>
      <c r="J563" s="77"/>
      <c r="K563" s="92"/>
    </row>
    <row r="564" spans="1:11" ht="24" x14ac:dyDescent="0.15">
      <c r="A564" s="14" t="s">
        <v>2996</v>
      </c>
      <c r="B564" s="14">
        <v>2026018</v>
      </c>
      <c r="C564" s="14" t="s">
        <v>3054</v>
      </c>
      <c r="D564" s="16">
        <v>46066</v>
      </c>
      <c r="E564" s="16"/>
      <c r="F564" s="14" t="s">
        <v>3055</v>
      </c>
      <c r="G564" s="14">
        <v>35697270</v>
      </c>
      <c r="H564" s="14" t="s">
        <v>3056</v>
      </c>
      <c r="I564" s="15">
        <v>155.63999999999999</v>
      </c>
      <c r="J564" s="77"/>
      <c r="K564" s="92"/>
    </row>
    <row r="565" spans="1:11" ht="24" x14ac:dyDescent="0.15">
      <c r="A565" s="14" t="s">
        <v>2996</v>
      </c>
      <c r="B565" s="14">
        <v>2026019</v>
      </c>
      <c r="C565" s="14">
        <v>5373656</v>
      </c>
      <c r="D565" s="16">
        <v>46069</v>
      </c>
      <c r="E565" s="16"/>
      <c r="F565" s="14" t="s">
        <v>3772</v>
      </c>
      <c r="G565" s="14"/>
      <c r="H565" s="14" t="s">
        <v>3773</v>
      </c>
      <c r="I565" s="15">
        <v>480</v>
      </c>
      <c r="J565" s="77"/>
      <c r="K565" s="92"/>
    </row>
    <row r="566" spans="1:11" ht="24" x14ac:dyDescent="0.15">
      <c r="A566" s="14" t="s">
        <v>2996</v>
      </c>
      <c r="B566" s="14" t="s">
        <v>3038</v>
      </c>
      <c r="C566" s="14" t="s">
        <v>3038</v>
      </c>
      <c r="D566" s="16">
        <v>46069</v>
      </c>
      <c r="E566" s="16"/>
      <c r="F566" s="14" t="s">
        <v>3039</v>
      </c>
      <c r="G566" s="14" t="s">
        <v>3040</v>
      </c>
      <c r="H566" s="14" t="s">
        <v>3041</v>
      </c>
      <c r="I566" s="15">
        <v>10</v>
      </c>
      <c r="J566" s="77"/>
      <c r="K566" s="92"/>
    </row>
    <row r="567" spans="1:11" ht="24" x14ac:dyDescent="0.15">
      <c r="A567" s="14" t="s">
        <v>2996</v>
      </c>
      <c r="B567" s="14"/>
      <c r="C567" s="14" t="s">
        <v>3107</v>
      </c>
      <c r="D567" s="16"/>
      <c r="E567" s="16"/>
      <c r="F567" s="14"/>
      <c r="G567" s="14"/>
      <c r="H567" s="14"/>
      <c r="I567" s="15"/>
      <c r="J567" s="77"/>
      <c r="K567" s="92"/>
    </row>
    <row r="568" spans="1:11" ht="24" x14ac:dyDescent="0.15">
      <c r="A568" s="14" t="s">
        <v>2996</v>
      </c>
      <c r="B568" s="14">
        <v>2026020</v>
      </c>
      <c r="C568" s="14" t="s">
        <v>3107</v>
      </c>
      <c r="D568" s="16">
        <v>46079</v>
      </c>
      <c r="E568" s="16"/>
      <c r="F568" s="14" t="s">
        <v>3757</v>
      </c>
      <c r="G568" s="14"/>
      <c r="H568" s="14" t="s">
        <v>1404</v>
      </c>
      <c r="I568" s="15">
        <v>132.69999999999999</v>
      </c>
      <c r="J568" s="77"/>
      <c r="K568" s="92"/>
    </row>
    <row r="569" spans="1:11" ht="36" x14ac:dyDescent="0.15">
      <c r="A569" s="14" t="s">
        <v>2996</v>
      </c>
      <c r="B569" s="14" t="s">
        <v>3774</v>
      </c>
      <c r="C569" s="14" t="s">
        <v>3107</v>
      </c>
      <c r="D569" s="16">
        <v>46080</v>
      </c>
      <c r="E569" s="16"/>
      <c r="F569" s="14" t="s">
        <v>3775</v>
      </c>
      <c r="G569" s="14">
        <v>31817807</v>
      </c>
      <c r="H569" s="14" t="s">
        <v>3776</v>
      </c>
      <c r="I569" s="15">
        <v>398.35</v>
      </c>
      <c r="J569" s="77"/>
      <c r="K569" s="92"/>
    </row>
    <row r="570" spans="1:11" ht="36" x14ac:dyDescent="0.15">
      <c r="A570" s="14" t="s">
        <v>2996</v>
      </c>
      <c r="B570" s="14" t="s">
        <v>3777</v>
      </c>
      <c r="C570" s="14" t="s">
        <v>3107</v>
      </c>
      <c r="D570" s="16">
        <v>46080</v>
      </c>
      <c r="E570" s="16"/>
      <c r="F570" s="14" t="s">
        <v>3778</v>
      </c>
      <c r="G570" s="14">
        <v>31817807</v>
      </c>
      <c r="H570" s="14" t="s">
        <v>3776</v>
      </c>
      <c r="I570" s="15">
        <v>279.89</v>
      </c>
      <c r="J570" s="77"/>
      <c r="K570" s="92"/>
    </row>
    <row r="571" spans="1:11" ht="36" x14ac:dyDescent="0.15">
      <c r="A571" s="14" t="s">
        <v>2996</v>
      </c>
      <c r="B571" s="14" t="s">
        <v>3779</v>
      </c>
      <c r="C571" s="14" t="s">
        <v>3107</v>
      </c>
      <c r="D571" s="16">
        <v>46080</v>
      </c>
      <c r="E571" s="16"/>
      <c r="F571" s="14" t="s">
        <v>3780</v>
      </c>
      <c r="G571" s="14">
        <v>31817807</v>
      </c>
      <c r="H571" s="14" t="s">
        <v>3776</v>
      </c>
      <c r="I571" s="15">
        <v>430</v>
      </c>
      <c r="J571" s="77"/>
      <c r="K571" s="92"/>
    </row>
    <row r="572" spans="1:11" ht="24" x14ac:dyDescent="0.15">
      <c r="A572" s="14" t="s">
        <v>2996</v>
      </c>
      <c r="B572" s="14" t="s">
        <v>3038</v>
      </c>
      <c r="C572" s="14" t="s">
        <v>3038</v>
      </c>
      <c r="D572" s="16">
        <v>46081</v>
      </c>
      <c r="E572" s="16"/>
      <c r="F572" s="14" t="s">
        <v>3039</v>
      </c>
      <c r="G572" s="14" t="s">
        <v>3040</v>
      </c>
      <c r="H572" s="14" t="s">
        <v>3041</v>
      </c>
      <c r="I572" s="15">
        <v>7</v>
      </c>
      <c r="J572" s="77"/>
      <c r="K572" s="92"/>
    </row>
    <row r="573" spans="1:11" ht="24" x14ac:dyDescent="0.15">
      <c r="A573" s="14" t="s">
        <v>2996</v>
      </c>
      <c r="B573" s="14" t="s">
        <v>3038</v>
      </c>
      <c r="C573" s="14" t="s">
        <v>3038</v>
      </c>
      <c r="D573" s="16">
        <v>46081</v>
      </c>
      <c r="E573" s="16"/>
      <c r="F573" s="14" t="s">
        <v>3039</v>
      </c>
      <c r="G573" s="14" t="s">
        <v>3040</v>
      </c>
      <c r="H573" s="14" t="s">
        <v>3041</v>
      </c>
      <c r="I573" s="15">
        <v>0.48</v>
      </c>
      <c r="J573" s="77"/>
      <c r="K573" s="92"/>
    </row>
    <row r="574" spans="1:11" ht="24" x14ac:dyDescent="0.15">
      <c r="A574" s="14" t="s">
        <v>2996</v>
      </c>
      <c r="B574" s="14">
        <v>2026021</v>
      </c>
      <c r="C574" s="14"/>
      <c r="D574" s="16">
        <v>46083</v>
      </c>
      <c r="E574" s="16"/>
      <c r="F574" s="14" t="s">
        <v>3781</v>
      </c>
      <c r="G574" s="14">
        <v>36631124</v>
      </c>
      <c r="H574" s="14" t="s">
        <v>152</v>
      </c>
      <c r="I574" s="15">
        <v>1.4</v>
      </c>
      <c r="J574" s="77"/>
      <c r="K574" s="92"/>
    </row>
    <row r="575" spans="1:11" ht="24" x14ac:dyDescent="0.15">
      <c r="A575" s="14" t="s">
        <v>2996</v>
      </c>
      <c r="B575" s="14"/>
      <c r="C575" s="14" t="s">
        <v>3782</v>
      </c>
      <c r="D575" s="16">
        <v>46083</v>
      </c>
      <c r="E575" s="16"/>
      <c r="F575" s="14" t="s">
        <v>3783</v>
      </c>
      <c r="G575" s="14"/>
      <c r="H575" s="14" t="s">
        <v>3599</v>
      </c>
      <c r="I575" s="15">
        <v>194.56</v>
      </c>
      <c r="J575" s="77"/>
      <c r="K575" s="92"/>
    </row>
    <row r="576" spans="1:11" ht="24" x14ac:dyDescent="0.15">
      <c r="A576" s="14" t="s">
        <v>2996</v>
      </c>
      <c r="B576" s="14">
        <v>2026022</v>
      </c>
      <c r="C576" s="14" t="s">
        <v>3054</v>
      </c>
      <c r="D576" s="16">
        <v>46087</v>
      </c>
      <c r="E576" s="16"/>
      <c r="F576" s="14" t="s">
        <v>3055</v>
      </c>
      <c r="G576" s="14">
        <v>35697270</v>
      </c>
      <c r="H576" s="14" t="s">
        <v>3056</v>
      </c>
      <c r="I576" s="15">
        <v>176.66</v>
      </c>
      <c r="J576" s="77"/>
      <c r="K576" s="92"/>
    </row>
    <row r="577" spans="1:11" ht="24" x14ac:dyDescent="0.15">
      <c r="A577" s="14" t="s">
        <v>2996</v>
      </c>
      <c r="B577" s="14">
        <v>2026023</v>
      </c>
      <c r="C577" s="14">
        <v>26200096</v>
      </c>
      <c r="D577" s="16">
        <v>46087</v>
      </c>
      <c r="E577" s="16"/>
      <c r="F577" s="14" t="s">
        <v>3784</v>
      </c>
      <c r="G577" s="14">
        <v>35723025</v>
      </c>
      <c r="H577" s="14" t="s">
        <v>3010</v>
      </c>
      <c r="I577" s="15">
        <v>440</v>
      </c>
      <c r="J577" s="77"/>
      <c r="K577" s="92"/>
    </row>
    <row r="578" spans="1:11" ht="24" x14ac:dyDescent="0.15">
      <c r="A578" s="14" t="s">
        <v>2996</v>
      </c>
      <c r="B578" s="14">
        <v>2026024</v>
      </c>
      <c r="C578" s="14" t="s">
        <v>3785</v>
      </c>
      <c r="D578" s="16">
        <v>46087</v>
      </c>
      <c r="E578" s="16"/>
      <c r="F578" s="14" t="s">
        <v>3786</v>
      </c>
      <c r="G578" s="14">
        <v>42406307</v>
      </c>
      <c r="H578" s="14" t="s">
        <v>3745</v>
      </c>
      <c r="I578" s="15">
        <v>1000</v>
      </c>
      <c r="J578" s="77"/>
      <c r="K578" s="92"/>
    </row>
    <row r="579" spans="1:11" ht="24" x14ac:dyDescent="0.15">
      <c r="A579" s="14" t="s">
        <v>2996</v>
      </c>
      <c r="B579" s="14"/>
      <c r="C579" s="14"/>
      <c r="D579" s="16"/>
      <c r="E579" s="16"/>
      <c r="F579" s="14"/>
      <c r="G579" s="14"/>
      <c r="H579" s="14"/>
      <c r="I579" s="15"/>
      <c r="J579" s="77"/>
      <c r="K579" s="92"/>
    </row>
    <row r="580" spans="1:11" ht="24" x14ac:dyDescent="0.15">
      <c r="A580" s="14" t="s">
        <v>2996</v>
      </c>
      <c r="B580" s="14">
        <v>2026025</v>
      </c>
      <c r="C580" s="14" t="s">
        <v>3787</v>
      </c>
      <c r="D580" s="16">
        <v>46087</v>
      </c>
      <c r="E580" s="16"/>
      <c r="F580" s="14" t="s">
        <v>3826</v>
      </c>
      <c r="G580" s="14"/>
      <c r="H580" s="14" t="s">
        <v>3788</v>
      </c>
      <c r="I580" s="15">
        <v>1000</v>
      </c>
      <c r="J580" s="77"/>
      <c r="K580" s="92"/>
    </row>
    <row r="581" spans="1:11" ht="24" x14ac:dyDescent="0.15">
      <c r="A581" s="14" t="s">
        <v>2996</v>
      </c>
      <c r="B581" s="14" t="s">
        <v>3038</v>
      </c>
      <c r="C581" s="14" t="s">
        <v>3038</v>
      </c>
      <c r="D581" s="16">
        <v>46087</v>
      </c>
      <c r="E581" s="16"/>
      <c r="F581" s="14" t="s">
        <v>3039</v>
      </c>
      <c r="G581" s="14" t="s">
        <v>3040</v>
      </c>
      <c r="H581" s="14" t="s">
        <v>3041</v>
      </c>
      <c r="I581" s="15">
        <v>10</v>
      </c>
      <c r="J581" s="77"/>
      <c r="K581" s="92"/>
    </row>
    <row r="582" spans="1:11" ht="24" x14ac:dyDescent="0.15">
      <c r="A582" s="14" t="s">
        <v>2996</v>
      </c>
      <c r="B582" s="14" t="s">
        <v>3808</v>
      </c>
      <c r="C582" s="14" t="s">
        <v>3791</v>
      </c>
      <c r="D582" s="16">
        <v>46092</v>
      </c>
      <c r="E582" s="16"/>
      <c r="F582" s="14" t="s">
        <v>3792</v>
      </c>
      <c r="G582" s="14" t="s">
        <v>3809</v>
      </c>
      <c r="H582" s="14" t="s">
        <v>3793</v>
      </c>
      <c r="I582" s="15">
        <v>472.32</v>
      </c>
      <c r="J582" s="77"/>
      <c r="K582" s="92"/>
    </row>
    <row r="583" spans="1:11" ht="24" x14ac:dyDescent="0.15">
      <c r="A583" s="14" t="s">
        <v>2996</v>
      </c>
      <c r="B583" s="14" t="s">
        <v>3810</v>
      </c>
      <c r="C583" s="14" t="s">
        <v>3794</v>
      </c>
      <c r="D583" s="16">
        <v>46099</v>
      </c>
      <c r="E583" s="16"/>
      <c r="F583" s="14" t="s">
        <v>3795</v>
      </c>
      <c r="G583" s="14" t="s">
        <v>1012</v>
      </c>
      <c r="H583" s="14" t="s">
        <v>3796</v>
      </c>
      <c r="I583" s="15">
        <v>954.76</v>
      </c>
      <c r="J583" s="77"/>
      <c r="K583" s="92"/>
    </row>
    <row r="584" spans="1:11" ht="24" x14ac:dyDescent="0.15">
      <c r="A584" s="14" t="s">
        <v>2996</v>
      </c>
      <c r="B584" s="14" t="s">
        <v>3811</v>
      </c>
      <c r="C584" s="14" t="s">
        <v>3797</v>
      </c>
      <c r="D584" s="16">
        <v>46099</v>
      </c>
      <c r="E584" s="16"/>
      <c r="F584" s="14" t="s">
        <v>3372</v>
      </c>
      <c r="G584" s="14" t="s">
        <v>3812</v>
      </c>
      <c r="H584" s="14" t="s">
        <v>3373</v>
      </c>
      <c r="I584" s="15">
        <v>1230</v>
      </c>
      <c r="J584" s="77"/>
      <c r="K584" s="92"/>
    </row>
    <row r="585" spans="1:11" ht="24" x14ac:dyDescent="0.15">
      <c r="A585" s="14" t="s">
        <v>2996</v>
      </c>
      <c r="B585" s="14" t="s">
        <v>3038</v>
      </c>
      <c r="C585" s="14" t="s">
        <v>3038</v>
      </c>
      <c r="D585" s="16">
        <v>46099</v>
      </c>
      <c r="E585" s="16"/>
      <c r="F585" s="14" t="s">
        <v>3039</v>
      </c>
      <c r="G585" s="14" t="s">
        <v>3040</v>
      </c>
      <c r="H585" s="14" t="s">
        <v>3041</v>
      </c>
      <c r="I585" s="15">
        <v>9</v>
      </c>
      <c r="J585" s="77"/>
      <c r="K585" s="92"/>
    </row>
    <row r="586" spans="1:11" ht="24" x14ac:dyDescent="0.15">
      <c r="A586" s="14" t="s">
        <v>2996</v>
      </c>
      <c r="B586" s="14" t="s">
        <v>3813</v>
      </c>
      <c r="C586" s="14"/>
      <c r="D586" s="16">
        <v>46101</v>
      </c>
      <c r="E586" s="16"/>
      <c r="F586" s="14" t="s">
        <v>3798</v>
      </c>
      <c r="G586" s="14" t="s">
        <v>3814</v>
      </c>
      <c r="H586" s="14" t="s">
        <v>3799</v>
      </c>
      <c r="I586" s="15">
        <v>321.58999999999997</v>
      </c>
      <c r="J586" s="77"/>
      <c r="K586" s="92"/>
    </row>
    <row r="587" spans="1:11" ht="24" x14ac:dyDescent="0.15">
      <c r="A587" s="14" t="s">
        <v>2996</v>
      </c>
      <c r="B587" s="14" t="s">
        <v>3815</v>
      </c>
      <c r="C587" s="14"/>
      <c r="D587" s="16">
        <v>46101</v>
      </c>
      <c r="E587" s="16"/>
      <c r="F587" s="14" t="s">
        <v>3798</v>
      </c>
      <c r="G587" s="14" t="s">
        <v>3814</v>
      </c>
      <c r="H587" s="14" t="s">
        <v>3799</v>
      </c>
      <c r="I587" s="15">
        <v>24.56</v>
      </c>
      <c r="J587" s="77"/>
      <c r="K587" s="92"/>
    </row>
    <row r="588" spans="1:11" ht="24" x14ac:dyDescent="0.15">
      <c r="A588" s="14" t="s">
        <v>2996</v>
      </c>
      <c r="B588" s="14" t="s">
        <v>3816</v>
      </c>
      <c r="C588" s="14" t="s">
        <v>3817</v>
      </c>
      <c r="D588" s="16">
        <v>46104</v>
      </c>
      <c r="E588" s="16"/>
      <c r="F588" s="14" t="s">
        <v>3800</v>
      </c>
      <c r="G588" s="14" t="s">
        <v>3035</v>
      </c>
      <c r="H588" s="14" t="s">
        <v>3036</v>
      </c>
      <c r="I588" s="15">
        <v>5000</v>
      </c>
      <c r="J588" s="77"/>
      <c r="K588" s="92"/>
    </row>
    <row r="589" spans="1:11" ht="24" x14ac:dyDescent="0.15">
      <c r="A589" s="14" t="s">
        <v>2996</v>
      </c>
      <c r="B589" s="14" t="s">
        <v>3038</v>
      </c>
      <c r="C589" s="14" t="s">
        <v>3038</v>
      </c>
      <c r="D589" s="16">
        <v>46104</v>
      </c>
      <c r="E589" s="16"/>
      <c r="F589" s="14" t="s">
        <v>3039</v>
      </c>
      <c r="G589" s="14" t="s">
        <v>3040</v>
      </c>
      <c r="H589" s="14" t="s">
        <v>3041</v>
      </c>
      <c r="I589" s="15">
        <v>25</v>
      </c>
      <c r="J589" s="77"/>
      <c r="K589" s="92"/>
    </row>
    <row r="590" spans="1:11" ht="24" x14ac:dyDescent="0.15">
      <c r="A590" s="14" t="s">
        <v>2996</v>
      </c>
      <c r="B590" s="14" t="s">
        <v>3818</v>
      </c>
      <c r="C590" s="14" t="s">
        <v>3801</v>
      </c>
      <c r="D590" s="16">
        <v>46104</v>
      </c>
      <c r="E590" s="16"/>
      <c r="F590" s="14" t="s">
        <v>3802</v>
      </c>
      <c r="G590" s="14" t="s">
        <v>3819</v>
      </c>
      <c r="H590" s="14" t="s">
        <v>3405</v>
      </c>
      <c r="I590" s="15">
        <v>73.650000000000006</v>
      </c>
      <c r="J590" s="77"/>
      <c r="K590" s="92"/>
    </row>
    <row r="591" spans="1:11" ht="24" x14ac:dyDescent="0.15">
      <c r="A591" s="14" t="s">
        <v>2996</v>
      </c>
      <c r="B591" s="14" t="s">
        <v>3820</v>
      </c>
      <c r="C591" s="14" t="s">
        <v>3803</v>
      </c>
      <c r="D591" s="16">
        <v>46105</v>
      </c>
      <c r="E591" s="16"/>
      <c r="F591" s="14" t="s">
        <v>3404</v>
      </c>
      <c r="G591" s="14" t="s">
        <v>3819</v>
      </c>
      <c r="H591" s="14" t="s">
        <v>3405</v>
      </c>
      <c r="I591" s="15">
        <v>20.79</v>
      </c>
      <c r="J591" s="77"/>
      <c r="K591" s="92"/>
    </row>
    <row r="592" spans="1:11" ht="24" x14ac:dyDescent="0.15">
      <c r="A592" s="14" t="s">
        <v>2996</v>
      </c>
      <c r="B592" s="14" t="s">
        <v>3821</v>
      </c>
      <c r="C592" s="14"/>
      <c r="D592" s="16">
        <v>46107</v>
      </c>
      <c r="E592" s="16"/>
      <c r="F592" s="14" t="s">
        <v>3804</v>
      </c>
      <c r="G592" s="14" t="s">
        <v>3822</v>
      </c>
      <c r="H592" s="14" t="s">
        <v>3805</v>
      </c>
      <c r="I592" s="15">
        <v>32.520000000000003</v>
      </c>
      <c r="J592" s="77"/>
      <c r="K592" s="92"/>
    </row>
    <row r="593" spans="1:11" ht="24" x14ac:dyDescent="0.15">
      <c r="A593" s="14" t="s">
        <v>2996</v>
      </c>
      <c r="B593" s="14" t="s">
        <v>3823</v>
      </c>
      <c r="C593" s="14" t="s">
        <v>3817</v>
      </c>
      <c r="D593" s="16">
        <v>46107</v>
      </c>
      <c r="E593" s="16"/>
      <c r="F593" s="14" t="s">
        <v>3800</v>
      </c>
      <c r="G593" s="14" t="s">
        <v>3035</v>
      </c>
      <c r="H593" s="14" t="s">
        <v>3036</v>
      </c>
      <c r="I593" s="15">
        <v>573.78</v>
      </c>
      <c r="J593" s="77"/>
      <c r="K593" s="92"/>
    </row>
    <row r="594" spans="1:11" ht="24" x14ac:dyDescent="0.15">
      <c r="A594" s="14" t="s">
        <v>2996</v>
      </c>
      <c r="B594" s="14" t="s">
        <v>3038</v>
      </c>
      <c r="C594" s="14" t="s">
        <v>3038</v>
      </c>
      <c r="D594" s="16">
        <v>46107</v>
      </c>
      <c r="E594" s="16"/>
      <c r="F594" s="14" t="s">
        <v>3039</v>
      </c>
      <c r="G594" s="14" t="s">
        <v>3040</v>
      </c>
      <c r="H594" s="14" t="s">
        <v>3041</v>
      </c>
      <c r="I594" s="15">
        <v>10</v>
      </c>
      <c r="J594" s="77"/>
      <c r="K594" s="92"/>
    </row>
    <row r="595" spans="1:11" ht="24" x14ac:dyDescent="0.15">
      <c r="A595" s="14" t="s">
        <v>2996</v>
      </c>
      <c r="B595" s="14" t="s">
        <v>3824</v>
      </c>
      <c r="C595" s="14" t="s">
        <v>3806</v>
      </c>
      <c r="D595" s="16">
        <v>46111</v>
      </c>
      <c r="E595" s="16"/>
      <c r="F595" s="14" t="s">
        <v>3827</v>
      </c>
      <c r="G595" s="14" t="s">
        <v>3825</v>
      </c>
      <c r="H595" s="14" t="s">
        <v>3807</v>
      </c>
      <c r="I595" s="15">
        <v>1840.12</v>
      </c>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15">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15">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15">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15">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15">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15">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15">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15">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15">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15">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15">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15">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15">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15">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15">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15">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15">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15">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ht="12" x14ac:dyDescent="0.15">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15">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15">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15">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15">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15">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15">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ht="12" x14ac:dyDescent="0.15">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15">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15">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 x14ac:dyDescent="0.1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ht="12" x14ac:dyDescent="0.15">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ht="12" x14ac:dyDescent="0.15">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x14ac:dyDescent="0.1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15">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15">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15">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15">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 x14ac:dyDescent="0.1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15">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15">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15">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15">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15">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15">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15">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15">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15">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15">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15">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 x14ac:dyDescent="0.1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 x14ac:dyDescent="0.1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15">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15">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15">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15">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15">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15">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15">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15">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15">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15">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15">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15">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15">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15">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15">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15">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15">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 x14ac:dyDescent="0.1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15">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15">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15">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15">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 x14ac:dyDescent="0.1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15">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15">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15">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15">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15">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15">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 x14ac:dyDescent="0.1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 x14ac:dyDescent="0.1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15">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 x14ac:dyDescent="0.1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15">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15">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15">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ht="12" x14ac:dyDescent="0.15">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ht="12" x14ac:dyDescent="0.15">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4" x14ac:dyDescent="0.15">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ht="12" x14ac:dyDescent="0.15">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ht="12" x14ac:dyDescent="0.15">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15">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ht="12" x14ac:dyDescent="0.15">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4" x14ac:dyDescent="0.15">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15">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15">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15">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15">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ht="12" x14ac:dyDescent="0.15">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15">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15">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15">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15">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15">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15">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ht="12" x14ac:dyDescent="0.15">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15">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15">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15">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15">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15">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12" x14ac:dyDescent="0.15">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3" x14ac:dyDescent="0.15">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15">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15">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15">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15">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15">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15">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15">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15">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15">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15">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15">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15">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15">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15">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 x14ac:dyDescent="0.15">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3" x14ac:dyDescent="0.15">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15">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15">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15">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15">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15">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15">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ht="12" x14ac:dyDescent="0.15">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15">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15">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15">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15">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15">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15">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15">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15">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15">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ht="12" x14ac:dyDescent="0.15">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15">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15">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15">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15">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15">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15">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15">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15">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ht="12" x14ac:dyDescent="0.15">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15">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15">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15">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15">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15">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15">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15">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15">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15">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15">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15">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15">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15">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15">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15">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15">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15">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15">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15">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15">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15">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15">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15">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15">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4" x14ac:dyDescent="0.15">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15">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15">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15">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3" x14ac:dyDescent="0.1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15">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15">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15">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15">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3" x14ac:dyDescent="0.1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15">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15">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15">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15">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15">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15">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15">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15">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15">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15">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15">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15">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15">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15">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15">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15">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15">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15">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15">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15">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15">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15">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 x14ac:dyDescent="0.1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15">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15">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15">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3" x14ac:dyDescent="0.1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15">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3" x14ac:dyDescent="0.1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3" x14ac:dyDescent="0.1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3" x14ac:dyDescent="0.1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15">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15">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15">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 x14ac:dyDescent="0.1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15">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15">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 x14ac:dyDescent="0.1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3" x14ac:dyDescent="0.1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15">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15">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15">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3" x14ac:dyDescent="0.1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15">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15">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15">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15">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15">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15">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row r="264" spans="1:16" ht="19.5" customHeight="1" x14ac:dyDescent="0.15">
      <c r="A264" s="203"/>
      <c r="B264" s="285"/>
      <c r="C264" s="285"/>
      <c r="D264" s="285"/>
      <c r="E264" s="285"/>
      <c r="F264" s="285"/>
      <c r="G264" s="285"/>
      <c r="H264" s="285"/>
      <c r="I264" s="285"/>
      <c r="J264" s="285"/>
      <c r="K264" s="285"/>
      <c r="L264" s="286"/>
      <c r="M264" s="285"/>
      <c r="N264" s="285"/>
      <c r="O264" s="285"/>
      <c r="P264" s="285"/>
    </row>
    <row r="265" spans="1:16" ht="19.5" customHeight="1" x14ac:dyDescent="0.1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15">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15">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15">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ht="12" x14ac:dyDescent="0.15">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15">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15">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15">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ht="12" x14ac:dyDescent="0.15">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15">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12" x14ac:dyDescent="0.15">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15">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15">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15">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15">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15">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15">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ht="12" x14ac:dyDescent="0.15">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ht="12" x14ac:dyDescent="0.15">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15">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12" x14ac:dyDescent="0.15">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ht="12" x14ac:dyDescent="0.15">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15">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15">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15">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15">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15">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15">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12" x14ac:dyDescent="0.15">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15">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15">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15">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15">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15">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15">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ht="12" x14ac:dyDescent="0.15">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15">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15">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ht="12" x14ac:dyDescent="0.15">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15">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15">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15">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15">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15">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15">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15">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12" x14ac:dyDescent="0.15">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15">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15">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15">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ht="12" x14ac:dyDescent="0.15">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15">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ht="12" x14ac:dyDescent="0.15">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15">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15">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ht="12" x14ac:dyDescent="0.15">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15">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15">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15">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12" x14ac:dyDescent="0.15">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15">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15">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15">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ht="12" x14ac:dyDescent="0.15">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15">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ht="12" x14ac:dyDescent="0.15">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15">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15">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15">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15">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15">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ht="12" x14ac:dyDescent="0.15">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ht="12" x14ac:dyDescent="0.15">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ht="12" x14ac:dyDescent="0.15">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15">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1027</v>
      </c>
      <c r="B1" s="2"/>
      <c r="C1" s="2" t="s">
        <v>336</v>
      </c>
      <c r="D1" s="2" t="s">
        <v>1194</v>
      </c>
      <c r="E1" s="2" t="s">
        <v>1195</v>
      </c>
      <c r="F1" s="2" t="s">
        <v>315</v>
      </c>
      <c r="G1" s="2" t="s">
        <v>1196</v>
      </c>
      <c r="H1" s="2"/>
      <c r="I1" s="2" t="s">
        <v>315</v>
      </c>
      <c r="J1" s="2" t="s">
        <v>1197</v>
      </c>
      <c r="K1" s="2"/>
      <c r="L1" s="2"/>
      <c r="M1" s="2"/>
      <c r="N1" s="2"/>
    </row>
    <row r="2" spans="1:14" x14ac:dyDescent="0.15">
      <c r="A2" t="s">
        <v>1198</v>
      </c>
      <c r="C2" t="s">
        <v>339</v>
      </c>
      <c r="D2" t="s">
        <v>1199</v>
      </c>
      <c r="E2">
        <v>1</v>
      </c>
      <c r="F2" t="s">
        <v>319</v>
      </c>
      <c r="G2" t="s">
        <v>1200</v>
      </c>
      <c r="I2" t="s">
        <v>317</v>
      </c>
      <c r="J2" t="s">
        <v>1201</v>
      </c>
    </row>
    <row r="3" spans="1:14" x14ac:dyDescent="0.15">
      <c r="A3" t="s">
        <v>1033</v>
      </c>
      <c r="C3" t="s">
        <v>341</v>
      </c>
      <c r="D3" t="s">
        <v>1202</v>
      </c>
      <c r="E3">
        <v>1</v>
      </c>
      <c r="F3" t="s">
        <v>319</v>
      </c>
      <c r="G3" t="s">
        <v>1200</v>
      </c>
      <c r="I3" t="s">
        <v>319</v>
      </c>
      <c r="J3" t="s">
        <v>320</v>
      </c>
    </row>
    <row r="4" spans="1:14" x14ac:dyDescent="0.15">
      <c r="A4" t="s">
        <v>1098</v>
      </c>
      <c r="C4" t="s">
        <v>343</v>
      </c>
      <c r="D4" t="s">
        <v>1203</v>
      </c>
      <c r="E4">
        <v>1</v>
      </c>
      <c r="F4" t="s">
        <v>319</v>
      </c>
      <c r="G4" t="s">
        <v>1200</v>
      </c>
      <c r="I4" t="s">
        <v>321</v>
      </c>
      <c r="J4" t="s">
        <v>322</v>
      </c>
    </row>
    <row r="5" spans="1:14" x14ac:dyDescent="0.15">
      <c r="A5" t="s">
        <v>1053</v>
      </c>
      <c r="C5" t="s">
        <v>345</v>
      </c>
      <c r="D5" t="s">
        <v>1204</v>
      </c>
      <c r="E5">
        <v>1</v>
      </c>
      <c r="F5" t="s">
        <v>319</v>
      </c>
      <c r="G5" t="s">
        <v>1200</v>
      </c>
      <c r="I5" t="s">
        <v>323</v>
      </c>
      <c r="J5" t="s">
        <v>324</v>
      </c>
    </row>
    <row r="6" spans="1:14" x14ac:dyDescent="0.15">
      <c r="A6" t="s">
        <v>1205</v>
      </c>
      <c r="C6" t="s">
        <v>347</v>
      </c>
      <c r="D6" t="s">
        <v>1206</v>
      </c>
      <c r="E6">
        <v>1</v>
      </c>
      <c r="F6" t="s">
        <v>319</v>
      </c>
      <c r="G6" t="s">
        <v>1200</v>
      </c>
      <c r="I6" t="s">
        <v>325</v>
      </c>
      <c r="J6" t="s">
        <v>1207</v>
      </c>
    </row>
    <row r="7" spans="1:14" x14ac:dyDescent="0.15">
      <c r="A7" t="s">
        <v>1208</v>
      </c>
      <c r="C7" t="s">
        <v>349</v>
      </c>
      <c r="D7" t="s">
        <v>1209</v>
      </c>
      <c r="E7">
        <v>2</v>
      </c>
      <c r="F7" t="s">
        <v>321</v>
      </c>
      <c r="G7" t="s">
        <v>1210</v>
      </c>
    </row>
    <row r="8" spans="1:14" x14ac:dyDescent="0.15">
      <c r="A8" t="s">
        <v>1062</v>
      </c>
      <c r="C8" t="s">
        <v>351</v>
      </c>
      <c r="D8" t="s">
        <v>1211</v>
      </c>
      <c r="E8">
        <v>3</v>
      </c>
      <c r="F8" t="s">
        <v>321</v>
      </c>
      <c r="G8" t="s">
        <v>1212</v>
      </c>
    </row>
    <row r="9" spans="1:14" x14ac:dyDescent="0.15">
      <c r="A9" t="s">
        <v>1213</v>
      </c>
      <c r="C9" t="s">
        <v>353</v>
      </c>
      <c r="D9" t="s">
        <v>1214</v>
      </c>
      <c r="E9">
        <v>3</v>
      </c>
      <c r="F9" t="s">
        <v>321</v>
      </c>
      <c r="G9" t="s">
        <v>1215</v>
      </c>
    </row>
    <row r="10" spans="1:14" x14ac:dyDescent="0.15">
      <c r="A10" t="s">
        <v>1137</v>
      </c>
      <c r="C10" t="s">
        <v>355</v>
      </c>
      <c r="D10" t="s">
        <v>1216</v>
      </c>
      <c r="E10">
        <v>4</v>
      </c>
      <c r="F10" t="s">
        <v>321</v>
      </c>
      <c r="G10" t="s">
        <v>1217</v>
      </c>
    </row>
    <row r="11" spans="1:14" x14ac:dyDescent="0.15">
      <c r="A11" t="s">
        <v>1139</v>
      </c>
      <c r="C11" t="s">
        <v>356</v>
      </c>
      <c r="D11" t="s">
        <v>1218</v>
      </c>
      <c r="E11">
        <v>4</v>
      </c>
      <c r="F11" t="s">
        <v>317</v>
      </c>
      <c r="G11" t="s">
        <v>1217</v>
      </c>
    </row>
    <row r="12" spans="1:14" x14ac:dyDescent="0.15">
      <c r="A12" t="s">
        <v>1100</v>
      </c>
      <c r="C12" t="s">
        <v>358</v>
      </c>
      <c r="D12" t="s">
        <v>1219</v>
      </c>
      <c r="E12">
        <v>4</v>
      </c>
      <c r="F12" t="s">
        <v>317</v>
      </c>
      <c r="G12" t="s">
        <v>1217</v>
      </c>
    </row>
    <row r="13" spans="1:14" x14ac:dyDescent="0.15">
      <c r="A13" t="s">
        <v>1141</v>
      </c>
      <c r="C13" t="s">
        <v>360</v>
      </c>
      <c r="D13" t="s">
        <v>1220</v>
      </c>
      <c r="E13">
        <v>4</v>
      </c>
      <c r="F13" t="s">
        <v>325</v>
      </c>
      <c r="G13" t="s">
        <v>1217</v>
      </c>
    </row>
    <row r="14" spans="1:14" x14ac:dyDescent="0.15">
      <c r="A14" t="s">
        <v>1035</v>
      </c>
      <c r="C14" t="s">
        <v>362</v>
      </c>
      <c r="D14" t="s">
        <v>1221</v>
      </c>
      <c r="E14">
        <v>4</v>
      </c>
      <c r="F14" t="s">
        <v>321</v>
      </c>
      <c r="G14" t="s">
        <v>1217</v>
      </c>
    </row>
    <row r="15" spans="1:14" x14ac:dyDescent="0.15">
      <c r="A15" t="s">
        <v>1037</v>
      </c>
      <c r="C15" t="s">
        <v>364</v>
      </c>
    </row>
    <row r="16" spans="1:14" x14ac:dyDescent="0.15">
      <c r="A16" t="s">
        <v>1102</v>
      </c>
      <c r="C16" t="s">
        <v>365</v>
      </c>
    </row>
    <row r="17" spans="1:3" x14ac:dyDescent="0.15">
      <c r="A17" t="s">
        <v>1064</v>
      </c>
      <c r="C17" t="s">
        <v>366</v>
      </c>
    </row>
    <row r="18" spans="1:3" x14ac:dyDescent="0.15">
      <c r="A18" t="s">
        <v>1104</v>
      </c>
      <c r="C18" t="s">
        <v>367</v>
      </c>
    </row>
    <row r="19" spans="1:3" x14ac:dyDescent="0.15">
      <c r="A19" t="s">
        <v>1106</v>
      </c>
      <c r="C19" t="s">
        <v>368</v>
      </c>
    </row>
    <row r="20" spans="1:3" x14ac:dyDescent="0.15">
      <c r="A20" t="s">
        <v>1143</v>
      </c>
      <c r="C20" t="s">
        <v>1222</v>
      </c>
    </row>
    <row r="21" spans="1:3" x14ac:dyDescent="0.15">
      <c r="A21" t="s">
        <v>1223</v>
      </c>
      <c r="C21" t="s">
        <v>1224</v>
      </c>
    </row>
    <row r="22" spans="1:3" x14ac:dyDescent="0.15">
      <c r="A22" t="s">
        <v>1225</v>
      </c>
      <c r="C22" t="s">
        <v>1226</v>
      </c>
    </row>
    <row r="23" spans="1:3" x14ac:dyDescent="0.15">
      <c r="A23" t="s">
        <v>1145</v>
      </c>
      <c r="C23" t="s">
        <v>1227</v>
      </c>
    </row>
    <row r="24" spans="1:3" x14ac:dyDescent="0.15">
      <c r="A24" t="s">
        <v>1228</v>
      </c>
      <c r="C24" t="s">
        <v>1229</v>
      </c>
    </row>
    <row r="25" spans="1:3" x14ac:dyDescent="0.15">
      <c r="A25" t="s">
        <v>1147</v>
      </c>
      <c r="C25" t="s">
        <v>1230</v>
      </c>
    </row>
    <row r="26" spans="1:3" x14ac:dyDescent="0.15">
      <c r="A26" t="s">
        <v>1108</v>
      </c>
      <c r="C26" t="s">
        <v>1231</v>
      </c>
    </row>
    <row r="27" spans="1:3" x14ac:dyDescent="0.15">
      <c r="A27" t="s">
        <v>1049</v>
      </c>
      <c r="C27" t="s">
        <v>1232</v>
      </c>
    </row>
    <row r="28" spans="1:3" x14ac:dyDescent="0.15">
      <c r="A28" t="s">
        <v>1068</v>
      </c>
    </row>
    <row r="29" spans="1:3" x14ac:dyDescent="0.15">
      <c r="A29" t="s">
        <v>1070</v>
      </c>
    </row>
    <row r="30" spans="1:3" x14ac:dyDescent="0.15">
      <c r="A30" t="s">
        <v>1149</v>
      </c>
    </row>
    <row r="31" spans="1:3" x14ac:dyDescent="0.15">
      <c r="A31" t="s">
        <v>1110</v>
      </c>
    </row>
    <row r="32" spans="1:3" x14ac:dyDescent="0.15">
      <c r="A32" t="s">
        <v>1151</v>
      </c>
    </row>
    <row r="33" spans="1:1" x14ac:dyDescent="0.15">
      <c r="A33" t="s">
        <v>1074</v>
      </c>
    </row>
    <row r="34" spans="1:1" x14ac:dyDescent="0.15">
      <c r="A34" t="s">
        <v>1153</v>
      </c>
    </row>
    <row r="35" spans="1:1" x14ac:dyDescent="0.15">
      <c r="A35" t="s">
        <v>1173</v>
      </c>
    </row>
    <row r="36" spans="1:1" x14ac:dyDescent="0.15">
      <c r="A36" t="s">
        <v>1076</v>
      </c>
    </row>
    <row r="37" spans="1:1" x14ac:dyDescent="0.15">
      <c r="A37" t="s">
        <v>1155</v>
      </c>
    </row>
    <row r="38" spans="1:1" x14ac:dyDescent="0.15">
      <c r="A38" t="s">
        <v>1233</v>
      </c>
    </row>
    <row r="39" spans="1:1" x14ac:dyDescent="0.15">
      <c r="A39" t="s">
        <v>1157</v>
      </c>
    </row>
    <row r="40" spans="1:1" x14ac:dyDescent="0.15">
      <c r="A40" t="s">
        <v>1191</v>
      </c>
    </row>
    <row r="41" spans="1:1" x14ac:dyDescent="0.15">
      <c r="A41" t="s">
        <v>1051</v>
      </c>
    </row>
    <row r="42" spans="1:1" x14ac:dyDescent="0.15">
      <c r="A42" t="s">
        <v>1114</v>
      </c>
    </row>
    <row r="43" spans="1:1" x14ac:dyDescent="0.15">
      <c r="A43" t="s">
        <v>1234</v>
      </c>
    </row>
    <row r="44" spans="1:1" x14ac:dyDescent="0.15">
      <c r="A44" t="s">
        <v>1235</v>
      </c>
    </row>
    <row r="45" spans="1:1" x14ac:dyDescent="0.15">
      <c r="A45" t="s">
        <v>1236</v>
      </c>
    </row>
    <row r="46" spans="1:1" x14ac:dyDescent="0.15">
      <c r="A46" t="s">
        <v>1159</v>
      </c>
    </row>
    <row r="47" spans="1:1" x14ac:dyDescent="0.15">
      <c r="A47" t="s">
        <v>1078</v>
      </c>
    </row>
    <row r="48" spans="1:1" x14ac:dyDescent="0.15">
      <c r="A48" t="s">
        <v>1118</v>
      </c>
    </row>
    <row r="49" spans="1:1" x14ac:dyDescent="0.15">
      <c r="A49" t="s">
        <v>1116</v>
      </c>
    </row>
    <row r="50" spans="1:1" x14ac:dyDescent="0.15">
      <c r="A50" t="s">
        <v>1193</v>
      </c>
    </row>
    <row r="51" spans="1:1" x14ac:dyDescent="0.15">
      <c r="A51" t="s">
        <v>1161</v>
      </c>
    </row>
    <row r="52" spans="1:1" x14ac:dyDescent="0.15">
      <c r="A52" t="s">
        <v>1080</v>
      </c>
    </row>
    <row r="53" spans="1:1" x14ac:dyDescent="0.15">
      <c r="A53" t="s">
        <v>1237</v>
      </c>
    </row>
    <row r="54" spans="1:1" x14ac:dyDescent="0.15">
      <c r="A54" t="s">
        <v>1163</v>
      </c>
    </row>
    <row r="55" spans="1:1" x14ac:dyDescent="0.15">
      <c r="A55" t="s">
        <v>1238</v>
      </c>
    </row>
    <row r="56" spans="1:1" x14ac:dyDescent="0.15">
      <c r="A56" t="s">
        <v>1084</v>
      </c>
    </row>
    <row r="57" spans="1:1" x14ac:dyDescent="0.15">
      <c r="A57" t="s">
        <v>1239</v>
      </c>
    </row>
    <row r="58" spans="1:1" x14ac:dyDescent="0.15">
      <c r="A58" t="s">
        <v>1189</v>
      </c>
    </row>
    <row r="59" spans="1:1" x14ac:dyDescent="0.15">
      <c r="A59" t="s">
        <v>1240</v>
      </c>
    </row>
    <row r="60" spans="1:1" x14ac:dyDescent="0.15">
      <c r="A60" t="s">
        <v>1165</v>
      </c>
    </row>
    <row r="61" spans="1:1" x14ac:dyDescent="0.15">
      <c r="A61" t="s">
        <v>1241</v>
      </c>
    </row>
    <row r="62" spans="1:1" x14ac:dyDescent="0.15">
      <c r="A62" t="s">
        <v>1167</v>
      </c>
    </row>
    <row r="63" spans="1:1" x14ac:dyDescent="0.15">
      <c r="A63" t="s">
        <v>1242</v>
      </c>
    </row>
    <row r="64" spans="1:1" x14ac:dyDescent="0.15">
      <c r="A64" t="s">
        <v>1086</v>
      </c>
    </row>
    <row r="65" spans="1:1" x14ac:dyDescent="0.15">
      <c r="A65" t="s">
        <v>1169</v>
      </c>
    </row>
    <row r="66" spans="1:1" x14ac:dyDescent="0.15">
      <c r="A66" t="s">
        <v>1121</v>
      </c>
    </row>
    <row r="67" spans="1:1" x14ac:dyDescent="0.15">
      <c r="A67" t="s">
        <v>1243</v>
      </c>
    </row>
    <row r="68" spans="1:1" x14ac:dyDescent="0.15">
      <c r="A68" t="s">
        <v>1171</v>
      </c>
    </row>
    <row r="69" spans="1:1" x14ac:dyDescent="0.15">
      <c r="A69" t="s">
        <v>1244</v>
      </c>
    </row>
    <row r="70" spans="1:1" x14ac:dyDescent="0.15">
      <c r="A70" t="s">
        <v>1245</v>
      </c>
    </row>
    <row r="71" spans="1:1" x14ac:dyDescent="0.15">
      <c r="A71" t="s">
        <v>1045</v>
      </c>
    </row>
    <row r="72" spans="1:1" x14ac:dyDescent="0.15">
      <c r="A72" t="s">
        <v>1088</v>
      </c>
    </row>
    <row r="73" spans="1:1" x14ac:dyDescent="0.15">
      <c r="A73" t="s">
        <v>1246</v>
      </c>
    </row>
    <row r="74" spans="1:1" x14ac:dyDescent="0.15">
      <c r="A74" t="s">
        <v>1090</v>
      </c>
    </row>
    <row r="75" spans="1:1" x14ac:dyDescent="0.15">
      <c r="A75" t="s">
        <v>1092</v>
      </c>
    </row>
    <row r="76" spans="1:1" x14ac:dyDescent="0.15">
      <c r="A76" t="s">
        <v>1123</v>
      </c>
    </row>
    <row r="77" spans="1:1" x14ac:dyDescent="0.15">
      <c r="A77" t="s">
        <v>1125</v>
      </c>
    </row>
    <row r="78" spans="1:1" x14ac:dyDescent="0.15">
      <c r="A78" t="s">
        <v>1247</v>
      </c>
    </row>
    <row r="79" spans="1:1" x14ac:dyDescent="0.15">
      <c r="A79" t="s">
        <v>1248</v>
      </c>
    </row>
    <row r="80" spans="1:1" x14ac:dyDescent="0.15">
      <c r="A80" t="s">
        <v>1127</v>
      </c>
    </row>
    <row r="81" spans="1:1" x14ac:dyDescent="0.15">
      <c r="A81" t="s">
        <v>1129</v>
      </c>
    </row>
    <row r="82" spans="1:1" x14ac:dyDescent="0.15">
      <c r="A82" t="s">
        <v>1187</v>
      </c>
    </row>
    <row r="83" spans="1:1" x14ac:dyDescent="0.15">
      <c r="A83" t="s">
        <v>1249</v>
      </c>
    </row>
    <row r="84" spans="1:1" x14ac:dyDescent="0.15">
      <c r="A84" t="s">
        <v>1175</v>
      </c>
    </row>
    <row r="85" spans="1:1" x14ac:dyDescent="0.15">
      <c r="A85" t="s">
        <v>1047</v>
      </c>
    </row>
    <row r="86" spans="1:1" x14ac:dyDescent="0.15">
      <c r="A86" t="s">
        <v>1058</v>
      </c>
    </row>
    <row r="87" spans="1:1" x14ac:dyDescent="0.15">
      <c r="A87" t="s">
        <v>1177</v>
      </c>
    </row>
    <row r="88" spans="1:1" x14ac:dyDescent="0.15">
      <c r="A88" t="s">
        <v>1131</v>
      </c>
    </row>
    <row r="89" spans="1:1" x14ac:dyDescent="0.15">
      <c r="A89" t="s">
        <v>1082</v>
      </c>
    </row>
    <row r="90" spans="1:1" x14ac:dyDescent="0.15">
      <c r="A90" t="s">
        <v>1094</v>
      </c>
    </row>
    <row r="91" spans="1:1" x14ac:dyDescent="0.15">
      <c r="A91" t="s">
        <v>1133</v>
      </c>
    </row>
    <row r="92" spans="1:1" x14ac:dyDescent="0.15">
      <c r="A92" t="s">
        <v>1179</v>
      </c>
    </row>
    <row r="93" spans="1:1" x14ac:dyDescent="0.15">
      <c r="A93" t="s">
        <v>1250</v>
      </c>
    </row>
    <row r="94" spans="1:1" x14ac:dyDescent="0.15">
      <c r="A94" t="s">
        <v>1181</v>
      </c>
    </row>
    <row r="95" spans="1:1" x14ac:dyDescent="0.15">
      <c r="A95" t="s">
        <v>1096</v>
      </c>
    </row>
    <row r="96" spans="1:1" x14ac:dyDescent="0.15">
      <c r="A96" t="s">
        <v>1183</v>
      </c>
    </row>
    <row r="97" spans="1:1" x14ac:dyDescent="0.15">
      <c r="A97" t="s">
        <v>1039</v>
      </c>
    </row>
    <row r="98" spans="1:1" x14ac:dyDescent="0.1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Slovenská asociácia univerzitného športu, Trnavská cesta 37, Bratislava, 831 04</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1251</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1252</v>
      </c>
      <c r="N5" s="137" t="str">
        <f t="shared" si="0"/>
        <v>e - rozvoj športov, ktoré nie sú uznanými podľa zákona č. 440/2015 Z. z.</v>
      </c>
      <c r="O5" s="137" t="s">
        <v>347</v>
      </c>
      <c r="P5" s="137" t="s">
        <v>352</v>
      </c>
    </row>
    <row r="6" spans="1:16" ht="34" x14ac:dyDescent="0.15">
      <c r="C6" s="138" t="s">
        <v>1253</v>
      </c>
      <c r="E6" s="140" t="s">
        <v>1254</v>
      </c>
      <c r="F6" s="149"/>
      <c r="N6" s="137" t="str">
        <f t="shared" si="0"/>
        <v>f - organizovanie významných a tradičných športových podujatí na území SR v roku 2020</v>
      </c>
      <c r="O6" s="137" t="s">
        <v>349</v>
      </c>
      <c r="P6" s="137" t="s">
        <v>1255</v>
      </c>
    </row>
    <row r="7" spans="1:16" ht="17" x14ac:dyDescent="0.15">
      <c r="C7" s="138" t="s">
        <v>1256</v>
      </c>
      <c r="E7" s="140" t="s">
        <v>1257</v>
      </c>
      <c r="F7" s="150"/>
      <c r="N7" s="137" t="str">
        <f t="shared" si="0"/>
        <v>g - projekty školského, univerzitného športu a športu pre všetkých</v>
      </c>
      <c r="O7" s="137" t="s">
        <v>351</v>
      </c>
      <c r="P7" s="137" t="s">
        <v>1258</v>
      </c>
    </row>
    <row r="8" spans="1:16" ht="17" x14ac:dyDescent="0.15">
      <c r="C8" s="138" t="s">
        <v>1669</v>
      </c>
      <c r="E8" s="140" t="s">
        <v>1259</v>
      </c>
      <c r="F8" s="151"/>
      <c r="N8" s="137" t="str">
        <f t="shared" si="0"/>
        <v>h - podpora a rozvoj turistických a cykloturistických trás</v>
      </c>
      <c r="O8" s="137" t="s">
        <v>353</v>
      </c>
      <c r="P8" s="137" t="s">
        <v>354</v>
      </c>
    </row>
    <row r="9" spans="1:16" x14ac:dyDescent="0.1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15">
      <c r="N10" s="137" t="str">
        <f t="shared" si="0"/>
        <v>j - projekty pre popularizáciu pohybových aktivít detí, mládeže a seniorov</v>
      </c>
      <c r="O10" s="137" t="s">
        <v>356</v>
      </c>
      <c r="P10" s="137" t="s">
        <v>1262</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1264</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25" customHeight="1" thickBot="1" x14ac:dyDescent="0.2">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1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15">
      <c r="A17" s="139" t="s">
        <v>1272</v>
      </c>
      <c r="B17" s="254" t="s">
        <v>1273</v>
      </c>
      <c r="C17" s="194"/>
      <c r="E17" s="147"/>
      <c r="F17" s="282"/>
      <c r="N17" s="137" t="str">
        <f t="shared" si="0"/>
        <v xml:space="preserve">q - </v>
      </c>
      <c r="O17" s="137" t="s">
        <v>367</v>
      </c>
    </row>
    <row r="18" spans="1:16" x14ac:dyDescent="0.15">
      <c r="B18" s="193" t="s">
        <v>1274</v>
      </c>
      <c r="C18" s="142" t="str">
        <f>Spolu!C4</f>
        <v>17316731</v>
      </c>
      <c r="E18" s="147" t="s">
        <v>1275</v>
      </c>
      <c r="F18" s="282">
        <v>421947749446</v>
      </c>
      <c r="N18" s="137" t="str">
        <f t="shared" si="0"/>
        <v xml:space="preserve">r - </v>
      </c>
      <c r="O18" s="137" t="s">
        <v>368</v>
      </c>
    </row>
    <row r="19" spans="1:16" x14ac:dyDescent="0.15">
      <c r="E19" s="147" t="s">
        <v>1276</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1277</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1278</v>
      </c>
    </row>
    <row r="29" spans="1:16" x14ac:dyDescent="0.15">
      <c r="N29" s="137" t="s">
        <v>1279</v>
      </c>
    </row>
    <row r="30" spans="1:16" x14ac:dyDescent="0.1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Turzáková Tamara | EU v Bratislave</cp:lastModifiedBy>
  <cp:revision/>
  <cp:lastPrinted>2026-04-14T17:28:07Z</cp:lastPrinted>
  <dcterms:created xsi:type="dcterms:W3CDTF">2017-02-20T06:20:12Z</dcterms:created>
  <dcterms:modified xsi:type="dcterms:W3CDTF">2026-06-05T13:11:05Z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