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styles.xml" ContentType="application/vnd.openxmlformats-officedocument.spreadsheetml.styles+xml"/>
  <Override PartName="/xl/comments7.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Usmernenie" sheetId="1" state="visible" r:id="rId2"/>
    <sheet name="Príklady" sheetId="2" state="visible" r:id="rId3"/>
    <sheet name="Príjmy" sheetId="3" state="visible" r:id="rId4"/>
    <sheet name="Spolu" sheetId="4" state="visible" r:id="rId5"/>
    <sheet name="Doklady" sheetId="5" state="visible" r:id="rId6"/>
    <sheet name="Adr" sheetId="6" state="hidden" r:id="rId7"/>
    <sheet name="FP" sheetId="7" state="hidden" r:id="rId8"/>
    <sheet name="Cis" sheetId="8" state="hidden" r:id="rId9"/>
    <sheet name="Avízo - výnosy" sheetId="9" state="visible" r:id="rId10"/>
    <sheet name="Avízo - vratka" sheetId="10" state="visible" r:id="rId11"/>
    <sheet name="Skratky" sheetId="11" state="visible" r:id="rId12"/>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4" authorId="0">
      <text>
        <r>
          <rPr>
            <sz val="10"/>
            <color rgb="FF000000"/>
            <rFont val="Arial"/>
            <family val="2"/>
            <charset val="238"/>
          </rPr>
          <t xml:space="preserve">Vybrať z rozbaľovacieho zoznamu
</t>
        </r>
      </text>
    </comment>
    <comment ref="A7" authorId="0">
      <text>
        <r>
          <rPr>
            <sz val="10"/>
            <color rgb="FF00000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color rgb="FF00000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color rgb="FF00000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color rgb="FF00000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color rgb="FF00000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color rgb="FF00000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color rgb="FF00000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color rgb="FF00000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 </author>
  </authors>
  <commentList>
    <comment ref="A104" authorId="0">
      <text>
        <r>
          <rPr>
            <sz val="10"/>
            <color rgb="FF00000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color rgb="FF00000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color rgb="FF00000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color rgb="FF00000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color rgb="FF00000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color rgb="FF00000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color rgb="FF00000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color rgb="FF00000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color rgb="FF00000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 </author>
  </authors>
  <commentList>
    <comment ref="K1" authorId="0">
      <text>
        <r>
          <rPr>
            <sz val="9"/>
            <color rgb="FF000000"/>
            <rFont val="Tahoma"/>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<sst xmlns="http://schemas.openxmlformats.org/spreadsheetml/2006/main" count="4468" uniqueCount="2366">
  <si>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</si>
  <si>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</si>
  <si>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</si>
  <si>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</si>
  <si>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t xml:space="preserve">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</si>
  <si>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</si>
  <si>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</si>
  <si>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</si>
  <si>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</si>
  <si>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</si>
  <si>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</si>
  <si>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</si>
  <si>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</si>
  <si>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</si>
  <si>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</si>
  <si>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</si>
  <si>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</si>
  <si>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</si>
  <si>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</si>
  <si>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</si>
  <si>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</si>
  <si>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</si>
  <si>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</si>
  <si>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</si>
  <si>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</si>
  <si>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</si>
  <si>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</si>
  <si>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</si>
  <si>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</si>
  <si>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</si>
  <si>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</si>
  <si>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</si>
  <si>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</si>
  <si>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</si>
  <si>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</si>
  <si>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</si>
  <si>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</si>
  <si>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</si>
  <si>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</si>
  <si>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</si>
  <si>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</si>
  <si>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</si>
  <si>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</si>
  <si>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</si>
  <si>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</si>
  <si>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</si>
  <si>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</si>
  <si>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</si>
  <si>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</si>
  <si>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</si>
  <si>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</si>
  <si>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</si>
  <si>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</si>
  <si>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</si>
  <si>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</si>
  <si>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</si>
  <si>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</si>
  <si>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</si>
  <si>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</si>
  <si>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</si>
  <si>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</si>
  <si>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</si>
  <si>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</si>
  <si>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</si>
  <si>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</si>
  <si>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</si>
  <si>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t xml:space="preserve">Slovenská asociácia motoristického športu</t>
  </si>
  <si>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</si>
  <si>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</si>
  <si>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</si>
  <si>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</si>
  <si>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</si>
  <si>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</si>
  <si>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</si>
  <si>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</si>
  <si>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</si>
  <si>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</si>
  <si>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</si>
  <si>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</si>
  <si>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</si>
  <si>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</si>
  <si>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</si>
  <si>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</si>
  <si>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</si>
  <si>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</si>
  <si>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</si>
  <si>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</si>
  <si>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</si>
  <si>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</si>
  <si>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</si>
  <si>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</si>
  <si>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</si>
  <si>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</si>
  <si>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</si>
  <si>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</si>
  <si>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</si>
  <si>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</si>
  <si>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</si>
  <si>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</si>
  <si>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</si>
  <si>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</si>
  <si>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</si>
  <si>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</si>
  <si>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</si>
  <si>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</si>
  <si>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</si>
  <si>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</si>
  <si>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</si>
  <si>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</si>
  <si>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</si>
  <si>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</si>
  <si>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</si>
  <si>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</si>
  <si>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</si>
  <si>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</si>
  <si>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</si>
  <si>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</si>
  <si>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</si>
  <si>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</si>
  <si>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</si>
  <si>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</si>
  <si>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</si>
  <si>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</si>
  <si>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</si>
  <si>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</si>
  <si>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</si>
  <si>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</si>
  <si>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</si>
  <si>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</si>
  <si>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</si>
  <si>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</si>
  <si>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</si>
  <si>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</si>
  <si>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</si>
  <si>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</si>
  <si>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</si>
  <si>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</si>
  <si>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</si>
  <si>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</si>
  <si>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</si>
  <si>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</si>
  <si>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</si>
  <si>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</si>
  <si>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</si>
  <si>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</si>
  <si>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</si>
  <si>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</si>
  <si>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</si>
  <si>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</si>
  <si>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</si>
  <si>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</si>
  <si>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</si>
  <si>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</si>
  <si>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</si>
  <si>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</si>
  <si>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</si>
  <si>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</si>
  <si>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</si>
  <si>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</si>
  <si>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</si>
  <si>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</si>
  <si>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</si>
  <si>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</si>
  <si>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</si>
  <si>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</si>
  <si>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</si>
  <si>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</si>
  <si>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</si>
  <si>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</si>
  <si>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</si>
  <si>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</si>
  <si>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</si>
  <si>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</si>
  <si>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</si>
  <si>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</si>
  <si>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</si>
  <si>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</si>
  <si>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</si>
  <si>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</si>
  <si>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</si>
  <si>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</si>
  <si>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</si>
  <si>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</si>
  <si>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</si>
  <si>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</si>
  <si>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</si>
  <si>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</si>
  <si>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</si>
  <si>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</si>
  <si>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</si>
  <si>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</si>
  <si>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</si>
  <si>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</si>
  <si>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</si>
  <si>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</si>
  <si>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</si>
  <si>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</si>
  <si>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</si>
  <si>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</si>
  <si>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</si>
  <si>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</si>
  <si>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</si>
  <si>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</si>
  <si>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</si>
  <si>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</si>
  <si>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</si>
  <si>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</si>
  <si>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</si>
  <si>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</si>
  <si>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</si>
  <si>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</si>
  <si>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</si>
  <si>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</si>
  <si>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</si>
  <si>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</si>
  <si>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</si>
  <si>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</si>
  <si>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</si>
  <si>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</si>
  <si>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</si>
  <si>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</si>
  <si>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</si>
  <si>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</si>
  <si>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</si>
  <si>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</si>
  <si>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</si>
  <si>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</si>
  <si>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</si>
  <si>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</si>
  <si>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</si>
  <si>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</si>
  <si>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</si>
  <si>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</si>
  <si>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</si>
  <si>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</si>
  <si>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</si>
  <si>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</si>
  <si>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</si>
  <si>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</si>
  <si>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</si>
  <si>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</si>
  <si>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</si>
  <si>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</si>
  <si>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</si>
  <si>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</si>
  <si>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</si>
  <si>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</si>
  <si>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</si>
  <si>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</si>
  <si>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</si>
  <si>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</si>
  <si>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</si>
  <si>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</si>
  <si>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</si>
  <si>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</si>
  <si>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</si>
  <si>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</si>
  <si>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</si>
  <si>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</si>
  <si>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</si>
  <si>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</si>
  <si>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</si>
  <si>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</si>
  <si>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</si>
  <si>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</si>
  <si>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</si>
  <si>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</si>
  <si>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</si>
  <si>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</si>
  <si>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</si>
  <si>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</si>
  <si>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</si>
  <si>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</si>
  <si>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</si>
  <si>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</si>
  <si>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</si>
  <si>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</si>
  <si>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</si>
  <si>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</si>
  <si>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</si>
  <si>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</si>
  <si>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</si>
  <si>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</si>
  <si>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</si>
  <si>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</si>
  <si>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</si>
  <si>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</si>
  <si>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</si>
  <si>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</si>
  <si>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</si>
  <si>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</si>
  <si>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</si>
  <si>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</si>
  <si>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</si>
  <si>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</si>
  <si>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</si>
  <si>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</si>
  <si>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</si>
  <si>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</si>
  <si>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</si>
  <si>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</si>
  <si>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</si>
  <si>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</si>
  <si>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</si>
  <si>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</si>
  <si>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</si>
  <si>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</si>
  <si>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</si>
  <si>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</si>
  <si>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</si>
  <si>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</si>
  <si>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</si>
  <si>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</si>
  <si>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</si>
  <si>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</si>
  <si>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</si>
  <si>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</si>
  <si>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</si>
  <si>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</si>
  <si>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</si>
  <si>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</si>
  <si>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</si>
  <si>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</si>
  <si>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</si>
  <si>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</si>
  <si>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</si>
  <si>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</si>
  <si>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</si>
  <si>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</si>
  <si>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</si>
  <si>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</si>
  <si>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</si>
  <si>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</si>
  <si>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</si>
  <si>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</si>
  <si>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</si>
  <si>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</si>
  <si>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</si>
  <si>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</si>
  <si>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</si>
  <si>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</si>
  <si>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</si>
  <si>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</si>
  <si>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</si>
  <si>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</si>
  <si>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</si>
  <si>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</si>
  <si>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</si>
  <si>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</si>
  <si>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</si>
  <si>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</si>
  <si>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</si>
  <si>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</si>
  <si>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</si>
  <si>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</si>
  <si>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</si>
  <si>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</si>
  <si>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</si>
  <si>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</si>
  <si>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</si>
  <si>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</si>
  <si>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</si>
  <si>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</si>
  <si>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</si>
  <si>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</si>
  <si>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</si>
  <si>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 poskytnutých do 30.06.2025 (príspevok uznanému športu 1. a 2. splátka)</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</si>
  <si>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</si>
  <si>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</si>
  <si>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</si>
  <si>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</si>
  <si>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</si>
  <si>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</si>
  <si>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</si>
  <si>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</si>
  <si>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</si>
  <si>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</si>
  <si>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</si>
  <si>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</si>
  <si>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</si>
  <si>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</si>
  <si>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</si>
  <si>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</si>
  <si>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</si>
  <si>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</si>
  <si>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</si>
  <si>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</si>
  <si>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</si>
  <si>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</si>
  <si>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</si>
  <si>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</si>
  <si>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</si>
  <si>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</si>
  <si>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finančné odmeny športovcom a trénerom mládeže za dosiahnuté výsledky</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</si>
  <si>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</si>
  <si>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</si>
  <si>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</si>
  <si>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</si>
  <si>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</si>
  <si>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podpora zdravotne postihnutých športovcov</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</si>
  <si>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</si>
  <si>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</si>
  <si>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</si>
  <si>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</si>
  <si>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</si>
  <si>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</si>
  <si>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</si>
  <si>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</si>
  <si>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trike val="true"/>
        <sz val="8"/>
        <color rgb="FFFF0000"/>
        <rFont val="Arial"/>
        <family val="2"/>
        <charset val="238"/>
      </rPr>
      <t xml:space="preserve">MIN.15%</t>
    </r>
  </si>
  <si>
    <r>
      <rPr>
        <b val="true"/>
        <sz val="8"/>
        <rFont val="Arial"/>
        <family val="2"/>
        <charset val="1"/>
      </rPr>
      <t xml:space="preserve">talenty
</t>
    </r>
    <r>
      <rPr>
        <b val="true"/>
        <strike val="true"/>
        <sz val="8"/>
        <color rgb="FFFF0000"/>
        <rFont val="Arial"/>
        <family val="2"/>
        <charset val="238"/>
      </rPr>
      <t xml:space="preserve">MIN.20%</t>
    </r>
  </si>
  <si>
    <r>
      <rPr>
        <b val="true"/>
        <sz val="8"/>
        <rFont val="Arial"/>
        <family val="2"/>
        <charset val="1"/>
      </rPr>
      <t xml:space="preserve">reprezentácia
</t>
    </r>
    <r>
      <rPr>
        <b val="true"/>
        <strike val="true"/>
        <sz val="8"/>
        <color rgb="FFFF0000"/>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</si>
  <si>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MAX.20%</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</si>
  <si>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</si>
  <si>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</si>
  <si>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</si>
  <si>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</si>
  <si>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</si>
  <si>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</si>
  <si>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</si>
  <si>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</si>
  <si>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</si>
  <si>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</si>
  <si>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</si>
  <si>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</si>
  <si>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</si>
  <si>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</si>
  <si>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</si>
  <si>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</si>
  <si>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</si>
  <si>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</si>
  <si>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</si>
  <si>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</si>
  <si>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</si>
  <si>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</si>
  <si>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</si>
  <si>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Ing. Dušan Koblišek</t>
  </si>
  <si>
    <t xml:space="preserve">Kontaktná osoba zodpovedná za vyplnený formulár
meno a priezvisko:Ida Paulíková
e-mail:paulikova@sams-asn.sk
tel. kontakt (mobil):0376554696</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</si>
  <si>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</si>
  <si>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</si>
  <si>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</si>
  <si>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</si>
  <si>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</si>
  <si>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Priebežné čerpanie a vyúčtovanie finančných prostriedkov poskytnutých zo štátneho rozpočtu v oblasti športu v roku 2025
poskytnutých do 31.06.2025 (príspevok uznanému športu 1. a 2. splátka)</t>
  </si>
  <si>
    <t xml:space="preserve">V2</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</si>
  <si>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</si>
  <si>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</si>
  <si>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</si>
  <si>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</si>
  <si>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</si>
  <si>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</si>
  <si>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</si>
  <si>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</si>
  <si>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</si>
  <si>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</si>
  <si>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a - automobilový šport - bežné transfery</t>
  </si>
  <si>
    <t xml:space="preserve">PB25003</t>
  </si>
  <si>
    <t xml:space="preserve">30012025</t>
  </si>
  <si>
    <t xml:space="preserve">31575951</t>
  </si>
  <si>
    <t xml:space="preserve">Prima Banka Slovensko a.s.</t>
  </si>
  <si>
    <t xml:space="preserve">PB25004</t>
  </si>
  <si>
    <t xml:space="preserve">MZD012025</t>
  </si>
  <si>
    <t xml:space="preserve">mzda zamestnanca</t>
  </si>
  <si>
    <t xml:space="preserve">Osoba 4</t>
  </si>
  <si>
    <t xml:space="preserve">PB25005</t>
  </si>
  <si>
    <t xml:space="preserve">Osoba 3</t>
  </si>
  <si>
    <t xml:space="preserve">PB25006</t>
  </si>
  <si>
    <t xml:space="preserve">Osoba 90</t>
  </si>
  <si>
    <t xml:space="preserve">PB25007</t>
  </si>
  <si>
    <t xml:space="preserve">Osoba 68</t>
  </si>
  <si>
    <t xml:space="preserve">PB25008</t>
  </si>
  <si>
    <t xml:space="preserve">Osoba 89</t>
  </si>
  <si>
    <t xml:space="preserve">PB05009</t>
  </si>
  <si>
    <t xml:space="preserve">daň zo závislej činnosti</t>
  </si>
  <si>
    <t xml:space="preserve">00634816</t>
  </si>
  <si>
    <t xml:space="preserve">Daňový úrad Nitra</t>
  </si>
  <si>
    <t xml:space="preserve">PB25010</t>
  </si>
  <si>
    <t xml:space="preserve">odvody</t>
  </si>
  <si>
    <t xml:space="preserve">Dôvera</t>
  </si>
  <si>
    <t xml:space="preserve">PB25011</t>
  </si>
  <si>
    <t xml:space="preserve">Sociálna poisťovňa </t>
  </si>
  <si>
    <t xml:space="preserve">PB25012</t>
  </si>
  <si>
    <t xml:space="preserve">Všeobecná zdravotná poisťovňa</t>
  </si>
  <si>
    <t xml:space="preserve">PB25013</t>
  </si>
  <si>
    <t xml:space="preserve">Osoba 85</t>
  </si>
  <si>
    <t xml:space="preserve">DF25027</t>
  </si>
  <si>
    <t xml:space="preserve">20250149</t>
  </si>
  <si>
    <t xml:space="preserve">prenájom kancelárie – BA 022025</t>
  </si>
  <si>
    <t xml:space="preserve">35745576</t>
  </si>
  <si>
    <t xml:space="preserve">Thorin a.s.</t>
  </si>
  <si>
    <t xml:space="preserve">DF25028</t>
  </si>
  <si>
    <t xml:space="preserve">4125006088</t>
  </si>
  <si>
    <t xml:space="preserve">poplatok za emailovú schránku</t>
  </si>
  <si>
    <t xml:space="preserve">35680202</t>
  </si>
  <si>
    <t xml:space="preserve">Swan a.s.</t>
  </si>
  <si>
    <t xml:space="preserve">DF25020</t>
  </si>
  <si>
    <t xml:space="preserve">9240614</t>
  </si>
  <si>
    <t xml:space="preserve">školenie jazdcov rally Svit, 25.1.2025</t>
  </si>
  <si>
    <t xml:space="preserve">51683814</t>
  </si>
  <si>
    <t xml:space="preserve">Rekreatour s.r.o.</t>
  </si>
  <si>
    <t xml:space="preserve">DF25026</t>
  </si>
  <si>
    <t xml:space="preserve">250194</t>
  </si>
  <si>
    <t xml:space="preserve">deštrukčné nálepky – fólia</t>
  </si>
  <si>
    <t xml:space="preserve">36199451</t>
  </si>
  <si>
    <t xml:space="preserve">Hi-Reklama s.r.o.</t>
  </si>
  <si>
    <t xml:space="preserve">DF25023</t>
  </si>
  <si>
    <t xml:space="preserve">FA12502752</t>
  </si>
  <si>
    <t xml:space="preserve">Internet 022025</t>
  </si>
  <si>
    <t xml:space="preserve">36831522</t>
  </si>
  <si>
    <t xml:space="preserve">Obecné siete</t>
  </si>
  <si>
    <t xml:space="preserve">DF25018</t>
  </si>
  <si>
    <t xml:space="preserve">37500057</t>
  </si>
  <si>
    <t xml:space="preserve">programové vybavenie elektr. podateľne E-Regis, prenájom licencie, podpora, cloud – zálohovanie </t>
  </si>
  <si>
    <t xml:space="preserve">35690003</t>
  </si>
  <si>
    <t xml:space="preserve">Rasax alfa s.r.o.</t>
  </si>
  <si>
    <t xml:space="preserve">DF25016</t>
  </si>
  <si>
    <t xml:space="preserve">25010063</t>
  </si>
  <si>
    <t xml:space="preserve">tlač predpisov Rally 350 ks a FIA MŠP (medzinárodné športové predpisy) 400 ks</t>
  </si>
  <si>
    <t xml:space="preserve">36188794</t>
  </si>
  <si>
    <t xml:space="preserve">Rotaprint s.r.o.</t>
  </si>
  <si>
    <t xml:space="preserve">DF25014</t>
  </si>
  <si>
    <t xml:space="preserve">8363188275</t>
  </si>
  <si>
    <t xml:space="preserve">služby mobilnej siete</t>
  </si>
  <si>
    <t xml:space="preserve">35763469</t>
  </si>
  <si>
    <t xml:space="preserve">Slovak Telekom</t>
  </si>
  <si>
    <t xml:space="preserve">DF25011</t>
  </si>
  <si>
    <t xml:space="preserve">2025021</t>
  </si>
  <si>
    <t xml:space="preserve">Tlač Ročenky kartingu 2025 (národné športové predpisy pre karting) 150 ks</t>
  </si>
  <si>
    <t xml:space="preserve">34108483</t>
  </si>
  <si>
    <t xml:space="preserve">Tristanpress s.r.o.</t>
  </si>
  <si>
    <t xml:space="preserve">DF25010</t>
  </si>
  <si>
    <t xml:space="preserve">2025020</t>
  </si>
  <si>
    <t xml:space="preserve">Tlač Ročenky SAMŠ 2025 (národné športové predpisy)  660 ks a zdravotné preukazy k licenciám 1000 ks</t>
  </si>
  <si>
    <t xml:space="preserve">DF25008</t>
  </si>
  <si>
    <t xml:space="preserve">2510046609</t>
  </si>
  <si>
    <t xml:space="preserve">ročná dialničná známka služ. auto Seat Ibiza</t>
  </si>
  <si>
    <t xml:space="preserve">35919001</t>
  </si>
  <si>
    <t xml:space="preserve">Národná dialničná spoločnosť</t>
  </si>
  <si>
    <t xml:space="preserve">DF25007</t>
  </si>
  <si>
    <t xml:space="preserve">2510046658</t>
  </si>
  <si>
    <t xml:space="preserve">ročná dialničná známka služ. auto Škoda Praktik</t>
  </si>
  <si>
    <t xml:space="preserve">DF25005</t>
  </si>
  <si>
    <t xml:space="preserve">FAZ2500002</t>
  </si>
  <si>
    <t xml:space="preserve">notebook HP Elite Book</t>
  </si>
  <si>
    <t xml:space="preserve">44121983</t>
  </si>
  <si>
    <t xml:space="preserve">BigON</t>
  </si>
  <si>
    <t xml:space="preserve">DF25002</t>
  </si>
  <si>
    <t xml:space="preserve">FA12501674</t>
  </si>
  <si>
    <t xml:space="preserve">Internet 012025</t>
  </si>
  <si>
    <t xml:space="preserve">DF25001</t>
  </si>
  <si>
    <t xml:space="preserve">20250018</t>
  </si>
  <si>
    <t xml:space="preserve">prenájom kancelárie – BA 012025</t>
  </si>
  <si>
    <t xml:space="preserve">DF24228</t>
  </si>
  <si>
    <t xml:space="preserve">8362417676</t>
  </si>
  <si>
    <t xml:space="preserve">služby pevnej siete</t>
  </si>
  <si>
    <t xml:space="preserve">DF25030</t>
  </si>
  <si>
    <t xml:space="preserve">2025069</t>
  </si>
  <si>
    <t xml:space="preserve">školenie rozhodcov SAMŠ (ŠK, TK, ČM) organizátorov, riaditeľov a tajomníkov, Tatrahotel Poprad, 31.1.-2.2.2025, prenájom, strava, ubytovanie, počet účastníkov 114</t>
  </si>
  <si>
    <t xml:space="preserve">36470732</t>
  </si>
  <si>
    <t xml:space="preserve">Welcome s.r.o.</t>
  </si>
  <si>
    <t xml:space="preserve">DF25031</t>
  </si>
  <si>
    <t xml:space="preserve">2589007179</t>
  </si>
  <si>
    <t xml:space="preserve">poplatok za doménu sams-asn.sk</t>
  </si>
  <si>
    <t xml:space="preserve">36306444</t>
  </si>
  <si>
    <t xml:space="preserve">Webglobe a.s.</t>
  </si>
  <si>
    <t xml:space="preserve">DF25033</t>
  </si>
  <si>
    <t xml:space="preserve">20250034</t>
  </si>
  <si>
    <t xml:space="preserve">tonery</t>
  </si>
  <si>
    <t xml:space="preserve">33589861</t>
  </si>
  <si>
    <t xml:space="preserve">Ing. Milan Šedivý HS-COMP</t>
  </si>
  <si>
    <t xml:space="preserve">DF25037</t>
  </si>
  <si>
    <t xml:space="preserve">250109</t>
  </si>
  <si>
    <t xml:space="preserve">plomby SAMŠ na motory motokár</t>
  </si>
  <si>
    <t xml:space="preserve">36802603</t>
  </si>
  <si>
    <t xml:space="preserve">Kobaseal s.r.o.</t>
  </si>
  <si>
    <t xml:space="preserve">DF25021</t>
  </si>
  <si>
    <t xml:space="preserve">účtovníctvo a spracovanie miezd 012025</t>
  </si>
  <si>
    <t xml:space="preserve">44573821</t>
  </si>
  <si>
    <t xml:space="preserve">Rekyt s.r.o.</t>
  </si>
  <si>
    <t xml:space="preserve">DF25035</t>
  </si>
  <si>
    <t xml:space="preserve">8364780612</t>
  </si>
  <si>
    <t xml:space="preserve">PB25040</t>
  </si>
  <si>
    <t xml:space="preserve">28022025</t>
  </si>
  <si>
    <t xml:space="preserve">PB25042</t>
  </si>
  <si>
    <t xml:space="preserve">01032025</t>
  </si>
  <si>
    <t xml:space="preserve">Cestovné – zasadnutie tech. výboru Zvolen 25.2.2025, lektor – školenie rally Svit 1.3.2025</t>
  </si>
  <si>
    <t xml:space="preserve">František Kovaľ</t>
  </si>
  <si>
    <t xml:space="preserve">DF25046</t>
  </si>
  <si>
    <t xml:space="preserve">20250235</t>
  </si>
  <si>
    <t xml:space="preserve">prenájom kancelárie – BA</t>
  </si>
  <si>
    <t xml:space="preserve">DF25045</t>
  </si>
  <si>
    <t xml:space="preserve">8365604846</t>
  </si>
  <si>
    <t xml:space="preserve">služby pevnej siete a internet kancelária BA</t>
  </si>
  <si>
    <t xml:space="preserve">DF25047</t>
  </si>
  <si>
    <t xml:space="preserve">FA12504871</t>
  </si>
  <si>
    <t xml:space="preserve">DF25042</t>
  </si>
  <si>
    <t xml:space="preserve">37500100</t>
  </si>
  <si>
    <t xml:space="preserve">DF25048</t>
  </si>
  <si>
    <t xml:space="preserve">4125009181</t>
  </si>
  <si>
    <t xml:space="preserve">PB25047</t>
  </si>
  <si>
    <t xml:space="preserve">022025</t>
  </si>
  <si>
    <t xml:space="preserve">PB25048</t>
  </si>
  <si>
    <t xml:space="preserve">PB25049</t>
  </si>
  <si>
    <t xml:space="preserve">PB25050</t>
  </si>
  <si>
    <t xml:space="preserve">PB25051</t>
  </si>
  <si>
    <t xml:space="preserve">PB25052</t>
  </si>
  <si>
    <t xml:space="preserve">mzda zamestnanca – lektor školenie rozhodcov</t>
  </si>
  <si>
    <t xml:space="preserve">Osoba 69</t>
  </si>
  <si>
    <t xml:space="preserve">PB25053</t>
  </si>
  <si>
    <t xml:space="preserve">Osoba 64</t>
  </si>
  <si>
    <t xml:space="preserve">PB25054</t>
  </si>
  <si>
    <t xml:space="preserve">Osoba 73</t>
  </si>
  <si>
    <t xml:space="preserve">PB25055</t>
  </si>
  <si>
    <t xml:space="preserve">Osoba 76</t>
  </si>
  <si>
    <t xml:space="preserve">PB25056</t>
  </si>
  <si>
    <t xml:space="preserve">Osoba 79</t>
  </si>
  <si>
    <t xml:space="preserve">PB25057</t>
  </si>
  <si>
    <t xml:space="preserve">Osoba 18</t>
  </si>
  <si>
    <t xml:space="preserve">PB25058</t>
  </si>
  <si>
    <t xml:space="preserve">Osoba 86</t>
  </si>
  <si>
    <t xml:space="preserve">PB25059</t>
  </si>
  <si>
    <t xml:space="preserve">Osoba 83</t>
  </si>
  <si>
    <t xml:space="preserve">PB25060</t>
  </si>
  <si>
    <t xml:space="preserve">Osoba 16</t>
  </si>
  <si>
    <t xml:space="preserve">PB25062</t>
  </si>
  <si>
    <t xml:space="preserve">Osoba 11</t>
  </si>
  <si>
    <t xml:space="preserve">PB25063</t>
  </si>
  <si>
    <t xml:space="preserve">Osoba 88</t>
  </si>
  <si>
    <t xml:space="preserve">PB25064</t>
  </si>
  <si>
    <t xml:space="preserve">Osoba 87</t>
  </si>
  <si>
    <t xml:space="preserve">PB25065</t>
  </si>
  <si>
    <t xml:space="preserve">mzda zamestnanca – preklady medzinárodných technických. predpisov</t>
  </si>
  <si>
    <t xml:space="preserve">Osoba 71</t>
  </si>
  <si>
    <t xml:space="preserve">PB25066</t>
  </si>
  <si>
    <t xml:space="preserve">PB25067</t>
  </si>
  <si>
    <t xml:space="preserve">PB25068</t>
  </si>
  <si>
    <t xml:space="preserve">PB25069</t>
  </si>
  <si>
    <t xml:space="preserve">PB25070</t>
  </si>
  <si>
    <t xml:space="preserve">36284831</t>
  </si>
  <si>
    <t xml:space="preserve">Union z.p.</t>
  </si>
  <si>
    <t xml:space="preserve">DF25058</t>
  </si>
  <si>
    <t xml:space="preserve">2025000013</t>
  </si>
  <si>
    <t xml:space="preserve">občerstvenie školenie záchranárov 1.3.2025 Slovakiaring Orechová Potôň,  počet účastníkov 40</t>
  </si>
  <si>
    <t xml:space="preserve">46884408</t>
  </si>
  <si>
    <t xml:space="preserve">Medano s.r.o.</t>
  </si>
  <si>
    <t xml:space="preserve">DF25059</t>
  </si>
  <si>
    <t xml:space="preserve">20250021</t>
  </si>
  <si>
    <t xml:space="preserve">prenájom priestorov a audiovizuálnej techniky na – školenie jazdcov slalom, šprint, drift, Košice, 8.2.2025</t>
  </si>
  <si>
    <t xml:space="preserve">47851571</t>
  </si>
  <si>
    <t xml:space="preserve">8 agency s.r.o.</t>
  </si>
  <si>
    <t xml:space="preserve">DF25062</t>
  </si>
  <si>
    <t xml:space="preserve">1510000172</t>
  </si>
  <si>
    <t xml:space="preserve">prenájom priestorov – školenie jazdcov PAV IZPI Nitra, 15.2.2025</t>
  </si>
  <si>
    <t xml:space="preserve">34075381</t>
  </si>
  <si>
    <t xml:space="preserve">Inštitút znalostného pôdohospodárstva a inovácií</t>
  </si>
  <si>
    <t xml:space="preserve">DF25061</t>
  </si>
  <si>
    <t xml:space="preserve">20250123</t>
  </si>
  <si>
    <t xml:space="preserve">Stravovanie – školenie jazdcov PAV IZPI Nitra, 15.2.2025, počet účastníkov 74</t>
  </si>
  <si>
    <t xml:space="preserve">34104780</t>
  </si>
  <si>
    <t xml:space="preserve">Kaštieľ Mojmírovce a.s.</t>
  </si>
  <si>
    <t xml:space="preserve">DF25063</t>
  </si>
  <si>
    <t xml:space="preserve">9240680</t>
  </si>
  <si>
    <t xml:space="preserve">prenájom a občerstvenie školenie jazdcov a organizátorov Rally, Svit 1.3.2025, počet účastníkov 200</t>
  </si>
  <si>
    <t xml:space="preserve">DF25064</t>
  </si>
  <si>
    <t xml:space="preserve">2025017</t>
  </si>
  <si>
    <t xml:space="preserve">prenájom kancelárii II. štvrťrok 2025</t>
  </si>
  <si>
    <t xml:space="preserve">36102709</t>
  </si>
  <si>
    <t xml:space="preserve">Krajské osvetové stredisko</t>
  </si>
  <si>
    <t xml:space="preserve">PB25082</t>
  </si>
  <si>
    <t xml:space="preserve">Cestovné – lektor školenie záchranárov, Slovakiaring 1.3.2025</t>
  </si>
  <si>
    <t xml:space="preserve">Ing. Ľubomír Šimko</t>
  </si>
  <si>
    <t xml:space="preserve">DF25043</t>
  </si>
  <si>
    <t xml:space="preserve">účtovníctvo a spracovanie miezd 022025</t>
  </si>
  <si>
    <t xml:space="preserve">DF25068</t>
  </si>
  <si>
    <t xml:space="preserve">20250016</t>
  </si>
  <si>
    <t xml:space="preserve">53595319</t>
  </si>
  <si>
    <t xml:space="preserve">Associations Sport Services s.r.o.</t>
  </si>
  <si>
    <t xml:space="preserve">DF25067</t>
  </si>
  <si>
    <t xml:space="preserve">125129</t>
  </si>
  <si>
    <t xml:space="preserve">audit účtovnej závierky</t>
  </si>
  <si>
    <t xml:space="preserve">31681301</t>
  </si>
  <si>
    <t xml:space="preserve">Gemeraudit s.r.o.</t>
  </si>
  <si>
    <t xml:space="preserve">DF25066</t>
  </si>
  <si>
    <t xml:space="preserve">2025116</t>
  </si>
  <si>
    <t xml:space="preserve">dotlač Ročenky kartingu 2025 (národné športové predpisy pre karting) 50 ks</t>
  </si>
  <si>
    <t xml:space="preserve">DZF25003</t>
  </si>
  <si>
    <t xml:space="preserve">FFR-SI/25000565</t>
  </si>
  <si>
    <t xml:space="preserve">členské do medzinárodnej automobilovej federácie</t>
  </si>
  <si>
    <t xml:space="preserve">Federation Internationale de l ´Automobile</t>
  </si>
  <si>
    <t xml:space="preserve">PB25088</t>
  </si>
  <si>
    <t xml:space="preserve">31032025</t>
  </si>
  <si>
    <t xml:space="preserve">DF25072</t>
  </si>
  <si>
    <t xml:space="preserve">5002502104</t>
  </si>
  <si>
    <t xml:space="preserve">pásky do tlačiarne licencií</t>
  </si>
  <si>
    <t xml:space="preserve">31387454</t>
  </si>
  <si>
    <t xml:space="preserve">Kodys Slovensko s.r.o.</t>
  </si>
  <si>
    <t xml:space="preserve">DF25071</t>
  </si>
  <si>
    <t xml:space="preserve">2025000018</t>
  </si>
  <si>
    <t xml:space="preserve">občerstvenie školenie jazdcov PAO (preteky automobilov na okruhu) Slovakiaring, 15.3.2025, počet účastníkov 52</t>
  </si>
  <si>
    <t xml:space="preserve">DF25073</t>
  </si>
  <si>
    <t xml:space="preserve">37500138</t>
  </si>
  <si>
    <t xml:space="preserve">DF25079</t>
  </si>
  <si>
    <t xml:space="preserve">20250331</t>
  </si>
  <si>
    <t xml:space="preserve">DF25081</t>
  </si>
  <si>
    <t xml:space="preserve">FA12507869</t>
  </si>
  <si>
    <t xml:space="preserve">internet  </t>
  </si>
  <si>
    <t xml:space="preserve">DF25080</t>
  </si>
  <si>
    <t xml:space="preserve">4125013752</t>
  </si>
  <si>
    <t xml:space="preserve">PB25096</t>
  </si>
  <si>
    <t xml:space="preserve">03992025</t>
  </si>
  <si>
    <t xml:space="preserve">PB25097</t>
  </si>
  <si>
    <t xml:space="preserve">CP</t>
  </si>
  <si>
    <t xml:space="preserve">31.3.2025, 1.4.2025</t>
  </si>
  <si>
    <t xml:space="preserve">refundácia cestovných nákladov ŠK, TK MSR Slalom Zemplínska Teplica 30.3.2025</t>
  </si>
  <si>
    <t xml:space="preserve">42239729</t>
  </si>
  <si>
    <t xml:space="preserve">Rally-Sports o.z.</t>
  </si>
  <si>
    <t xml:space="preserve">PB25098</t>
  </si>
  <si>
    <t xml:space="preserve">032025</t>
  </si>
  <si>
    <t xml:space="preserve">PB25099</t>
  </si>
  <si>
    <t xml:space="preserve">PB25100</t>
  </si>
  <si>
    <t xml:space="preserve">mzda zamestnanca- lektor školenie rally</t>
  </si>
  <si>
    <t xml:space="preserve">PB25101</t>
  </si>
  <si>
    <t xml:space="preserve">PB25102</t>
  </si>
  <si>
    <t xml:space="preserve">OB25103</t>
  </si>
  <si>
    <t xml:space="preserve">mzda zamestnanca-lektor školenie rally</t>
  </si>
  <si>
    <t xml:space="preserve">DF25085</t>
  </si>
  <si>
    <t xml:space="preserve">20250009</t>
  </si>
  <si>
    <t xml:space="preserve">prenajom a občerstvenie – školenie jazdcov autokros, rallykros, Partizánske, 5.3.2025, počet účastníkov 57</t>
  </si>
  <si>
    <t xml:space="preserve">55571441</t>
  </si>
  <si>
    <t xml:space="preserve">Unisport s.r.o.</t>
  </si>
  <si>
    <t xml:space="preserve">DF25084</t>
  </si>
  <si>
    <t xml:space="preserve">8367198207</t>
  </si>
  <si>
    <t xml:space="preserve">DF25087</t>
  </si>
  <si>
    <t xml:space="preserve">25010773</t>
  </si>
  <si>
    <t xml:space="preserve">kalibrácia a justáž Alkoholtestera Envitec AlcoQuant 6020 Plus 1 ks</t>
  </si>
  <si>
    <t xml:space="preserve">31598536</t>
  </si>
  <si>
    <t xml:space="preserve">ZTS Elektronika SKS s.r.o.</t>
  </si>
  <si>
    <t xml:space="preserve">Cestovné – bezpečnostný delegát PAV Slovakiaring, 4.-6.4.2025</t>
  </si>
  <si>
    <t xml:space="preserve">Branislav Žitňan</t>
  </si>
  <si>
    <t xml:space="preserve">PB25111</t>
  </si>
  <si>
    <t xml:space="preserve">2025002 </t>
  </si>
  <si>
    <t xml:space="preserve">príspevok na záchranné služby na podujatí MSR slalom Zemplínska Teplica, 30.3.2025</t>
  </si>
  <si>
    <t xml:space="preserve">PB25112</t>
  </si>
  <si>
    <t xml:space="preserve">2025004</t>
  </si>
  <si>
    <t xml:space="preserve">príspevok na záchranné služby na podujatí MSR slalom Ruskov 12.4.2025</t>
  </si>
  <si>
    <t xml:space="preserve">42099358</t>
  </si>
  <si>
    <t xml:space="preserve">PD Autosport o.z.</t>
  </si>
  <si>
    <t xml:space="preserve">PB25113</t>
  </si>
  <si>
    <t xml:space="preserve">001/25 002/25</t>
  </si>
  <si>
    <t xml:space="preserve">refundácia cestovných nákladov ŠK, TK MSR slalom Ruskov 12.4.2025</t>
  </si>
  <si>
    <t xml:space="preserve">DF25090</t>
  </si>
  <si>
    <t xml:space="preserve">školenie záchranárov 12.-13.4.2025 Brezno, počet účastníkov 32, autovraky 4 ks, výcvikové vozidlá, tréningové priestory, figuranti, lektor prvej pomoci,lektor  BOZP, lektor vyslobodzovania</t>
  </si>
  <si>
    <t xml:space="preserve">36382523</t>
  </si>
  <si>
    <t xml:space="preserve">Rescue System Slovakia s..r.o.</t>
  </si>
  <si>
    <t xml:space="preserve">PB25115</t>
  </si>
  <si>
    <t xml:space="preserve">12042025</t>
  </si>
  <si>
    <t xml:space="preserve">Cestovné – lektor bezpečnostné školenie rally, 12.4.2025 Prešov</t>
  </si>
  <si>
    <t xml:space="preserve">DF25094</t>
  </si>
  <si>
    <t xml:space="preserve">7250100391</t>
  </si>
  <si>
    <t xml:space="preserve">Bankový poplatok za informácie pre audit</t>
  </si>
  <si>
    <t xml:space="preserve">DF25091</t>
  </si>
  <si>
    <t xml:space="preserve">15106</t>
  </si>
  <si>
    <t xml:space="preserve">prenájom a občerstvenie bezpečnostné školenie rally 12.4.2025, Prešov, počet účastníkov 65</t>
  </si>
  <si>
    <t xml:space="preserve">31723730</t>
  </si>
  <si>
    <t xml:space="preserve">Victoria Prešov s.r.o.</t>
  </si>
  <si>
    <t xml:space="preserve">PB25118</t>
  </si>
  <si>
    <t xml:space="preserve">02992025</t>
  </si>
  <si>
    <t xml:space="preserve">PB25119</t>
  </si>
  <si>
    <t xml:space="preserve">Osoba 58</t>
  </si>
  <si>
    <t xml:space="preserve">DF25093</t>
  </si>
  <si>
    <t xml:space="preserve">20250020</t>
  </si>
  <si>
    <t xml:space="preserve">DF25075</t>
  </si>
  <si>
    <t xml:space="preserve">2025006</t>
  </si>
  <si>
    <t xml:space="preserve">účtovníctvo a spracovanie miezd 032025</t>
  </si>
  <si>
    <t xml:space="preserve">PB25123</t>
  </si>
  <si>
    <t xml:space="preserve">23042025</t>
  </si>
  <si>
    <t xml:space="preserve">Cestovné – delegát VZ SAMŠ 23.4.2025 IZPI Nitra</t>
  </si>
  <si>
    <t xml:space="preserve">Mojmír Čambal</t>
  </si>
  <si>
    <t xml:space="preserve">PB25125</t>
  </si>
  <si>
    <t xml:space="preserve">Michal Oberta</t>
  </si>
  <si>
    <t xml:space="preserve">PB25126</t>
  </si>
  <si>
    <t xml:space="preserve">Tomáš Čarný</t>
  </si>
  <si>
    <t xml:space="preserve">PB25128</t>
  </si>
  <si>
    <t xml:space="preserve">30042025</t>
  </si>
  <si>
    <t xml:space="preserve">DF25088</t>
  </si>
  <si>
    <t xml:space="preserve">25010774</t>
  </si>
  <si>
    <t xml:space="preserve">PB25129</t>
  </si>
  <si>
    <t xml:space="preserve">Cestovné – delegát VZ SAMŠ </t>
  </si>
  <si>
    <t xml:space="preserve">Ing. Stanislav Šima</t>
  </si>
  <si>
    <t xml:space="preserve">PB25130</t>
  </si>
  <si>
    <t xml:space="preserve">Cestovné – bezpečnostný delegát SRP Rally Ľubotice 26.-27.4.2025</t>
  </si>
  <si>
    <t xml:space="preserve">Mgr. Jaroslav Vadoc</t>
  </si>
  <si>
    <t xml:space="preserve">PB25132</t>
  </si>
  <si>
    <t xml:space="preserve">Ing. Rastislav Bánoci</t>
  </si>
  <si>
    <t xml:space="preserve">PB25133</t>
  </si>
  <si>
    <t xml:space="preserve">Ladislav Mokran</t>
  </si>
  <si>
    <t xml:space="preserve">PB25134</t>
  </si>
  <si>
    <t xml:space="preserve">Pavol Bednárik</t>
  </si>
  <si>
    <t xml:space="preserve">PB25135</t>
  </si>
  <si>
    <t xml:space="preserve">Ing. Miroslav Horňák</t>
  </si>
  <si>
    <t xml:space="preserve">DF25097</t>
  </si>
  <si>
    <t xml:space="preserve">412025</t>
  </si>
  <si>
    <t xml:space="preserve">školenie hlavný usporiadateľ/bezpečnostný manager športových podujatí– účastnícky poplatok</t>
  </si>
  <si>
    <t xml:space="preserve">30813883</t>
  </si>
  <si>
    <t xml:space="preserve">Slovenská motocyklová federácia</t>
  </si>
  <si>
    <t xml:space="preserve">DF25096</t>
  </si>
  <si>
    <t xml:space="preserve">8367969856</t>
  </si>
  <si>
    <t xml:space="preserve">DF25100</t>
  </si>
  <si>
    <t xml:space="preserve">1510000607</t>
  </si>
  <si>
    <t xml:space="preserve">prenájom miestnosti na VZ SAMŠ 23.4.2025</t>
  </si>
  <si>
    <t xml:space="preserve">DF25098</t>
  </si>
  <si>
    <t xml:space="preserve">20250432</t>
  </si>
  <si>
    <t xml:space="preserve">občerstvenie VZ SAMŠ 23.4.2025</t>
  </si>
  <si>
    <t xml:space="preserve">DF25104</t>
  </si>
  <si>
    <t xml:space="preserve">8368790303</t>
  </si>
  <si>
    <t xml:space="preserve">DF25101</t>
  </si>
  <si>
    <t xml:space="preserve">37500183</t>
  </si>
  <si>
    <t xml:space="preserve">DF25105</t>
  </si>
  <si>
    <t xml:space="preserve">FA12509560</t>
  </si>
  <si>
    <t xml:space="preserve">DF25099</t>
  </si>
  <si>
    <t xml:space="preserve">2500238</t>
  </si>
  <si>
    <t xml:space="preserve">ubytovanie účastníkov školenia Hlavný usporiadateľ/bezp. manager športových podujatí</t>
  </si>
  <si>
    <t xml:space="preserve">52078825</t>
  </si>
  <si>
    <t xml:space="preserve">Sisi Rent s.r.o.</t>
  </si>
  <si>
    <t xml:space="preserve">PB25144</t>
  </si>
  <si>
    <t xml:space="preserve">Igor Dzivý</t>
  </si>
  <si>
    <t xml:space="preserve">PB25145</t>
  </si>
  <si>
    <t xml:space="preserve">Peter Danielis</t>
  </si>
  <si>
    <t xml:space="preserve">DF25106</t>
  </si>
  <si>
    <t xml:space="preserve">20250426</t>
  </si>
  <si>
    <t xml:space="preserve">DZF25008</t>
  </si>
  <si>
    <t xml:space="preserve">1225002</t>
  </si>
  <si>
    <t xml:space="preserve">fotobunka h-Heuer HL3-131 pre časomeračov</t>
  </si>
  <si>
    <t xml:space="preserve">25648055</t>
  </si>
  <si>
    <t xml:space="preserve">MikSoft s.r.o.</t>
  </si>
  <si>
    <t xml:space="preserve">DF25107</t>
  </si>
  <si>
    <t xml:space="preserve">4125017301</t>
  </si>
  <si>
    <t xml:space="preserve">PB25150</t>
  </si>
  <si>
    <t xml:space="preserve">MZD042025</t>
  </si>
  <si>
    <t xml:space="preserve">PB25151</t>
  </si>
  <si>
    <t xml:space="preserve">PB25152</t>
  </si>
  <si>
    <t xml:space="preserve">PB25153</t>
  </si>
  <si>
    <t xml:space="preserve">PB25154</t>
  </si>
  <si>
    <t xml:space="preserve">PB25155</t>
  </si>
  <si>
    <t xml:space="preserve">Osoba 91</t>
  </si>
  <si>
    <t xml:space="preserve">PB25156</t>
  </si>
  <si>
    <t xml:space="preserve">Cestovné – školenie jazdcov PAV Nitra lektor, zasadnutie Technického výboru SAMŠ,  Zvolen</t>
  </si>
  <si>
    <t xml:space="preserve">František Dudáš</t>
  </si>
  <si>
    <t xml:space="preserve">PB25157</t>
  </si>
  <si>
    <t xml:space="preserve">Vladimír Marko</t>
  </si>
  <si>
    <t xml:space="preserve">PB25158</t>
  </si>
  <si>
    <t xml:space="preserve">Rastislav Petrík</t>
  </si>
  <si>
    <t xml:space="preserve">PB25159</t>
  </si>
  <si>
    <t xml:space="preserve">PB25160</t>
  </si>
  <si>
    <t xml:space="preserve">Ivan Chudý</t>
  </si>
  <si>
    <t xml:space="preserve">PB25161</t>
  </si>
  <si>
    <t xml:space="preserve">Tomáš Cicák</t>
  </si>
  <si>
    <t xml:space="preserve">PB25162</t>
  </si>
  <si>
    <t xml:space="preserve">Gariel Szanto</t>
  </si>
  <si>
    <t xml:space="preserve">PB25163</t>
  </si>
  <si>
    <t xml:space="preserve">Ing. Jozef Žiaček</t>
  </si>
  <si>
    <t xml:space="preserve">DF25102</t>
  </si>
  <si>
    <t xml:space="preserve">2025008</t>
  </si>
  <si>
    <t xml:space="preserve">účtovníctvo a spracovanie miezd 042025</t>
  </si>
  <si>
    <t xml:space="preserve">PB25165</t>
  </si>
  <si>
    <t xml:space="preserve">2532040045, 001/04/2025</t>
  </si>
  <si>
    <t xml:space="preserve">22.4.2025, 23.4.2025, 17.05.2025</t>
  </si>
  <si>
    <t xml:space="preserve">príspevok na záchranné služby na podujatí SRP Rally Ľubotice 26.4.2025</t>
  </si>
  <si>
    <t xml:space="preserve">56770375</t>
  </si>
  <si>
    <t xml:space="preserve">Gart Racing team o.z.</t>
  </si>
  <si>
    <t xml:space="preserve">PB25166</t>
  </si>
  <si>
    <t xml:space="preserve">26042025</t>
  </si>
  <si>
    <t xml:space="preserve">28.4.2025, 29.4.2025</t>
  </si>
  <si>
    <t xml:space="preserve">refundácia cestovných nákladov ŠK, TK SRP Rally Ľubotice, 26.-27.4.2025</t>
  </si>
  <si>
    <t xml:space="preserve">DF25112</t>
  </si>
  <si>
    <t xml:space="preserve">250167</t>
  </si>
  <si>
    <t xml:space="preserve">Samolepky – pre technickú komisiu</t>
  </si>
  <si>
    <t xml:space="preserve">36200891</t>
  </si>
  <si>
    <t xml:space="preserve">Typopress-tlačiareň s.r.o.</t>
  </si>
  <si>
    <t xml:space="preserve">PB25168</t>
  </si>
  <si>
    <t xml:space="preserve">30052025</t>
  </si>
  <si>
    <t xml:space="preserve">PB25170</t>
  </si>
  <si>
    <t xml:space="preserve">MZD052025</t>
  </si>
  <si>
    <t xml:space="preserve">PB25171</t>
  </si>
  <si>
    <t xml:space="preserve">PB25172</t>
  </si>
  <si>
    <t xml:space="preserve">PB25173</t>
  </si>
  <si>
    <t xml:space="preserve">DF25116</t>
  </si>
  <si>
    <t xml:space="preserve">20250506</t>
  </si>
  <si>
    <t xml:space="preserve">DF25110</t>
  </si>
  <si>
    <t xml:space="preserve">0012025</t>
  </si>
  <si>
    <t xml:space="preserve">výroba videodokumentácie zo športových podujatí</t>
  </si>
  <si>
    <t xml:space="preserve">52399834</t>
  </si>
  <si>
    <t xml:space="preserve">Mediaracing s.r.o.</t>
  </si>
  <si>
    <t xml:space="preserve">PB25176</t>
  </si>
  <si>
    <t xml:space="preserve">2989</t>
  </si>
  <si>
    <t xml:space="preserve">PHM – služ. auto Škoda Praktik – technická komisia</t>
  </si>
  <si>
    <t xml:space="preserve">Smetana Mikuláš</t>
  </si>
  <si>
    <t xml:space="preserve">DF25120</t>
  </si>
  <si>
    <t xml:space="preserve">8370378495</t>
  </si>
  <si>
    <t xml:space="preserve">DF25121</t>
  </si>
  <si>
    <t xml:space="preserve">4125018350</t>
  </si>
  <si>
    <t xml:space="preserve">PB25181</t>
  </si>
  <si>
    <t xml:space="preserve">Tomáš Konečný</t>
  </si>
  <si>
    <t xml:space="preserve">PB25182</t>
  </si>
  <si>
    <t xml:space="preserve">14052025</t>
  </si>
  <si>
    <t xml:space="preserve">Cestovné – zasadnutie technického výboru Sliač 14.5.2025</t>
  </si>
  <si>
    <t xml:space="preserve">Dušan Navrkal</t>
  </si>
  <si>
    <t xml:space="preserve">PB25183</t>
  </si>
  <si>
    <t xml:space="preserve">Ing. Vladimír Gábriš</t>
  </si>
  <si>
    <t xml:space="preserve">PB25184</t>
  </si>
  <si>
    <t xml:space="preserve">príspevok na záchranné služby na podujatí MSR Rally Lubotice 27.4.2025 -2. platba</t>
  </si>
  <si>
    <t xml:space="preserve">PB25185</t>
  </si>
  <si>
    <t xml:space="preserve">06062025</t>
  </si>
  <si>
    <t xml:space="preserve">Cestovné – bezpečnostný delegát FIA ETRC Slovakiaring, 6.-8.6.2025</t>
  </si>
  <si>
    <t xml:space="preserve">PB25186</t>
  </si>
  <si>
    <t xml:space="preserve">012025</t>
  </si>
  <si>
    <t xml:space="preserve">príspevok na autokrosovú akadémiu</t>
  </si>
  <si>
    <t xml:space="preserve">56117809</t>
  </si>
  <si>
    <t xml:space="preserve">Autokrosová akadémia o.z.</t>
  </si>
  <si>
    <t xml:space="preserve">DF25124</t>
  </si>
  <si>
    <t xml:space="preserve">20250108</t>
  </si>
  <si>
    <t xml:space="preserve">PB25188</t>
  </si>
  <si>
    <t xml:space="preserve">2025010 </t>
  </si>
  <si>
    <t xml:space="preserve">príspevok na záchranné služby na podujatí MSR Sľubický slalom, Slatvina, Oľšavka 17.5.2025</t>
  </si>
  <si>
    <t xml:space="preserve">PB25189</t>
  </si>
  <si>
    <t xml:space="preserve">003/2025, 004/2025</t>
  </si>
  <si>
    <t xml:space="preserve">refundácia cestovných nákladov ŠK, TK MSR Sľubický slalom 17.5.2025</t>
  </si>
  <si>
    <t xml:space="preserve">PB25190</t>
  </si>
  <si>
    <t xml:space="preserve">257013</t>
  </si>
  <si>
    <t xml:space="preserve">príspevok na záchranné služby na podujatí MSR PAV Slovakiaring, Orechová Potôň, 5.-6.4.2025</t>
  </si>
  <si>
    <t xml:space="preserve">44407793</t>
  </si>
  <si>
    <t xml:space="preserve">Slovakia Ring Agency s.r.o.</t>
  </si>
  <si>
    <t xml:space="preserve">PB25191</t>
  </si>
  <si>
    <t xml:space="preserve">Cestovné – bezpečnostný delegát MSR PAV Ožďany, 13.-15.6.2025</t>
  </si>
  <si>
    <t xml:space="preserve">PB25193</t>
  </si>
  <si>
    <t xml:space="preserve">20.5.2025, 11.6.2025</t>
  </si>
  <si>
    <t xml:space="preserve">refundácia cestovných nákladov ŠK, TK MMSR Rallysprint Kopná 9.-10.5.2025</t>
  </si>
  <si>
    <t xml:space="preserve">37938410</t>
  </si>
  <si>
    <t xml:space="preserve">AOS Klub Poprad</t>
  </si>
  <si>
    <t xml:space="preserve">PB25196</t>
  </si>
  <si>
    <t xml:space="preserve">1100052025</t>
  </si>
  <si>
    <t xml:space="preserve">PB25197</t>
  </si>
  <si>
    <t xml:space="preserve">MZD0052025</t>
  </si>
  <si>
    <t xml:space="preserve">PB25198</t>
  </si>
  <si>
    <t xml:space="preserve">PB25199</t>
  </si>
  <si>
    <t xml:space="preserve">PB25200</t>
  </si>
  <si>
    <t xml:space="preserve">BÚ/6</t>
  </si>
  <si>
    <t xml:space="preserve">refundácia cestovných nákladov ŠK, TK MSR Tatranský slalom, Poprad 1.6.2025</t>
  </si>
  <si>
    <t xml:space="preserve">DF25114</t>
  </si>
  <si>
    <t xml:space="preserve">účtovníctvo a spracovanie miezd 052025</t>
  </si>
  <si>
    <t xml:space="preserve">DF25126</t>
  </si>
  <si>
    <t xml:space="preserve">2025036</t>
  </si>
  <si>
    <t xml:space="preserve">prenájom kancelárií III. štvrťrok</t>
  </si>
  <si>
    <t xml:space="preserve">PB25203</t>
  </si>
  <si>
    <t xml:space="preserve">refundácia cestovných nákladov ŠK, TK MSR Vranovský slalom 1.5.2025</t>
  </si>
  <si>
    <t xml:space="preserve">36160547</t>
  </si>
  <si>
    <t xml:space="preserve">Automotoklub Vranov nad Topľou</t>
  </si>
  <si>
    <t xml:space="preserve">DF25125</t>
  </si>
  <si>
    <t xml:space="preserve">0022025</t>
  </si>
  <si>
    <t xml:space="preserve">PB25206</t>
  </si>
  <si>
    <t xml:space="preserve">15.6.2025, 20.6.205,24.6.2025</t>
  </si>
  <si>
    <t xml:space="preserve">refundácia cestovných nákladov ŠK, TK MSR PAV Ožďany, 13.-15.6.2025</t>
  </si>
  <si>
    <t xml:space="preserve">54857112</t>
  </si>
  <si>
    <t xml:space="preserve">PROHeating s.r.o.</t>
  </si>
  <si>
    <t xml:space="preserve">PB25207</t>
  </si>
  <si>
    <t xml:space="preserve">FD25/30, BÚ/6</t>
  </si>
  <si>
    <t xml:space="preserve">11.6.2025, 12.6.2025</t>
  </si>
  <si>
    <t xml:space="preserve">refundácia cestovných nákladov ŠK, TK CEZ, MSR Rally Tatry, Poprad, 29.-31.5.2025</t>
  </si>
  <si>
    <t xml:space="preserve">PB25208</t>
  </si>
  <si>
    <t xml:space="preserve">30062025</t>
  </si>
  <si>
    <t xml:space="preserve">DF25129</t>
  </si>
  <si>
    <t xml:space="preserve">37500267</t>
  </si>
  <si>
    <t xml:space="preserve">DF25134</t>
  </si>
  <si>
    <t xml:space="preserve">20250602</t>
  </si>
  <si>
    <t xml:space="preserve">DF25135</t>
  </si>
  <si>
    <t xml:space="preserve">8371981045</t>
  </si>
  <si>
    <t xml:space="preserve">PB25215</t>
  </si>
  <si>
    <t xml:space="preserve">952148,16979</t>
  </si>
  <si>
    <t xml:space="preserve">28.6.2025, 30.6.2025</t>
  </si>
  <si>
    <t xml:space="preserve">Mikuláš Smetana</t>
  </si>
  <si>
    <t xml:space="preserve">DF25137</t>
  </si>
  <si>
    <t xml:space="preserve">FA12513187</t>
  </si>
  <si>
    <t xml:space="preserve">DF25136</t>
  </si>
  <si>
    <t xml:space="preserve">4125024345</t>
  </si>
  <si>
    <t xml:space="preserve">DF25149</t>
  </si>
  <si>
    <t xml:space="preserve">5002504604</t>
  </si>
  <si>
    <t xml:space="preserve">karty a pásky do tlačiarne licencií</t>
  </si>
  <si>
    <t xml:space="preserve">PB25220</t>
  </si>
  <si>
    <t xml:space="preserve">MZD062025</t>
  </si>
  <si>
    <t xml:space="preserve">PB25221</t>
  </si>
  <si>
    <t xml:space="preserve">PB25222</t>
  </si>
  <si>
    <t xml:space="preserve">PB25223</t>
  </si>
  <si>
    <t xml:space="preserve">PB25226</t>
  </si>
  <si>
    <t xml:space="preserve">PB25227</t>
  </si>
  <si>
    <t xml:space="preserve">PB25228</t>
  </si>
  <si>
    <t xml:space="preserve">PB25229</t>
  </si>
  <si>
    <t xml:space="preserve">PB25209</t>
  </si>
  <si>
    <t xml:space="preserve">25040005, CP</t>
  </si>
  <si>
    <t xml:space="preserve">4.4.2025,6.4.2025</t>
  </si>
  <si>
    <t xml:space="preserve">refundácia cestovných nákladov ŠK, TK  MSR PAV Slovakiaring, 4.-6.4.2025</t>
  </si>
  <si>
    <t xml:space="preserve">PB25224</t>
  </si>
  <si>
    <t xml:space="preserve">PB25225</t>
  </si>
  <si>
    <t xml:space="preserve">Cestovné – bezpečnostný delegát MSR PAV Brezno – Čierny Balog 4.-6.7.2025</t>
  </si>
  <si>
    <t xml:space="preserve">DF25138</t>
  </si>
  <si>
    <t xml:space="preserve">VF1-0005/2025</t>
  </si>
  <si>
    <t xml:space="preserve">Organizačné zabezpečenie podujatia ženy v motoršporte počas Šarišského slalomu v Prešove 29.6.2025</t>
  </si>
  <si>
    <t xml:space="preserve">PB25237</t>
  </si>
  <si>
    <t xml:space="preserve">príspevok na záchranné služby na podujatí MSR slalom Vranov nad Topľou 1.5.2025</t>
  </si>
  <si>
    <t xml:space="preserve">DF25131</t>
  </si>
  <si>
    <t xml:space="preserve">2025012</t>
  </si>
  <si>
    <t xml:space="preserve">účtovníctvo a spracovanie miezd 062025</t>
  </si>
  <si>
    <t xml:space="preserve">PB25242</t>
  </si>
  <si>
    <t xml:space="preserve">13072025</t>
  </si>
  <si>
    <t xml:space="preserve">Cestovné – bezpečnostný delegát CEZ, MSR Autokros Môlča, 13.7.2025</t>
  </si>
  <si>
    <t xml:space="preserve">PB25245</t>
  </si>
  <si>
    <t xml:space="preserve">CP2501-2506, 25VF00407</t>
  </si>
  <si>
    <t xml:space="preserve">refundácia cestovných nákladov ŠK, TK CEZ, MSR Autokros Môlča, 11.-13.7.2025</t>
  </si>
  <si>
    <t xml:space="preserve">51285240</t>
  </si>
  <si>
    <t xml:space="preserve">Zara Racing o.z.</t>
  </si>
  <si>
    <t xml:space="preserve">DF25141</t>
  </si>
  <si>
    <t xml:space="preserve">0032025</t>
  </si>
  <si>
    <t xml:space="preserve">PB25248</t>
  </si>
  <si>
    <t xml:space="preserve">31072025</t>
  </si>
  <si>
    <t xml:space="preserve">DF25147</t>
  </si>
  <si>
    <t xml:space="preserve">37500310</t>
  </si>
  <si>
    <t xml:space="preserve">FG25153</t>
  </si>
  <si>
    <t xml:space="preserve">2589038864</t>
  </si>
  <si>
    <t xml:space="preserve">rozšírená podpora domény </t>
  </si>
  <si>
    <t xml:space="preserve">52486567</t>
  </si>
  <si>
    <t xml:space="preserve">DF25151</t>
  </si>
  <si>
    <t xml:space="preserve">FA12515955</t>
  </si>
  <si>
    <t xml:space="preserve">53239962</t>
  </si>
  <si>
    <t xml:space="preserve">OSTV s.r.o.</t>
  </si>
  <si>
    <t xml:space="preserve">DF25152</t>
  </si>
  <si>
    <t xml:space="preserve">20250705</t>
  </si>
  <si>
    <t xml:space="preserve">PB25255</t>
  </si>
  <si>
    <t xml:space="preserve">25072025</t>
  </si>
  <si>
    <t xml:space="preserve">cestovné – bezpečnostný delegát CEZ, MSR PAV Pezinská Baba 25.-27.7.2025Autokros Môlča, 13.7.2025P</t>
  </si>
  <si>
    <t xml:space="preserve">PB25256</t>
  </si>
  <si>
    <t xml:space="preserve">2510446,20250174</t>
  </si>
  <si>
    <t xml:space="preserve">príspevok na záchranné služby na podujatí MSR PAV Ožďany 14.-15.6.2025</t>
  </si>
  <si>
    <t xml:space="preserve">PB25257</t>
  </si>
  <si>
    <t xml:space="preserve">2025-000109</t>
  </si>
  <si>
    <t xml:space="preserve">príspevok na prenájom GPS zariadení CEZ, MSR Rally Tatry 29.-31.5.2025</t>
  </si>
  <si>
    <t xml:space="preserve">PB25258</t>
  </si>
  <si>
    <t xml:space="preserve">2025003,2510374</t>
  </si>
  <si>
    <t xml:space="preserve">príspevok na záchranné služby na podujatí CEZ, MSR Rally Tatry 29.-31.5.2025</t>
  </si>
  <si>
    <t xml:space="preserve">PB25259</t>
  </si>
  <si>
    <t xml:space="preserve">2510375</t>
  </si>
  <si>
    <t xml:space="preserve">príspevok na záchranné služby na podujatí CEZ, MSR Tatranský slalom 1.6.2025</t>
  </si>
  <si>
    <t xml:space="preserve">PB25260</t>
  </si>
  <si>
    <t xml:space="preserve">refundácia cestovných nákladov ŠK, TK  MSR Šarišský slalom, 29.6.2025</t>
  </si>
  <si>
    <t xml:space="preserve">54515599</t>
  </si>
  <si>
    <t xml:space="preserve">Badro s.r.o.</t>
  </si>
  <si>
    <t xml:space="preserve">PB25261</t>
  </si>
  <si>
    <t xml:space="preserve">20250038</t>
  </si>
  <si>
    <t xml:space="preserve">príspevok na záchranné služby na podujatí MSR Šarišský slalom 29.6.2025</t>
  </si>
  <si>
    <t xml:space="preserve">PB25262</t>
  </si>
  <si>
    <t xml:space="preserve">007/25, 008/25</t>
  </si>
  <si>
    <t xml:space="preserve">refundácia cestovných nákladov ŠK, TK  MSR slalom Košice Jahodná 2.-3.8.2025</t>
  </si>
  <si>
    <t xml:space="preserve">OB25263</t>
  </si>
  <si>
    <t xml:space="preserve">251318, 005/25, 006/25, 25001, 20250037</t>
  </si>
  <si>
    <t xml:space="preserve">26.6.2025,28.6.2025,14.7.2025,31.7.2025</t>
  </si>
  <si>
    <t xml:space="preserve">Projekt Jazda zručnosti Prešov 28.6.2025 – náborové podujatie</t>
  </si>
  <si>
    <t xml:space="preserve">PB25264</t>
  </si>
  <si>
    <t xml:space="preserve">MZD072025</t>
  </si>
  <si>
    <t xml:space="preserve">PB25265</t>
  </si>
  <si>
    <t xml:space="preserve">PB25266</t>
  </si>
  <si>
    <t xml:space="preserve">PB25267</t>
  </si>
  <si>
    <t xml:space="preserve">PB25269</t>
  </si>
  <si>
    <t xml:space="preserve">2025005</t>
  </si>
  <si>
    <t xml:space="preserve">príspevok na záchranné služby na podujatí CEZ, MSR PAV Pezinská Baba 2025 – RLP, RZP</t>
  </si>
  <si>
    <t xml:space="preserve">56606184</t>
  </si>
  <si>
    <t xml:space="preserve">OZ Pezinská Baba</t>
  </si>
  <si>
    <t xml:space="preserve">PB25270</t>
  </si>
  <si>
    <t xml:space="preserve">2510452, 20250177</t>
  </si>
  <si>
    <t xml:space="preserve">príspevok na záchranné služby na podujatí CEZ, MSR Autokros Môlča, 11.-13.7.2025</t>
  </si>
  <si>
    <t xml:space="preserve">DF25157</t>
  </si>
  <si>
    <t xml:space="preserve">8373603413</t>
  </si>
  <si>
    <t xml:space="preserve">DF25156</t>
  </si>
  <si>
    <t xml:space="preserve">4125029963</t>
  </si>
  <si>
    <t xml:space="preserve">DF25158</t>
  </si>
  <si>
    <t xml:space="preserve">0042025</t>
  </si>
  <si>
    <t xml:space="preserve">PB25275</t>
  </si>
  <si>
    <t xml:space="preserve">príspevok na záchranné služby na podujatí CEZ, MSR PAV Pezinská Baba 2025 – TZS</t>
  </si>
  <si>
    <t xml:space="preserve">PB25276</t>
  </si>
  <si>
    <t xml:space="preserve">2025017, 2025018</t>
  </si>
  <si>
    <t xml:space="preserve">príspevok na záchranné služby na podujatí MSR slalom Jahodná 2.-3.8.2025</t>
  </si>
  <si>
    <t xml:space="preserve">PB25277</t>
  </si>
  <si>
    <t xml:space="preserve">PB25278</t>
  </si>
  <si>
    <t xml:space="preserve">PB25279</t>
  </si>
  <si>
    <t xml:space="preserve">PB25280</t>
  </si>
  <si>
    <t xml:space="preserve">PB25281</t>
  </si>
  <si>
    <t xml:space="preserve">1100072025</t>
  </si>
  <si>
    <t xml:space="preserve">HL950 modulový displej – DPH
</t>
  </si>
  <si>
    <t xml:space="preserve">PB25282</t>
  </si>
  <si>
    <t xml:space="preserve">08082025</t>
  </si>
  <si>
    <t xml:space="preserve">Cestovné – bezpečnostný delegát MSR PAV Jankov vŕšok 8.-10.8.2025</t>
  </si>
  <si>
    <t xml:space="preserve">DF25148</t>
  </si>
  <si>
    <t xml:space="preserve">2025014 </t>
  </si>
  <si>
    <t xml:space="preserve">účtovníctvo a spracovanie miezd 072025</t>
  </si>
  <si>
    <t xml:space="preserve">PB25285</t>
  </si>
  <si>
    <t xml:space="preserve">2025006, 257038</t>
  </si>
  <si>
    <t xml:space="preserve">14.8.2025, 17.8.2025</t>
  </si>
  <si>
    <t xml:space="preserve">príspevok na záchranné služby na podujatí  MSR PAV Jankov vŕšok 8.-10.8.2025</t>
  </si>
  <si>
    <t xml:space="preserve">34003479</t>
  </si>
  <si>
    <t xml:space="preserve">ZO ZTŠČ Motorsport Bánovce nad Bebravou</t>
  </si>
  <si>
    <t xml:space="preserve">PB25286</t>
  </si>
  <si>
    <t xml:space="preserve">21/2025-26/2025, 250100149,250100142,250100143</t>
  </si>
  <si>
    <t xml:space="preserve">12.8.2025,13.8.2025,14.8.2025,17.8.2025</t>
  </si>
  <si>
    <t xml:space="preserve">refundácia cestovných nákladov ŠK, TK  MSR PAV Jankov vŕšok  8.-10.8.2025</t>
  </si>
  <si>
    <t xml:space="preserve">PB25287</t>
  </si>
  <si>
    <t xml:space="preserve">refundácia cestovných nákladov ŠK, TK CEZ, MSR PAV Pezinská Baba 25.-27.7.2025</t>
  </si>
  <si>
    <t xml:space="preserve">PB25288</t>
  </si>
  <si>
    <t xml:space="preserve">257022</t>
  </si>
  <si>
    <t xml:space="preserve">príspevok na záchranné služby na podujatí MSR PAO ETRC Slovakiaring, 7.-8.6.2025</t>
  </si>
  <si>
    <t xml:space="preserve">PB25289</t>
  </si>
  <si>
    <t xml:space="preserve">28082025</t>
  </si>
  <si>
    <t xml:space="preserve">PB25292</t>
  </si>
  <si>
    <t xml:space="preserve">cestovné – bezpečnostný delegát MSR PAO Veľká cena SR Slovakiaring, Orechová Potôň 22.-24.8.2025</t>
  </si>
  <si>
    <t xml:space="preserve">DF25165</t>
  </si>
  <si>
    <t xml:space="preserve">FA12516653</t>
  </si>
  <si>
    <t xml:space="preserve">DF25161</t>
  </si>
  <si>
    <t xml:space="preserve">37500347</t>
  </si>
  <si>
    <t xml:space="preserve">PB25295</t>
  </si>
  <si>
    <t xml:space="preserve">CP, FA202500034</t>
  </si>
  <si>
    <t xml:space="preserve">8.6.2025, 10.6.2025</t>
  </si>
  <si>
    <t xml:space="preserve">refundácia cestovných nákladov ŠK, TK  MSR PAO Slovakiaring, Orechová Potôň, 7.-8.6.2025</t>
  </si>
  <si>
    <t xml:space="preserve">DF25166</t>
  </si>
  <si>
    <t xml:space="preserve">20250787</t>
  </si>
  <si>
    <t xml:space="preserve">DF25167</t>
  </si>
  <si>
    <t xml:space="preserve">4125033639</t>
  </si>
  <si>
    <t xml:space="preserve">DF25163</t>
  </si>
  <si>
    <t xml:space="preserve">8375191729</t>
  </si>
  <si>
    <t xml:space="preserve">PB25299</t>
  </si>
  <si>
    <t xml:space="preserve">021/25, 022/25</t>
  </si>
  <si>
    <t xml:space="preserve">refundácia cestovných nákladov ŠK, TK  MSR slalom Gelnica – Turzov, 31.8.2025</t>
  </si>
  <si>
    <t xml:space="preserve">DF25168</t>
  </si>
  <si>
    <t xml:space="preserve">006/2025</t>
  </si>
  <si>
    <t xml:space="preserve">PB25301</t>
  </si>
  <si>
    <t xml:space="preserve">2025-000177</t>
  </si>
  <si>
    <t xml:space="preserve">príspevok na prenájom GPS zariadení CEZ, MSR Rally Abov, Košice, 29.-30.8.2025</t>
  </si>
  <si>
    <t xml:space="preserve">PB25302</t>
  </si>
  <si>
    <t xml:space="preserve">027/25, 028/25</t>
  </si>
  <si>
    <t xml:space="preserve">refundácia cestovných nákladov ŠK, TK MSR slalom Slanec – Slančík, 6.9.2025</t>
  </si>
  <si>
    <t xml:space="preserve">PB25303</t>
  </si>
  <si>
    <t xml:space="preserve">MZD082025</t>
  </si>
  <si>
    <t xml:space="preserve">PB25304</t>
  </si>
  <si>
    <t xml:space="preserve">PB25305</t>
  </si>
  <si>
    <t xml:space="preserve">PB25306</t>
  </si>
  <si>
    <t xml:space="preserve">DF25175</t>
  </si>
  <si>
    <t xml:space="preserve">2400018687</t>
  </si>
  <si>
    <t xml:space="preserve">náramky pre deti – prezentácia motoršportu pre deti a mládež počas Autosalónu Nitra</t>
  </si>
  <si>
    <t xml:space="preserve">36591688</t>
  </si>
  <si>
    <t xml:space="preserve">Euroko s.r.o.</t>
  </si>
  <si>
    <t xml:space="preserve">DF25171</t>
  </si>
  <si>
    <t xml:space="preserve">2025055</t>
  </si>
  <si>
    <t xml:space="preserve">prenájom kancelárií IV. štvrťrok 2025</t>
  </si>
  <si>
    <t xml:space="preserve">PB25311</t>
  </si>
  <si>
    <t xml:space="preserve">PB25312</t>
  </si>
  <si>
    <t xml:space="preserve">PB25313</t>
  </si>
  <si>
    <t xml:space="preserve">PB25314</t>
  </si>
  <si>
    <t xml:space="preserve">DF25172</t>
  </si>
  <si>
    <t xml:space="preserve">VF1-0064/2025</t>
  </si>
  <si>
    <t xml:space="preserve">zabezpečenie podujatia Ženy v motoršporte počas Rally Abov + refund. Ubytovania</t>
  </si>
  <si>
    <t xml:space="preserve">PB25316</t>
  </si>
  <si>
    <t xml:space="preserve">CP, 10250140,10250126</t>
  </si>
  <si>
    <t xml:space="preserve">21.8.2025,4.9.2025, 8.9.2025</t>
  </si>
  <si>
    <t xml:space="preserve">refundácia cestovných nákladov ŠK, TK CEZ, MSR Rally Abov Košice, 29.-30.8.2025</t>
  </si>
  <si>
    <t xml:space="preserve">PB25317</t>
  </si>
  <si>
    <t xml:space="preserve">20250204</t>
  </si>
  <si>
    <t xml:space="preserve">príspevok na záchranné služby na podujatí  CEZ, MSR Rally Abov Košice, 29.-30.8.2025</t>
  </si>
  <si>
    <t xml:space="preserve">PB25318</t>
  </si>
  <si>
    <t xml:space="preserve">25080049, CP</t>
  </si>
  <si>
    <t xml:space="preserve">24.8.2025,2.9.2025,8.9.2025</t>
  </si>
  <si>
    <t xml:space="preserve">refundácia cestovných nákladov ŠK, TK  MSR Veľká cena SR Slovakiaring, Orechová Potôň, 22.-24.8.2025</t>
  </si>
  <si>
    <t xml:space="preserve">PB25319</t>
  </si>
  <si>
    <t xml:space="preserve">257041</t>
  </si>
  <si>
    <t xml:space="preserve">príspevok na záchranné služby na podujatí MSR Veľká cena SR Slovakiaring, Orechová Potôň 23.-24.8.2025</t>
  </si>
  <si>
    <t xml:space="preserve">PB25320</t>
  </si>
  <si>
    <t xml:space="preserve">Cestovné – zasadnutie technického výboru Bratislava 3.9.2025</t>
  </si>
  <si>
    <t xml:space="preserve">PB25321</t>
  </si>
  <si>
    <t xml:space="preserve">0043</t>
  </si>
  <si>
    <t xml:space="preserve">Toner – pre potreby technického výboru</t>
  </si>
  <si>
    <t xml:space="preserve">PB25322</t>
  </si>
  <si>
    <t xml:space="preserve">2410288650</t>
  </si>
  <si>
    <t xml:space="preserve">poistenie motoristických športových podujatí</t>
  </si>
  <si>
    <t xml:space="preserve">54228573</t>
  </si>
  <si>
    <t xml:space="preserve">Generali poisťovňa</t>
  </si>
  <si>
    <t xml:space="preserve">PB25324</t>
  </si>
  <si>
    <t xml:space="preserve">2510577</t>
  </si>
  <si>
    <t xml:space="preserve">príspevok na záchranné služby na podujatí  CEZ, MSR Rally Abov Košice, 29.-30.8.2025 – doplatok</t>
  </si>
  <si>
    <t xml:space="preserve">PB25325</t>
  </si>
  <si>
    <t xml:space="preserve">2025019</t>
  </si>
  <si>
    <t xml:space="preserve">príspevok na záchranné služby na podujatí MSR slalom Gelnica – Turzov, 31.8.2025</t>
  </si>
  <si>
    <t xml:space="preserve">PB25329</t>
  </si>
  <si>
    <t xml:space="preserve">Cestovné – bezpečnostný delegát MSR Rally Martin 12.-13.9.2025</t>
  </si>
  <si>
    <t xml:space="preserve">PB25330</t>
  </si>
  <si>
    <t xml:space="preserve">2025022</t>
  </si>
  <si>
    <t xml:space="preserve">príspevok na záchranné služby na podujatí MSR slalom Slanec- Slančík  6.9.2025</t>
  </si>
  <si>
    <t xml:space="preserve">PB25333</t>
  </si>
  <si>
    <t xml:space="preserve">30092025</t>
  </si>
  <si>
    <t xml:space="preserve">PB25334</t>
  </si>
  <si>
    <t xml:space="preserve">035/25, 036/25</t>
  </si>
  <si>
    <t xml:space="preserve">refundácia cestovných nákladov ŠK, TK  MSR slalom Herľany 27.9.2025</t>
  </si>
  <si>
    <t xml:space="preserve">PB25336</t>
  </si>
  <si>
    <t xml:space="preserve">2025026</t>
  </si>
  <si>
    <t xml:space="preserve">príspevok na záchranné služby na podujatí MSR slalom Herľany, 27.9.2025</t>
  </si>
  <si>
    <t xml:space="preserve">PB25341</t>
  </si>
  <si>
    <t xml:space="preserve">2025-000199</t>
  </si>
  <si>
    <t xml:space="preserve">príspevok na prenájom GPS zariadení MSR Rally Martin 11.-13.9.2025</t>
  </si>
  <si>
    <t xml:space="preserve">PB25342</t>
  </si>
  <si>
    <t xml:space="preserve">2025008, 2510580</t>
  </si>
  <si>
    <t xml:space="preserve">príspevok na záchranné služby na podujatí  MSR Rally Martin, 11.-13.9.2025</t>
  </si>
  <si>
    <t xml:space="preserve">DF25202</t>
  </si>
  <si>
    <t xml:space="preserve">2025418</t>
  </si>
  <si>
    <t xml:space="preserve">oblečenie pre športových odborníkov </t>
  </si>
  <si>
    <t xml:space="preserve">37463268</t>
  </si>
  <si>
    <t xml:space="preserve">Andrej Koryťák ERKO REKLAMA</t>
  </si>
  <si>
    <t xml:space="preserve">PB25349</t>
  </si>
  <si>
    <t xml:space="preserve">2025-000226</t>
  </si>
  <si>
    <t xml:space="preserve">príspevok na prenájom GPS zariadení MSR Rally Moldava nad Bodvou 3.-4.10.2025</t>
  </si>
  <si>
    <t xml:space="preserve">51982706</t>
  </si>
  <si>
    <t xml:space="preserve">BG Autosport o.z.</t>
  </si>
  <si>
    <t xml:space="preserve">PB25350</t>
  </si>
  <si>
    <t xml:space="preserve">202500657, CP</t>
  </si>
  <si>
    <t xml:space="preserve">refundácia cestovných nákladov ŠK, TK  MSR Rally Martin, 11.-13.9.2025</t>
  </si>
  <si>
    <t xml:space="preserve">PB25354</t>
  </si>
  <si>
    <t xml:space="preserve">cestovné – bezpečnostný delegát MSR Rally Moldava 3.-4.10.2025</t>
  </si>
  <si>
    <t xml:space="preserve">PB25357</t>
  </si>
  <si>
    <t xml:space="preserve">príspevok na záchranné služby na podujatí MSR Rally Moldava n.B. 3.-4.10.2025 -TZS</t>
  </si>
  <si>
    <t xml:space="preserve">PB25358</t>
  </si>
  <si>
    <t xml:space="preserve">CP, 0101000023,0000532,131</t>
  </si>
  <si>
    <t xml:space="preserve">6.10.2025,7.10.2025</t>
  </si>
  <si>
    <t xml:space="preserve">refundácia cestovných nákladov ŠK, TK  MSR Rally Moldava n.B., 3.-4.10.2025</t>
  </si>
  <si>
    <t xml:space="preserve">DF25186</t>
  </si>
  <si>
    <t xml:space="preserve">8376774317</t>
  </si>
  <si>
    <t xml:space="preserve">PB25361</t>
  </si>
  <si>
    <t xml:space="preserve">cestovné – bezpečnostný delegát CEZ, MSR Autokros Fiľakovské Kľačany, 11.-12.10.2025</t>
  </si>
  <si>
    <t xml:space="preserve">DF25193</t>
  </si>
  <si>
    <t xml:space="preserve">0072025</t>
  </si>
  <si>
    <t xml:space="preserve">PB25366</t>
  </si>
  <si>
    <t xml:space="preserve">2532100136</t>
  </si>
  <si>
    <t xml:space="preserve">príspevok na záchranné služby na podujatí MSR Rally Moldava n.B. 3.-4.10.2025 – RLP,RZP</t>
  </si>
  <si>
    <t xml:space="preserve">PB25367</t>
  </si>
  <si>
    <t xml:space="preserve">2510645,20250233</t>
  </si>
  <si>
    <t xml:space="preserve">príspevok na záchranné služby na podujatí CEZ, MSR Autokros Fiľakovské Kľačany, 10.-12.10.2025</t>
  </si>
  <si>
    <t xml:space="preserve">PB25368</t>
  </si>
  <si>
    <t xml:space="preserve">CP, 725237</t>
  </si>
  <si>
    <t xml:space="preserve">17.10.2025, 18.10.2025</t>
  </si>
  <si>
    <t xml:space="preserve">refundácia cestovných nákladov ŠK, TK CEZ,  MSR Autokros Fiľakovské Kľačany, 10.-12.10.2025</t>
  </si>
  <si>
    <t xml:space="preserve">PB25371</t>
  </si>
  <si>
    <t xml:space="preserve">Cestovné – bezpečnostný delegát FIA CEZ, Rallycross Slovakiaring, 17.-19.10.2025</t>
  </si>
  <si>
    <t xml:space="preserve">PB25374</t>
  </si>
  <si>
    <t xml:space="preserve">cestovné – bezpečnostný delegát  MSR Rally Liptov 24.-25.10.2025</t>
  </si>
  <si>
    <t xml:space="preserve">2025477</t>
  </si>
  <si>
    <t xml:space="preserve">banner a rol-up – prezentácia ženy v Motoršporte</t>
  </si>
  <si>
    <t xml:space="preserve">PB25378</t>
  </si>
  <si>
    <t xml:space="preserve">31102025</t>
  </si>
  <si>
    <t xml:space="preserve">DZF25029</t>
  </si>
  <si>
    <t xml:space="preserve">1225005</t>
  </si>
  <si>
    <t xml:space="preserve">fotobunka h-Heuer HL3-135 2 ks – k časomiere</t>
  </si>
  <si>
    <t xml:space="preserve">PB25395</t>
  </si>
  <si>
    <t xml:space="preserve">2025011, 2510651</t>
  </si>
  <si>
    <t xml:space="preserve">príspevok na záchranné služby na podujatí MSR Rally Liptov, 24.-25.10.2025</t>
  </si>
  <si>
    <t xml:space="preserve">42216435</t>
  </si>
  <si>
    <t xml:space="preserve">Motortech racing team o.z.</t>
  </si>
  <si>
    <t xml:space="preserve">PB25396</t>
  </si>
  <si>
    <t xml:space="preserve">2025-000243</t>
  </si>
  <si>
    <t xml:space="preserve">príspevok na prenájom GPS zariadení  MSR Rally Liptov 24.-25.10.2025</t>
  </si>
  <si>
    <t xml:space="preserve">PB25397</t>
  </si>
  <si>
    <t xml:space="preserve">257053</t>
  </si>
  <si>
    <t xml:space="preserve">príspevok na záchranné služby na podujatí  FIA CEZ Rallycross Slovakiaring, 17.-19.10.2025</t>
  </si>
  <si>
    <t xml:space="preserve">DF25212</t>
  </si>
  <si>
    <t xml:space="preserve">0092025</t>
  </si>
  <si>
    <t xml:space="preserve">PB25402</t>
  </si>
  <si>
    <t xml:space="preserve">CP, 25VF00012</t>
  </si>
  <si>
    <t xml:space="preserve">27.10.2025,7.11.2025</t>
  </si>
  <si>
    <t xml:space="preserve">refundácia cestovných nákladov ŠK, TK  MSR Rally Liptov, 24-25.10.2025</t>
  </si>
  <si>
    <t xml:space="preserve">2 910,83</t>
  </si>
  <si>
    <t xml:space="preserve">PB25403</t>
  </si>
  <si>
    <t xml:space="preserve">CP, 2025000677</t>
  </si>
  <si>
    <t xml:space="preserve">19.10.2025, 19.11.2025</t>
  </si>
  <si>
    <t xml:space="preserve">refundácia cestovných nákladov ŠK, TK  MSR Rallycross Slovakiaring, Orechová Potôň, 17.-19.10.2025</t>
  </si>
  <si>
    <t xml:space="preserve">PB25404</t>
  </si>
  <si>
    <t xml:space="preserve">PB25408</t>
  </si>
  <si>
    <t xml:space="preserve">28112025</t>
  </si>
  <si>
    <t xml:space="preserve">PB25409</t>
  </si>
  <si>
    <t xml:space="preserve">7, 0106TK, TK0029,0033TK,TK0064,12025</t>
  </si>
  <si>
    <t xml:space="preserve">14.7.2025,20.8.2025</t>
  </si>
  <si>
    <t xml:space="preserve">refundácia cestovných nákladov ŠK, TK  CEZ, MSR PAV Brezno-Čierny Balog, 4.-6.7.2025</t>
  </si>
  <si>
    <t xml:space="preserve">30802491</t>
  </si>
  <si>
    <t xml:space="preserve">Ústredný automotoklub Slovenská republika</t>
  </si>
  <si>
    <t xml:space="preserve">Refund. DPH z DZF25008 fotobunka h-Heuer HL3-131 pre časomeračov</t>
  </si>
  <si>
    <t xml:space="preserve">DF25241</t>
  </si>
  <si>
    <t xml:space="preserve">0112025</t>
  </si>
  <si>
    <t xml:space="preserve">DF25230</t>
  </si>
  <si>
    <t xml:space="preserve">školenie záchranárov 22.-23.11.2025 Brezno</t>
  </si>
  <si>
    <t xml:space="preserve">a - automobilový šport - kapitálové transfery</t>
  </si>
  <si>
    <t xml:space="preserve">DF25029</t>
  </si>
  <si>
    <t xml:space="preserve">minikáry MPm1, 3 ks – záloha</t>
  </si>
  <si>
    <t xml:space="preserve">48333646</t>
  </si>
  <si>
    <t xml:space="preserve">BioChem Energy s.r.o.</t>
  </si>
  <si>
    <t xml:space="preserve">DF25095</t>
  </si>
  <si>
    <t xml:space="preserve">Minikáry MPm1, 3 ks – doplatok</t>
  </si>
  <si>
    <t xml:space="preserve">DF25139</t>
  </si>
  <si>
    <t xml:space="preserve">2025018</t>
  </si>
  <si>
    <t xml:space="preserve">vyprošťovacie náradie – strihací nástroj RSU 180 Plus Eforce 3</t>
  </si>
  <si>
    <t xml:space="preserve">46831690</t>
  </si>
  <si>
    <t xml:space="preserve">AKZservice s.r.o.</t>
  </si>
  <si>
    <t xml:space="preserve">DZF25017</t>
  </si>
  <si>
    <t xml:space="preserve">1225003</t>
  </si>
  <si>
    <t xml:space="preserve">HL950 modulový displej</t>
  </si>
  <si>
    <t xml:space="preserve">Minikáry MPm1, refundácia – doplatok</t>
  </si>
  <si>
    <t xml:space="preserve">refundácia kapitálové transfery – DPH HL950 modulový displej  z DZF25017</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</si>
  <si>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</si>
  <si>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</si>
  <si>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</si>
  <si>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</si>
  <si>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</si>
  <si>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</si>
  <si>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</si>
  <si>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</si>
  <si>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</si>
  <si>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</si>
  <si>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</si>
  <si>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</si>
  <si>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</si>
  <si>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PUŠ 2</t>
  </si>
  <si>
    <t xml:space="preserve">IBAN TOP</t>
  </si>
  <si>
    <t xml:space="preserve">IBAN DOT</t>
  </si>
  <si>
    <t xml:space="preserve">30787009</t>
  </si>
  <si>
    <t xml:space="preserve">Slovenská asociácia amerického futbalu, o.z.</t>
  </si>
  <si>
    <t xml:space="preserve">občianske združenie</t>
  </si>
  <si>
    <t xml:space="preserve">Nevädzová 17211/6B</t>
  </si>
  <si>
    <t xml:space="preserve">Bratislava</t>
  </si>
  <si>
    <t xml:space="preserve">821 01</t>
  </si>
  <si>
    <t xml:space="preserve">www.saaf.sk</t>
  </si>
  <si>
    <t xml:space="preserve">info@saaf.sk</t>
  </si>
  <si>
    <t xml:space="preserve">Michal Slašťan</t>
  </si>
  <si>
    <t xml:space="preserve">prezident</t>
  </si>
  <si>
    <t xml:space="preserve">SK90 8330 0000 0021 0189 0697</t>
  </si>
  <si>
    <t xml:space="preserve">00631655</t>
  </si>
  <si>
    <t xml:space="preserve">Slovenská asociácia boccie</t>
  </si>
  <si>
    <t xml:space="preserve">Ulica Vajanského 874/46</t>
  </si>
  <si>
    <t xml:space="preserve">Lučenec</t>
  </si>
  <si>
    <t xml:space="preserve">984 01</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</si>
  <si>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</si>
  <si>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</si>
  <si>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</si>
  <si>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</si>
  <si>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</si>
  <si>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</si>
  <si>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</si>
  <si>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</si>
  <si>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</si>
  <si>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</si>
  <si>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</si>
  <si>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</si>
  <si>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</si>
  <si>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</si>
  <si>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</si>
  <si>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</si>
  <si>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</si>
  <si>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Košice</t>
  </si>
  <si>
    <t xml:space="preserve">040 01</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</si>
  <si>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</si>
  <si>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</si>
  <si>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</si>
  <si>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</si>
  <si>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</si>
  <si>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</si>
  <si>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Olympijské námestie 14290/1</t>
  </si>
  <si>
    <t xml:space="preserve">832 80</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</si>
  <si>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</si>
  <si>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</si>
  <si>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</si>
  <si>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</si>
  <si>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</si>
  <si>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</si>
  <si>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</si>
  <si>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</si>
  <si>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</si>
  <si>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</si>
  <si>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</si>
  <si>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</si>
  <si>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Juraj Turan</t>
  </si>
  <si>
    <t xml:space="preserve">predseda</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</si>
  <si>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</si>
  <si>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</si>
  <si>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</si>
  <si>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</si>
  <si>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</si>
  <si>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</si>
  <si>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</si>
  <si>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</si>
  <si>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</si>
  <si>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</si>
  <si>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</si>
  <si>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</si>
  <si>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6/2</t>
  </si>
  <si>
    <t xml:space="preserve">Prievidza</t>
  </si>
  <si>
    <t xml:space="preserve">971 01</t>
  </si>
  <si>
    <t xml:space="preserve">www.korfbal.sk</t>
  </si>
  <si>
    <t xml:space="preserve">martinsonoga@gmail.com</t>
  </si>
  <si>
    <t xml:space="preserve">Martin Sonoga</t>
  </si>
  <si>
    <t xml:space="preserve">SK91 3100 0000 0040 0116 2405</t>
  </si>
  <si>
    <t xml:space="preserve">31824021</t>
  </si>
  <si>
    <t xml:space="preserve">Fatranská 3</t>
  </si>
  <si>
    <t xml:space="preserve">Nitra</t>
  </si>
  <si>
    <t xml:space="preserve">949 01</t>
  </si>
  <si>
    <t xml:space="preserve">www.sams-asn.sk</t>
  </si>
  <si>
    <t xml:space="preserve">samssk@nextra.sk</t>
  </si>
  <si>
    <t xml:space="preserve">Dušan Koblišek</t>
  </si>
  <si>
    <t xml:space="preserve">Vojtech Ruisl</t>
  </si>
  <si>
    <t xml:space="preserve">SK29 3100 0000 0042 2012 1718</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</si>
  <si>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</si>
  <si>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</si>
  <si>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</si>
  <si>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</si>
  <si>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</si>
  <si>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</si>
  <si>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</si>
  <si>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Germanus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</si>
  <si>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</si>
  <si>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</si>
  <si>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</si>
  <si>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</si>
  <si>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</si>
  <si>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</si>
  <si>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</si>
  <si>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</si>
  <si>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</si>
  <si>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</si>
  <si>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</si>
  <si>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17316731</t>
  </si>
  <si>
    <t xml:space="preserve">Slovenská asociácia univerzitného športu</t>
  </si>
  <si>
    <t xml:space="preserve">Trnavská cesta 37</t>
  </si>
  <si>
    <t xml:space="preserve">Bratislava 3</t>
  </si>
  <si>
    <t xml:space="preserve">831 04</t>
  </si>
  <si>
    <t xml:space="preserve">www.saus.sk</t>
  </si>
  <si>
    <t xml:space="preserve">saus@saus.sk</t>
  </si>
  <si>
    <t xml:space="preserve">Július Dubovský</t>
  </si>
  <si>
    <t xml:space="preserve">Michaela Masárová</t>
  </si>
  <si>
    <t xml:space="preserve">SK51 1100 0000 0026 2902 3663</t>
  </si>
  <si>
    <t xml:space="preserve">30841798</t>
  </si>
  <si>
    <t xml:space="preserve">Slovenská asociácia zrakovo postihnutých športovcov</t>
  </si>
  <si>
    <t xml:space="preserve">Rosina 497</t>
  </si>
  <si>
    <t xml:space="preserve">Rosina</t>
  </si>
  <si>
    <t xml:space="preserve">013 22</t>
  </si>
  <si>
    <t xml:space="preserve">www.sazps.sk</t>
  </si>
  <si>
    <t xml:space="preserve">sazps@sazps.sk</t>
  </si>
  <si>
    <t xml:space="preserve">Peter Ďuroška</t>
  </si>
  <si>
    <t xml:space="preserve">SK95 8330 0000 0021 0076 9190</t>
  </si>
  <si>
    <t xml:space="preserve">30844568</t>
  </si>
  <si>
    <t xml:space="preserve">Slovenská baseballová federácia</t>
  </si>
  <si>
    <t xml:space="preserve">www.slovakiabaseball.com</t>
  </si>
  <si>
    <t xml:space="preserve">office@slovakiabaseball.com</t>
  </si>
  <si>
    <t xml:space="preserve">Mojmír Jankovič</t>
  </si>
  <si>
    <t xml:space="preserve">František Bunta</t>
  </si>
  <si>
    <t xml:space="preserve">SK09 0200 0000 0017 8566 0854</t>
  </si>
  <si>
    <t xml:space="preserve">17315166</t>
  </si>
  <si>
    <t xml:space="preserve">Slovenská basketbalová asociácia</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</si>
  <si>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</si>
  <si>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</si>
  <si>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</si>
  <si>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</si>
  <si>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</si>
  <si>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</si>
  <si>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</si>
  <si>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</si>
  <si>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821 02</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</si>
  <si>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</si>
  <si>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</si>
  <si>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</si>
  <si>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</si>
  <si>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</si>
  <si>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</si>
  <si>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</si>
  <si>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</si>
  <si>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</si>
  <si>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</si>
  <si>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</si>
  <si>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</si>
  <si>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</si>
  <si>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</si>
  <si>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50284363</t>
  </si>
  <si>
    <t xml:space="preserve">Slovenská golfová asociácia</t>
  </si>
  <si>
    <t xml:space="preserve">Kukučínova 26</t>
  </si>
  <si>
    <t xml:space="preserve">831 02</t>
  </si>
  <si>
    <t xml:space="preserve">www.skga.sk</t>
  </si>
  <si>
    <t xml:space="preserve">skga@skga.sk</t>
  </si>
  <si>
    <t xml:space="preserve">Rastislav Antala, Miroslav Rusnák</t>
  </si>
  <si>
    <t xml:space="preserve">Prezident, viceprezident</t>
  </si>
  <si>
    <t xml:space="preserve">Kamil Balga</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</si>
  <si>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</si>
  <si>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</si>
  <si>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</si>
  <si>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</si>
  <si>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</si>
  <si>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</si>
  <si>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</si>
  <si>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</si>
  <si>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</si>
  <si>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</si>
  <si>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54041368</t>
  </si>
  <si>
    <t xml:space="preserve">SLOVENSKÁ CHEERLEADING ÚNIA</t>
  </si>
  <si>
    <t xml:space="preserve">Novozámocká 3212/22</t>
  </si>
  <si>
    <t xml:space="preserve">Zvolen</t>
  </si>
  <si>
    <t xml:space="preserve">960 01</t>
  </si>
  <si>
    <t xml:space="preserve">www.scu.sk</t>
  </si>
  <si>
    <t xml:space="preserve">sekretariatscu@scu.sk</t>
  </si>
  <si>
    <t xml:space="preserve">Zuzana Niščáková</t>
  </si>
  <si>
    <t xml:space="preserve">prezidentka</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</si>
  <si>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</si>
  <si>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</si>
  <si>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</si>
  <si>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</si>
  <si>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</si>
  <si>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</si>
  <si>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</si>
  <si>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</si>
  <si>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</si>
  <si>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</si>
  <si>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</si>
  <si>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</si>
  <si>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canoe@canoe.sk</t>
  </si>
  <si>
    <t xml:space="preserve">Miroslav Haviar</t>
  </si>
  <si>
    <t xml:space="preserve">Boris Bergendi</t>
  </si>
  <si>
    <t xml:space="preserve">SK77 0900 0000 0051 1559 0728</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</si>
  <si>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</si>
  <si>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</si>
  <si>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</si>
  <si>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</si>
  <si>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</si>
  <si>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</si>
  <si>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</si>
  <si>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</si>
  <si>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Športovcov 340</t>
  </si>
  <si>
    <t xml:space="preserve">Považská Bystrica</t>
  </si>
  <si>
    <t xml:space="preserve">017 01</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</si>
  <si>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</si>
  <si>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</si>
  <si>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</si>
  <si>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</si>
  <si>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</si>
  <si>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</si>
  <si>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</si>
  <si>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</si>
  <si>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811 05</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</si>
  <si>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</si>
  <si>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</si>
  <si>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</si>
  <si>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</si>
  <si>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</si>
  <si>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</si>
  <si>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</si>
  <si>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</si>
  <si>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</si>
  <si>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</si>
  <si>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36068764</t>
  </si>
  <si>
    <t xml:space="preserve">Slovenská plavecká federácia</t>
  </si>
  <si>
    <t xml:space="preserve">Za kasárňou 315/1</t>
  </si>
  <si>
    <t xml:space="preserve">831 03</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</si>
  <si>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</si>
  <si>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</si>
  <si>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</si>
  <si>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</si>
  <si>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</si>
  <si>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</si>
  <si>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</si>
  <si>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851 02</t>
  </si>
  <si>
    <t xml:space="preserve">www.rugbyunion.sk</t>
  </si>
  <si>
    <t xml:space="preserve">office@rugbyunion.sk</t>
  </si>
  <si>
    <t xml:space="preserve">Eduard Krützner</t>
  </si>
  <si>
    <t xml:space="preserve">Katarína Kubalová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</si>
  <si>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</si>
  <si>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</si>
  <si>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</si>
  <si>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</si>
  <si>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</si>
  <si>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</si>
  <si>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</si>
  <si>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</si>
  <si>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</si>
  <si>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podpredseda</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</si>
  <si>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</si>
  <si>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</si>
  <si>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</si>
  <si>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</si>
  <si>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</si>
  <si>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</si>
  <si>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</si>
  <si>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</si>
  <si>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</si>
  <si>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</si>
  <si>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</si>
  <si>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</si>
  <si>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</si>
  <si>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</si>
  <si>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</si>
  <si>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</si>
  <si>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</si>
  <si>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</si>
  <si>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</si>
  <si>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</si>
  <si>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</si>
  <si>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</si>
  <si>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</si>
  <si>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Kalinčiakova 33</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</si>
  <si>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</si>
  <si>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</si>
  <si>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</si>
  <si>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</si>
  <si>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</si>
  <si>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</si>
  <si>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</si>
  <si>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</si>
  <si>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</si>
  <si>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</si>
  <si>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</si>
  <si>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</si>
  <si>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</si>
  <si>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</si>
  <si>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</si>
  <si>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31753825</t>
  </si>
  <si>
    <t xml:space="preserve">Slovenský biliardový zväz</t>
  </si>
  <si>
    <t xml:space="preserve">www.sbiz.sk</t>
  </si>
  <si>
    <t xml:space="preserve">koniar@sbiz.sk; sbiz1994@gmail.com</t>
  </si>
  <si>
    <t xml:space="preserve">Samuel Koniar</t>
  </si>
  <si>
    <t xml:space="preserve">SK40 0200 0000 0017 8851 0253</t>
  </si>
  <si>
    <t xml:space="preserve">36128147</t>
  </si>
  <si>
    <t xml:space="preserve">Slovenský bowlingový zväz</t>
  </si>
  <si>
    <t xml:space="preserve">Dunajská 12</t>
  </si>
  <si>
    <t xml:space="preserve">Košice </t>
  </si>
  <si>
    <t xml:space="preserve">040 11</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</si>
  <si>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</si>
  <si>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</si>
  <si>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</si>
  <si>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</si>
  <si>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</si>
  <si>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</si>
  <si>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Lopenícka 1/A</t>
  </si>
  <si>
    <t xml:space="preserve">www.bridgeclub.sk</t>
  </si>
  <si>
    <t xml:space="preserve">sbz@bridgeclub.sk</t>
  </si>
  <si>
    <t xml:space="preserve">Peter Belčák</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</si>
  <si>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</si>
  <si>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</si>
  <si>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</si>
  <si>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</si>
  <si>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</si>
  <si>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</si>
  <si>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</si>
  <si>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</si>
  <si>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</si>
  <si>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</si>
  <si>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</si>
  <si>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</si>
  <si>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</si>
  <si>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</si>
  <si>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</si>
  <si>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</si>
  <si>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</si>
  <si>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</si>
  <si>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</si>
  <si>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</si>
  <si>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</si>
  <si>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</si>
  <si>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</si>
  <si>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</si>
  <si>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</si>
  <si>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</si>
  <si>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</si>
  <si>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</si>
  <si>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</si>
  <si>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</si>
  <si>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</si>
  <si>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</si>
  <si>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</si>
  <si>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</si>
  <si>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31805540</t>
  </si>
  <si>
    <t xml:space="preserve">Slovenský krasokorčuliarsky zväz</t>
  </si>
  <si>
    <t xml:space="preserve">Záhradnícka 752/95</t>
  </si>
  <si>
    <t xml:space="preserve">821 08</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</si>
  <si>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</si>
  <si>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</si>
  <si>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</si>
  <si>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</si>
  <si>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</si>
  <si>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</si>
  <si>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</si>
  <si>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</si>
  <si>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</si>
  <si>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</si>
  <si>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</si>
  <si>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</si>
  <si>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</si>
  <si>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</si>
  <si>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Žilina</t>
  </si>
  <si>
    <t xml:space="preserve">010 01</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</si>
  <si>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</si>
  <si>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</si>
  <si>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</si>
  <si>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</si>
  <si>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</si>
  <si>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</si>
  <si>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</si>
  <si>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</si>
  <si>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</si>
  <si>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</si>
  <si>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</si>
  <si>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</si>
  <si>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</si>
  <si>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31745661</t>
  </si>
  <si>
    <t xml:space="preserve">Slovenský paralympijský výbor</t>
  </si>
  <si>
    <t xml:space="preserve">Benediktiho 5</t>
  </si>
  <si>
    <t xml:space="preserve">Bratislava 1</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</si>
  <si>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</si>
  <si>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</si>
  <si>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</si>
  <si>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</si>
  <si>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</si>
  <si>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</si>
  <si>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30688060</t>
  </si>
  <si>
    <t xml:space="preserve">Slovenský rýchlokorčuliarsky zväz</t>
  </si>
  <si>
    <t xml:space="preserve">Bancíkovej 17007/1A</t>
  </si>
  <si>
    <t xml:space="preserve">Bratislava 2</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</si>
  <si>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</si>
  <si>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</si>
  <si>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</si>
  <si>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</si>
  <si>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</si>
  <si>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</si>
  <si>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</si>
  <si>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</si>
  <si>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</si>
  <si>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</si>
  <si>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</si>
  <si>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</si>
  <si>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</si>
  <si>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</si>
  <si>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</si>
  <si>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</si>
  <si>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</si>
  <si>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</si>
  <si>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</si>
  <si>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851 01</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</si>
  <si>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</si>
  <si>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</si>
  <si>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</si>
  <si>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</si>
  <si>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</si>
  <si>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</si>
  <si>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</si>
  <si>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</si>
  <si>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</si>
  <si>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</si>
  <si>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</si>
  <si>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</si>
  <si>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</si>
  <si>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</si>
  <si>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</si>
  <si>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</si>
  <si>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</si>
  <si>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</si>
  <si>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</si>
  <si>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</si>
  <si>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</si>
  <si>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</si>
  <si>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</si>
  <si>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</si>
  <si>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</si>
  <si>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</si>
  <si>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</si>
  <si>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</si>
  <si>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</si>
  <si>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</si>
  <si>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</si>
  <si>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</si>
  <si>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</si>
  <si>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FTVŠ, 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</si>
  <si>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</si>
  <si>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</si>
  <si>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</si>
  <si>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</si>
  <si>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</si>
  <si>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</si>
  <si>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</si>
  <si>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</si>
  <si>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</si>
  <si>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</si>
  <si>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</si>
  <si>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</si>
  <si>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</si>
  <si>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</si>
  <si>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</si>
  <si>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</si>
  <si>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Prešov</t>
  </si>
  <si>
    <t xml:space="preserve">080 01</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</si>
  <si>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</si>
  <si>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</si>
  <si>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</si>
  <si>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</si>
  <si>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</si>
  <si>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</si>
  <si>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</si>
  <si>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Banská Bystrica</t>
  </si>
  <si>
    <t xml:space="preserve">974 01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</si>
  <si>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</si>
  <si>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</si>
  <si>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</si>
  <si>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</si>
  <si>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</si>
  <si>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</si>
  <si>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</si>
  <si>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</si>
  <si>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841 01</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</si>
  <si>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</si>
  <si>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</si>
  <si>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</si>
  <si>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</si>
  <si>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</si>
  <si>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</si>
  <si>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</si>
  <si>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</si>
  <si>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</si>
  <si>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</si>
  <si>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</si>
  <si>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</si>
  <si>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</si>
  <si>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</si>
  <si>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</si>
  <si>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</si>
  <si>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</si>
  <si>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</si>
  <si>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</si>
  <si>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</si>
  <si>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</si>
  <si>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</si>
  <si>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</si>
  <si>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</si>
  <si>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Martin Kopejtko</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</si>
  <si>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</si>
  <si>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</si>
  <si>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</si>
  <si>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</si>
  <si>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</si>
  <si>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</si>
  <si>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</si>
  <si>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</si>
  <si>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</si>
  <si>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</si>
  <si>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</si>
  <si>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</si>
  <si>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</si>
  <si>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</si>
  <si>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</si>
  <si>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</si>
  <si>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</si>
  <si>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</si>
  <si>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</si>
  <si>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</si>
  <si>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</si>
  <si>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Jozef Tománek ml., Pavel Zvara</t>
  </si>
  <si>
    <t xml:space="preserve">predseda, podpredseda</t>
  </si>
  <si>
    <t xml:space="preserve">Sophia Kanátová</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</si>
  <si>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</si>
  <si>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</si>
  <si>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</si>
  <si>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</si>
  <si>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</si>
  <si>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</si>
  <si>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</si>
  <si>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</si>
  <si>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</si>
  <si>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</si>
  <si>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</si>
  <si>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t>
  </si>
  <si>
    <t xml:space="preserve">Jozef Kolozsy</t>
  </si>
  <si>
    <t xml:space="preserve">Viliam Sabol</t>
  </si>
  <si>
    <t xml:space="preserve">SK90 0200 0000 0017 8509 1655</t>
  </si>
  <si>
    <t xml:space="preserve">30845386</t>
  </si>
  <si>
    <t xml:space="preserve">Slovenský zväz ľadového hokeja</t>
  </si>
  <si>
    <t xml:space="preserve">Trnavská cesta 27/B</t>
  </si>
  <si>
    <t xml:space="preserve">www.hockeyslovakia.sk</t>
  </si>
  <si>
    <t xml:space="preserve">hujo@szlh.sk</t>
  </si>
  <si>
    <t xml:space="preserve">Miroslav Lažo</t>
  </si>
  <si>
    <t xml:space="preserve">Andrea Urbanová</t>
  </si>
  <si>
    <t xml:space="preserve">SK58 0200 0000 0013 0803 9053</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</si>
  <si>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</si>
  <si>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</si>
  <si>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</si>
  <si>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</si>
  <si>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</si>
  <si>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</si>
  <si>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</si>
  <si>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</si>
  <si>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</si>
  <si>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</si>
  <si>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</si>
  <si>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</si>
  <si>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</si>
  <si>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</si>
  <si>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</si>
  <si>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</si>
  <si>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</si>
  <si>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</si>
  <si>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</si>
  <si>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</si>
  <si>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</si>
  <si>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</si>
  <si>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</si>
  <si>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</si>
  <si>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</si>
  <si>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</si>
  <si>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</si>
  <si>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</si>
  <si>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</si>
  <si>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</si>
  <si>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</si>
  <si>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SK12 5600 0000 0012 2522 2004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</si>
  <si>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</si>
  <si>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</si>
  <si>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</si>
  <si>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</si>
  <si>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</si>
  <si>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</si>
  <si>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</si>
  <si>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</si>
  <si>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</si>
  <si>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</si>
  <si>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</si>
  <si>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</si>
  <si>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</si>
  <si>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</si>
  <si>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</si>
  <si>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</si>
  <si>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</si>
  <si>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</si>
  <si>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</si>
  <si>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</si>
  <si>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Košice-Lorinčík</t>
  </si>
  <si>
    <t xml:space="preserve">www.szsmp.sk</t>
  </si>
  <si>
    <t xml:space="preserve">robert@cassovianet.sk</t>
  </si>
  <si>
    <t xml:space="preserve">Róbert Luby</t>
  </si>
  <si>
    <t xml:space="preserve">Funkciapredseda</t>
  </si>
  <si>
    <t xml:space="preserve">42219922</t>
  </si>
  <si>
    <t xml:space="preserve">Slovenský zväz športového ju-jitsu</t>
  </si>
  <si>
    <t xml:space="preserve">Sládkovičova 454/16</t>
  </si>
  <si>
    <t xml:space="preserve">Martin</t>
  </si>
  <si>
    <t xml:space="preserve">036 01</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</si>
  <si>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</si>
  <si>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</si>
  <si>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</si>
  <si>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</si>
  <si>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</si>
  <si>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</si>
  <si>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Andreja Kmeťa 314/20</t>
  </si>
  <si>
    <t xml:space="preserve">www.szsr.sk</t>
  </si>
  <si>
    <t xml:space="preserve">sekretariatszsr@gmail.com</t>
  </si>
  <si>
    <t xml:space="preserve">Jaroslav Sámela</t>
  </si>
  <si>
    <t xml:space="preserve">Mária Sprušanská</t>
  </si>
  <si>
    <t xml:space="preserve">SK96 0200 0000 0041 7420 1353</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</si>
  <si>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</si>
  <si>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</si>
  <si>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</si>
  <si>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</si>
  <si>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</si>
  <si>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</si>
  <si>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</si>
  <si>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</si>
  <si>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</si>
  <si>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</si>
  <si>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</si>
  <si>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</si>
  <si>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</si>
  <si>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</si>
  <si>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</si>
  <si>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</si>
  <si>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</si>
  <si>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</si>
  <si>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</si>
  <si>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</si>
  <si>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</si>
  <si>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</si>
  <si>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</si>
  <si>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</si>
  <si>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832 84</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</si>
  <si>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</si>
  <si>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</si>
  <si>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</si>
  <si>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</si>
  <si>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</si>
  <si>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</si>
  <si>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</si>
  <si>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</si>
  <si>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</si>
  <si>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</si>
  <si>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</si>
  <si>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</si>
  <si>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</si>
  <si>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</si>
  <si>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</si>
  <si>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</si>
  <si>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</si>
  <si>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53007344</t>
  </si>
  <si>
    <t xml:space="preserve">Teqballová federácia Slovensko</t>
  </si>
  <si>
    <t xml:space="preserve">Jazdecká 13198/1A</t>
  </si>
  <si>
    <t xml:space="preserve">080 01 </t>
  </si>
  <si>
    <t xml:space="preserve">www.teq.sk</t>
  </si>
  <si>
    <t xml:space="preserve">info@teq.sk</t>
  </si>
  <si>
    <t xml:space="preserve">Artúr Benes</t>
  </si>
  <si>
    <t xml:space="preserve">SK21 1111 0000 0016 2429 8006</t>
  </si>
  <si>
    <t xml:space="preserve">35538015</t>
  </si>
  <si>
    <t xml:space="preserve">Združenie šípkarských organizácií</t>
  </si>
  <si>
    <t xml:space="preserve">Szakkayho 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</si>
  <si>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</si>
  <si>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</si>
  <si>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</si>
  <si>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</si>
  <si>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</si>
  <si>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</si>
  <si>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</si>
  <si>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</si>
  <si>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</si>
  <si>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</si>
  <si>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</si>
  <si>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</si>
  <si>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</si>
  <si>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</si>
  <si>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</si>
  <si>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</si>
  <si>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</si>
  <si>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</si>
  <si>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</si>
  <si>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</si>
  <si>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</si>
  <si>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821 04</t>
  </si>
  <si>
    <t xml:space="preserve">www.zsl.sk</t>
  </si>
  <si>
    <t xml:space="preserve">sekretariat@zsl.sk</t>
  </si>
  <si>
    <t xml:space="preserve">Martin Paško</t>
  </si>
  <si>
    <t xml:space="preserve">Radovan Cagala</t>
  </si>
  <si>
    <t xml:space="preserve">SK72 0900 0000 0051 8522 2656</t>
  </si>
  <si>
    <t xml:space="preserve">Predmet
(názov, miesto, termín, parametre)</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</si>
  <si>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</si>
  <si>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</si>
  <si>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</si>
  <si>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</si>
  <si>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</si>
  <si>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</si>
  <si>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</si>
  <si>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</si>
  <si>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americký futbal - bežné transfery</t>
  </si>
  <si>
    <t xml:space="preserve">B</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</si>
  <si>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</si>
  <si>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</si>
  <si>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</si>
  <si>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</si>
  <si>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</si>
  <si>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</si>
  <si>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</si>
  <si>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</si>
  <si>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</si>
  <si>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</si>
  <si>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</si>
  <si>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</si>
  <si>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</si>
  <si>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</si>
  <si>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</si>
  <si>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</si>
  <si>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</si>
  <si>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</si>
  <si>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</si>
  <si>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</si>
  <si>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</si>
  <si>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automobilový šport - kapitálové transfery</t>
  </si>
  <si>
    <t xml:space="preserve">K</t>
  </si>
  <si>
    <t xml:space="preserve">pretláčanie rukou - bežné transfery</t>
  </si>
  <si>
    <t xml:space="preserve">pretláčanie rukou</t>
  </si>
  <si>
    <t xml:space="preserve">taekwondo - bežné transfery</t>
  </si>
  <si>
    <t xml:space="preserve">taekwondo</t>
  </si>
  <si>
    <t xml:space="preserve">baseball - bežné transfery</t>
  </si>
  <si>
    <t xml:space="preserve">baseball</t>
  </si>
  <si>
    <t xml:space="preserve">basketbal - bežné transfery</t>
  </si>
  <si>
    <t xml:space="preserve">basketbal</t>
  </si>
  <si>
    <t xml:space="preserve">box - bežné transfery</t>
  </si>
  <si>
    <t xml:space="preserve">box</t>
  </si>
  <si>
    <t xml:space="preserve">pétanque - bežné transfery</t>
  </si>
  <si>
    <t xml:space="preserve">pétanque</t>
  </si>
  <si>
    <t xml:space="preserve">golf - bežné transfery</t>
  </si>
  <si>
    <t xml:space="preserve">golf</t>
  </si>
  <si>
    <t xml:space="preserve">gymnastika - bežné transfery</t>
  </si>
  <si>
    <t xml:space="preserve">gymnastika</t>
  </si>
  <si>
    <t xml:space="preserve">gymnastika - kapitálové transfery</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</si>
  <si>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</si>
  <si>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</si>
  <si>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</si>
  <si>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</si>
  <si>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</si>
  <si>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</si>
  <si>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lakros - bežné transfery</t>
  </si>
  <si>
    <t xml:space="preserve">lakros</t>
  </si>
  <si>
    <t xml:space="preserve">motocyklový šport - bežné transfery</t>
  </si>
  <si>
    <t xml:space="preserve">motocyklový šport</t>
  </si>
  <si>
    <t xml:space="preserve">thajský box - bežné transfery</t>
  </si>
  <si>
    <t xml:space="preserve">thajský box</t>
  </si>
  <si>
    <t xml:space="preserve">plavecké športy - bežné transfery</t>
  </si>
  <si>
    <t xml:space="preserve">plavecké športy</t>
  </si>
  <si>
    <t xml:space="preserve">plavecké športy - kapitálové transfery</t>
  </si>
  <si>
    <t xml:space="preserve">rugby - bežné transfery</t>
  </si>
  <si>
    <t xml:space="preserve">rugby</t>
  </si>
  <si>
    <t xml:space="preserve">skialpinizmus - bežné transfery</t>
  </si>
  <si>
    <t xml:space="preserve">skialpinizmus</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</si>
  <si>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</si>
  <si>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</si>
  <si>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</si>
  <si>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</si>
  <si>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</si>
  <si>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</si>
  <si>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volejbal - bežné transfery</t>
  </si>
  <si>
    <t xml:space="preserve">volejbal</t>
  </si>
  <si>
    <t xml:space="preserve">atletika - bežné transfery</t>
  </si>
  <si>
    <t xml:space="preserve">atletika</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</si>
  <si>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</si>
  <si>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</si>
  <si>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</si>
  <si>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</si>
  <si>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</si>
  <si>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</si>
  <si>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</si>
  <si>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</si>
  <si>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futbal - bežné transfery</t>
  </si>
  <si>
    <t xml:space="preserve">futbal</t>
  </si>
  <si>
    <t xml:space="preserve">futbal - kapitálové transfery</t>
  </si>
  <si>
    <t xml:space="preserve">horolezectvo - bežné transfery</t>
  </si>
  <si>
    <t xml:space="preserve">horolezectvo</t>
  </si>
  <si>
    <t xml:space="preserve">športové lezenie - bežné transfery</t>
  </si>
  <si>
    <t xml:space="preserve">športové lezenie</t>
  </si>
  <si>
    <t xml:space="preserve">krasokorčuľovanie - bežné transfery</t>
  </si>
  <si>
    <t xml:space="preserve">krasokorčuľovanie</t>
  </si>
  <si>
    <t xml:space="preserve">lukostreľba - bežné transfery</t>
  </si>
  <si>
    <t xml:space="preserve">lukostreľba</t>
  </si>
  <si>
    <t xml:space="preserve">letecké športy - bežné transfery</t>
  </si>
  <si>
    <t xml:space="preserve">letecké športy</t>
  </si>
  <si>
    <t xml:space="preserve">rýchlokorčuľovanie - bežné transfery</t>
  </si>
  <si>
    <t xml:space="preserve">rýchlokorčuľovanie</t>
  </si>
  <si>
    <t xml:space="preserve">stolný tenis - bežné transfery</t>
  </si>
  <si>
    <t xml:space="preserve">stolný tenis</t>
  </si>
  <si>
    <t xml:space="preserve">streľba - bežné transfery</t>
  </si>
  <si>
    <t xml:space="preserve">streľba</t>
  </si>
  <si>
    <t xml:space="preserve">streľba - kapitálové transfery</t>
  </si>
  <si>
    <t xml:space="preserve">šach - bežné transfery</t>
  </si>
  <si>
    <t xml:space="preserve">šach</t>
  </si>
  <si>
    <t xml:space="preserve">šerm - bežné transfery</t>
  </si>
  <si>
    <t xml:space="preserve">šerm</t>
  </si>
  <si>
    <t xml:space="preserve">tenis - bežné transfery</t>
  </si>
  <si>
    <t xml:space="preserve">tenis</t>
  </si>
  <si>
    <t xml:space="preserve">veslovanie - bežné transfery</t>
  </si>
  <si>
    <t xml:space="preserve">veslovanie</t>
  </si>
  <si>
    <t xml:space="preserve">zápasenie - bežné transfery</t>
  </si>
  <si>
    <t xml:space="preserve">zápasenie</t>
  </si>
  <si>
    <t xml:space="preserve">bedminton - bežné transfery</t>
  </si>
  <si>
    <t xml:space="preserve">bedminton</t>
  </si>
  <si>
    <t xml:space="preserve">biatlon - bežné transfery</t>
  </si>
  <si>
    <t xml:space="preserve">biatlon</t>
  </si>
  <si>
    <t xml:space="preserve">biatlon - kapitálové transfery</t>
  </si>
  <si>
    <t xml:space="preserve">boby a skeleton - bežné transfery</t>
  </si>
  <si>
    <t xml:space="preserve">boby a skeleton</t>
  </si>
  <si>
    <t xml:space="preserve">cyklistika - bežné transfery</t>
  </si>
  <si>
    <t xml:space="preserve">cyklistika</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</si>
  <si>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</si>
  <si>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</si>
  <si>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</si>
  <si>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</si>
  <si>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</si>
  <si>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</si>
  <si>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</si>
  <si>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</si>
  <si>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judo - bežné transfery</t>
  </si>
  <si>
    <t xml:space="preserve">judo</t>
  </si>
  <si>
    <t xml:space="preserve">karate - bežné transfery</t>
  </si>
  <si>
    <t xml:space="preserve">karate</t>
  </si>
  <si>
    <t xml:space="preserve">karate - kapitálové transfery</t>
  </si>
  <si>
    <t xml:space="preserve">kickbox - bežné transfery</t>
  </si>
  <si>
    <t xml:space="preserve">kickbox</t>
  </si>
  <si>
    <t xml:space="preserve">ľadový hokej - bežné transfery</t>
  </si>
  <si>
    <t xml:space="preserve">ľadový hokej</t>
  </si>
  <si>
    <t xml:space="preserve">ľadový hokej - kapitálové transfery</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</si>
  <si>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</si>
  <si>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</si>
  <si>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</si>
  <si>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</si>
  <si>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</si>
  <si>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</si>
  <si>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pozemný hokej - kapitálové transfery</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</si>
  <si>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</si>
  <si>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</si>
  <si>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</si>
  <si>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</si>
  <si>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</si>
  <si>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</si>
  <si>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sánkovanie - kapitálové transfery</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</si>
  <si>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</si>
  <si>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</si>
  <si>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</si>
  <si>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</si>
  <si>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</si>
  <si>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</si>
  <si>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vodné lyžovanie - bežné transfery</t>
  </si>
  <si>
    <t xml:space="preserve">vodné lyžovanie</t>
  </si>
  <si>
    <t xml:space="preserve">vodný motorizmus - bežné transfery</t>
  </si>
  <si>
    <t xml:space="preserve">vodný motorizmus</t>
  </si>
  <si>
    <t xml:space="preserve">vzpieranie - bežné transfery</t>
  </si>
  <si>
    <t xml:space="preserve">vzpieranie</t>
  </si>
  <si>
    <t xml:space="preserve">vzpieranie - kapitálové transfery</t>
  </si>
  <si>
    <t xml:space="preserve">teqball - bežné transfery</t>
  </si>
  <si>
    <t xml:space="preserve">teqball</t>
  </si>
  <si>
    <t xml:space="preserve">teqball - kapitálové transfery</t>
  </si>
  <si>
    <t xml:space="preserve">šípky - bežné transfery</t>
  </si>
  <si>
    <t xml:space="preserve">šípky</t>
  </si>
  <si>
    <t xml:space="preserve">potápačské športy - bežné transfery</t>
  </si>
  <si>
    <t xml:space="preserve">potápačské športy</t>
  </si>
  <si>
    <t xml:space="preserve">kolieskové korčuľovanie - bežné transfery</t>
  </si>
  <si>
    <t xml:space="preserve">kolieskové korčuľovanie</t>
  </si>
  <si>
    <t xml:space="preserve">lyžovanie - bežné transfery</t>
  </si>
  <si>
    <t xml:space="preserve">lyžovanie</t>
  </si>
  <si>
    <t xml:space="preserve">lyžovanie - kapitálové transfery</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</si>
  <si>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</si>
  <si>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</si>
  <si>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</si>
  <si>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</si>
  <si>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</si>
  <si>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</si>
  <si>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</si>
  <si>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</si>
  <si>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</si>
  <si>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</si>
  <si>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</si>
  <si>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</si>
  <si>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</si>
  <si>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</si>
  <si>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</si>
  <si>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</si>
  <si>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</si>
  <si>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</si>
  <si>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</si>
  <si>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</si>
  <si>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</si>
  <si>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</si>
  <si>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</si>
  <si>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</si>
  <si>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</si>
  <si>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</si>
  <si>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</si>
  <si>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</si>
  <si>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</si>
  <si>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</si>
  <si>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</si>
  <si>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</si>
  <si>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</si>
  <si>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</si>
  <si>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</si>
  <si>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</si>
  <si>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</si>
  <si>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</si>
  <si>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</si>
  <si>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</si>
  <si>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</si>
  <si>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</si>
  <si>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</si>
  <si>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</si>
  <si>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</si>
  <si>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</si>
  <si>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</si>
  <si>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</si>
  <si>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</si>
  <si>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</si>
  <si>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</si>
  <si>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</si>
  <si>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</si>
  <si>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</si>
  <si>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</si>
  <si>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</si>
  <si>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</si>
  <si>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</si>
  <si>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</si>
  <si>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</si>
  <si>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</si>
  <si>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</si>
  <si>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</si>
  <si>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</si>
  <si>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</si>
  <si>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 1</t>
  </si>
  <si>
    <t xml:space="preserve">IBAN odosielajúceho účtu:</t>
  </si>
  <si>
    <t xml:space="preserve">SK2931000000004220121718</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</si>
  <si>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</si>
  <si>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</si>
  <si>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</si>
  <si>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</si>
  <si>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</si>
  <si>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</si>
  <si>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</si>
  <si>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</si>
  <si>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</si>
  <si>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</si>
  <si>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</si>
  <si>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</si>
  <si>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</si>
  <si>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</si>
  <si>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</si>
  <si>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</si>
  <si>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</si>
  <si>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Ing. Dušan Koblišek, 0903700590</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</si>
  <si>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</si>
  <si>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</si>
  <si>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</si>
  <si>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</si>
  <si>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</si>
  <si>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</si>
  <si>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</si>
  <si>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r>
      <rPr>
        <b val="true"/>
        <sz val="8"/>
        <color rgb="FF000000"/>
        <rFont val="Arial"/>
        <family val="2"/>
        <charset val="238"/>
      </rPr>
      <t xml:space="preserve">SK62 8180 0000 0070 0069 4120
</t>
    </r>
    <r>
      <rPr>
        <sz val="8"/>
        <color rgb="FF000000"/>
        <rFont val="Arial"/>
        <family val="2"/>
        <charset val="238"/>
      </rPr>
      <t xml:space="preserve">(príjmový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</si>
  <si>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t xml:space="preserve">026 03 - Národné športové projekty</t>
  </si>
  <si>
    <t xml:space="preserve">z účelu:</t>
  </si>
  <si>
    <t xml:space="preserve">VS:</t>
  </si>
  <si>
    <t xml:space="preserve">SK84 8180 0000 0070 0069 4112</t>
  </si>
  <si>
    <t xml:space="preserve">SK12 8180 0000 0070 0069 4147</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</si>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</sst>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3">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General"/>
    <numFmt numFmtId="175" formatCode="dd/mm/yyyy"/>
    <numFmt numFmtId="176" formatCode="dd/mm/yyyy;@"/>
  </numFmts>
  <fonts count="75">
    <font>
      <sz val="10"/>
      <color rgb="FF000000"/>
      <name val="Arial"/>
      <family val="2"/>
      <charset val="238"/>
    </font>
    <font>
      <sz val="10"/>
      <name val="Arial"/>
      <family val="0"/>
      <charset val="238"/>
    </font>
    <font>
      <sz val="10"/>
      <name val="Arial"/>
      <family val="0"/>
      <charset val="238"/>
    </font>
    <font>
      <sz val="10"/>
      <name val="Arial"/>
      <family val="0"/>
      <charset val="238"/>
    </font>
    <font>
      <u val="single"/>
      <sz val="11"/>
      <color rgb="FF0000FF"/>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1"/>
    </font>
    <font>
      <sz val="11"/>
      <color rgb="FF000000"/>
      <name val="Arial"/>
      <family val="2"/>
      <charset val="238"/>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rgb="FFFFFFFF"/>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rgb="FFFFFFFF"/>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trike val="true"/>
      <sz val="8"/>
      <color rgb="FFFF0000"/>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rgb="FFFFFFFF"/>
      <name val="Arial"/>
      <family val="2"/>
      <charset val="1"/>
    </font>
    <font>
      <b val="true"/>
      <sz val="8"/>
      <color rgb="FF000000"/>
      <name val="Arial"/>
      <family val="2"/>
      <charset val="238"/>
    </font>
    <font>
      <sz val="10"/>
      <color rgb="FFFF0000"/>
      <name val="Arial"/>
      <family val="2"/>
      <charset val="1"/>
    </font>
    <font>
      <b val="true"/>
      <sz val="12"/>
      <color rgb="FFFFFFFF"/>
      <name val="Arial"/>
      <family val="2"/>
      <charset val="1"/>
    </font>
    <font>
      <sz val="8"/>
      <color rgb="FF000000"/>
      <name val="Arial"/>
      <family val="0"/>
      <charset val="1"/>
    </font>
    <font>
      <sz val="8"/>
      <color rgb="FF000000"/>
      <name val="Tahoma"/>
      <family val="2"/>
      <charset val="238"/>
    </font>
    <font>
      <sz val="8"/>
      <color rgb="FF000000"/>
      <name val="Arial"/>
      <family val="2"/>
      <charset val="238"/>
    </font>
    <font>
      <sz val="8"/>
      <color rgb="FF0000FF"/>
      <name val="Arial"/>
      <family val="2"/>
      <charset val="238"/>
    </font>
    <font>
      <sz val="9"/>
      <color rgb="FF000000"/>
      <name val="Tahoma"/>
      <family val="2"/>
      <charset val="238"/>
    </font>
    <font>
      <sz val="12"/>
      <color rgb="FF000000"/>
      <name val="Arial"/>
      <family val="2"/>
      <charset val="238"/>
    </font>
    <font>
      <b val="true"/>
      <u val="single"/>
      <sz val="12"/>
      <color rgb="FFFF0000"/>
      <name val="Arial"/>
      <family val="2"/>
      <charset val="238"/>
    </font>
    <font>
      <i val="true"/>
      <sz val="10"/>
      <name val="Arial"/>
      <family val="2"/>
      <charset val="238"/>
    </font>
    <font>
      <b val="true"/>
      <sz val="12"/>
      <color rgb="FF000000"/>
      <name val="Arial"/>
      <family val="2"/>
      <charset val="238"/>
    </font>
    <font>
      <sz val="12"/>
      <name val="Arial"/>
      <family val="2"/>
      <charset val="238"/>
    </font>
  </fonts>
  <fills count="16">
    <fill>
      <patternFill patternType="none"/>
    </fill>
    <fill>
      <patternFill patternType="gray125"/>
    </fill>
    <fill>
      <patternFill patternType="solid">
        <fgColor rgb="FFFFFFFF"/>
        <bgColor rgb="FFF2F2F2"/>
      </patternFill>
    </fill>
    <fill>
      <patternFill patternType="solid">
        <fgColor rgb="FFDBEEF4"/>
        <bgColor rgb="FFDCE6F2"/>
      </patternFill>
    </fill>
    <fill>
      <patternFill patternType="solid">
        <fgColor rgb="FF000000"/>
        <bgColor rgb="FF000080"/>
      </patternFill>
    </fill>
    <fill>
      <patternFill patternType="solid">
        <fgColor rgb="FFC0C0C0"/>
        <bgColor rgb="FFB9CDE5"/>
      </patternFill>
    </fill>
    <fill>
      <patternFill patternType="solid">
        <fgColor rgb="FFFFC000"/>
        <bgColor rgb="FFFF9900"/>
      </patternFill>
    </fill>
    <fill>
      <patternFill patternType="solid">
        <fgColor rgb="FFEBF1DE"/>
        <bgColor rgb="FFF2F2F2"/>
      </patternFill>
    </fill>
    <fill>
      <patternFill patternType="solid">
        <fgColor rgb="FFD9D9D9"/>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rgb="FFB9CDE5"/>
        <bgColor rgb="FFC0C0C0"/>
      </patternFill>
    </fill>
    <fill>
      <patternFill patternType="solid">
        <fgColor rgb="FFF2F2F2"/>
        <bgColor rgb="FFEBF1DE"/>
      </patternFill>
    </fill>
    <fill>
      <patternFill patternType="solid">
        <fgColor rgb="FFDCE6F2"/>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5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false" applyBorder="false" applyAlignment="true" applyProtection="false">
      <alignment horizontal="justify"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false" indent="0" shrinkToFit="false"/>
      <protection locked="true" hidden="false"/>
    </xf>
    <xf numFmtId="164" fontId="12" fillId="2" borderId="0" xfId="29" applyFont="true" applyBorder="false" applyAlignment="true" applyProtection="false">
      <alignment horizontal="center" vertical="center" textRotation="0" wrapText="true" indent="0" shrinkToFit="false"/>
      <protection locked="true" hidden="false"/>
    </xf>
    <xf numFmtId="164" fontId="13" fillId="2" borderId="0" xfId="29" applyFont="true" applyBorder="false" applyAlignment="true" applyProtection="false">
      <alignment horizontal="general" vertical="top" textRotation="0" wrapText="false" indent="0" shrinkToFit="false"/>
      <protection locked="true" hidden="false"/>
    </xf>
    <xf numFmtId="164" fontId="14" fillId="2" borderId="0" xfId="29" applyFont="true" applyBorder="true" applyAlignment="true" applyProtection="false">
      <alignment horizontal="center"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true" indent="0" shrinkToFit="false"/>
      <protection locked="true" hidden="false"/>
    </xf>
    <xf numFmtId="164" fontId="14" fillId="2" borderId="0" xfId="29" applyFont="true" applyBorder="false" applyAlignment="true" applyProtection="false">
      <alignment horizontal="center" vertical="top" textRotation="0" wrapText="true" indent="0" shrinkToFit="false"/>
      <protection locked="true" hidden="false"/>
    </xf>
    <xf numFmtId="164" fontId="15" fillId="2" borderId="1" xfId="29" applyFont="true" applyBorder="true" applyAlignment="true" applyProtection="false">
      <alignment horizontal="left" vertical="top" textRotation="0" wrapText="true" indent="0" shrinkToFit="false"/>
      <protection locked="true" hidden="false"/>
    </xf>
    <xf numFmtId="164" fontId="6"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false" indent="0" shrinkToFit="false"/>
      <protection locked="true" hidden="false"/>
    </xf>
    <xf numFmtId="164" fontId="6" fillId="2" borderId="2" xfId="29" applyFont="true" applyBorder="true" applyAlignment="true" applyProtection="false">
      <alignment horizontal="left" vertical="top" textRotation="0" wrapText="false" indent="0" shrinkToFit="false"/>
      <protection locked="true" hidden="false"/>
    </xf>
    <xf numFmtId="164" fontId="6" fillId="2" borderId="3" xfId="29" applyFont="true" applyBorder="true" applyAlignment="true" applyProtection="false">
      <alignment horizontal="left" vertical="top" textRotation="0" wrapText="true" indent="0" shrinkToFit="false"/>
      <protection locked="true" hidden="false"/>
    </xf>
    <xf numFmtId="164" fontId="6" fillId="2" borderId="0" xfId="29" applyFont="false" applyBorder="false" applyAlignment="true" applyProtection="false">
      <alignment horizontal="left" vertical="top" textRotation="0" wrapText="true" indent="0" shrinkToFit="false"/>
      <protection locked="true" hidden="false"/>
    </xf>
    <xf numFmtId="164" fontId="18" fillId="2" borderId="4" xfId="29" applyFont="true" applyBorder="true" applyAlignment="true" applyProtection="false">
      <alignment horizontal="left" vertical="center" textRotation="0" wrapText="true" indent="0" shrinkToFit="false"/>
      <protection locked="true" hidden="false"/>
    </xf>
    <xf numFmtId="164" fontId="17" fillId="2" borderId="0" xfId="29" applyFont="true" applyBorder="false" applyAlignment="true" applyProtection="false">
      <alignment horizontal="left"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true" indent="0" shrinkToFit="false"/>
      <protection locked="true" hidden="false"/>
    </xf>
    <xf numFmtId="164" fontId="17" fillId="2" borderId="4" xfId="29" applyFont="true" applyBorder="true" applyAlignment="true" applyProtection="false">
      <alignment horizontal="justify" vertical="top" textRotation="0" wrapText="true" indent="0" shrinkToFit="false"/>
      <protection locked="true" hidden="false"/>
    </xf>
    <xf numFmtId="164" fontId="20" fillId="2" borderId="0" xfId="29" applyFont="true" applyBorder="false" applyAlignment="true" applyProtection="false">
      <alignment horizontal="general" vertical="top" textRotation="0" wrapText="false" indent="0" shrinkToFit="false"/>
      <protection locked="true" hidden="false"/>
    </xf>
    <xf numFmtId="164" fontId="21" fillId="2" borderId="0" xfId="29" applyFont="true" applyBorder="false" applyAlignment="true" applyProtection="false">
      <alignment horizontal="center" vertical="top" textRotation="0" wrapText="true" indent="0" shrinkToFit="false"/>
      <protection locked="true" hidden="false"/>
    </xf>
    <xf numFmtId="164" fontId="17" fillId="2" borderId="0" xfId="29" applyFont="true" applyBorder="false" applyAlignment="true" applyProtection="false">
      <alignment horizontal="justify" vertical="top" textRotation="0" wrapText="false" indent="0" shrinkToFit="false"/>
      <protection locked="true" hidden="false"/>
    </xf>
    <xf numFmtId="164" fontId="6" fillId="2" borderId="0" xfId="29" applyFont="false" applyBorder="true" applyAlignment="true" applyProtection="false">
      <alignment horizontal="center" vertical="center" textRotation="0" wrapText="false" indent="0" shrinkToFit="false"/>
      <protection locked="true" hidden="false"/>
    </xf>
    <xf numFmtId="165" fontId="6" fillId="2" borderId="0" xfId="29" applyFont="false" applyBorder="true" applyAlignment="true" applyProtection="false">
      <alignment horizontal="center" vertical="center" textRotation="0" wrapText="false" indent="0" shrinkToFit="false"/>
      <protection locked="true" hidden="false"/>
    </xf>
    <xf numFmtId="164" fontId="17" fillId="2" borderId="0" xfId="29" applyFont="true" applyBorder="false" applyAlignment="true" applyProtection="false">
      <alignment horizontal="justify" vertical="top" textRotation="0" wrapText="true" indent="0" shrinkToFit="false"/>
      <protection locked="true" hidden="false"/>
    </xf>
    <xf numFmtId="165" fontId="6" fillId="2" borderId="0" xfId="29" applyFont="false" applyBorder="false" applyAlignment="true" applyProtection="false">
      <alignment horizontal="center" vertical="center" textRotation="0" wrapText="true" indent="0" shrinkToFit="false"/>
      <protection locked="true" hidden="false"/>
    </xf>
    <xf numFmtId="165" fontId="6" fillId="2" borderId="0" xfId="29" applyFont="false" applyBorder="false" applyAlignment="true" applyProtection="false">
      <alignment horizontal="center" vertical="center" textRotation="0" wrapText="false" indent="0" shrinkToFit="false"/>
      <protection locked="true" hidden="false"/>
    </xf>
    <xf numFmtId="165" fontId="6" fillId="0" borderId="0" xfId="29" applyFont="false" applyBorder="true" applyAlignment="true" applyProtection="false">
      <alignment horizontal="center" vertical="center" textRotation="0" wrapText="false" indent="0" shrinkToFit="false"/>
      <protection locked="true" hidden="false"/>
    </xf>
    <xf numFmtId="164" fontId="20" fillId="2" borderId="0" xfId="29" applyFont="true" applyBorder="false" applyAlignment="true" applyProtection="false">
      <alignment horizontal="general" vertical="top" textRotation="0" wrapText="true" indent="0" shrinkToFit="false"/>
      <protection locked="true" hidden="false"/>
    </xf>
    <xf numFmtId="164" fontId="17" fillId="0" borderId="0" xfId="29" applyFont="true" applyBorder="false" applyAlignment="true" applyProtection="false">
      <alignment horizontal="justify" vertical="top" textRotation="0" wrapText="false" indent="0" shrinkToFit="false"/>
      <protection locked="true" hidden="false"/>
    </xf>
    <xf numFmtId="164" fontId="16" fillId="2" borderId="0" xfId="29" applyFont="true" applyBorder="false" applyAlignment="true" applyProtection="false">
      <alignment horizontal="justify" vertical="top" textRotation="0" wrapText="false" indent="0" shrinkToFit="false"/>
      <protection locked="true" hidden="false"/>
    </xf>
    <xf numFmtId="164" fontId="23" fillId="2" borderId="0" xfId="29" applyFont="true" applyBorder="false" applyAlignment="true" applyProtection="false">
      <alignment horizontal="general" vertical="top" textRotation="0" wrapText="false" indent="0" shrinkToFit="false"/>
      <protection locked="true" hidden="false"/>
    </xf>
    <xf numFmtId="164" fontId="17" fillId="0" borderId="0" xfId="0" applyFont="true" applyBorder="false" applyAlignment="true" applyProtection="false">
      <alignment horizontal="justify"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false" indent="0" shrinkToFit="false"/>
      <protection locked="true" hidden="false"/>
    </xf>
    <xf numFmtId="164" fontId="16"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false">
      <alignment horizontal="justify" vertical="top" textRotation="0" wrapText="true" indent="0" shrinkToFit="false"/>
      <protection locked="true" hidden="false"/>
    </xf>
    <xf numFmtId="164" fontId="22" fillId="2" borderId="0" xfId="29" applyFont="true" applyBorder="false" applyAlignment="true" applyProtection="false">
      <alignment horizontal="justify" vertical="top" textRotation="0" wrapText="true" indent="0" shrinkToFit="false"/>
      <protection locked="true" hidden="false"/>
    </xf>
    <xf numFmtId="164" fontId="17" fillId="2" borderId="1"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false" indent="0" shrinkToFit="false"/>
      <protection locked="true" hidden="false"/>
    </xf>
    <xf numFmtId="164" fontId="6" fillId="2" borderId="3" xfId="29" applyFont="true" applyBorder="true" applyAlignment="true" applyProtection="false">
      <alignment horizontal="justify" vertical="bottom" textRotation="0" wrapText="true" indent="0" shrinkToFit="false"/>
      <protection locked="true" hidden="false"/>
    </xf>
    <xf numFmtId="164" fontId="6" fillId="2" borderId="0" xfId="29" applyFont="false" applyBorder="false" applyAlignment="true" applyProtection="false">
      <alignment horizontal="justify" vertical="bottom" textRotation="0" wrapText="true" indent="0" shrinkToFit="false"/>
      <protection locked="true" hidden="false"/>
    </xf>
    <xf numFmtId="164" fontId="12" fillId="2" borderId="0" xfId="29" applyFont="true" applyBorder="false" applyAlignment="true" applyProtection="false">
      <alignment horizontal="center" vertical="center" textRotation="0" wrapText="false" indent="0" shrinkToFit="false"/>
      <protection locked="true" hidden="false"/>
    </xf>
    <xf numFmtId="164" fontId="22" fillId="3" borderId="4" xfId="29" applyFont="true" applyBorder="true" applyAlignment="true" applyProtection="false">
      <alignment horizontal="justify" vertical="top" textRotation="0" wrapText="true" indent="0" shrinkToFit="false"/>
      <protection locked="true" hidden="false"/>
    </xf>
    <xf numFmtId="164" fontId="25" fillId="2" borderId="0" xfId="29" applyFont="true" applyBorder="false" applyAlignment="true" applyProtection="false">
      <alignment horizontal="general" vertical="top" textRotation="0" wrapText="false" indent="0" shrinkToFit="false"/>
      <protection locked="true" hidden="false"/>
    </xf>
    <xf numFmtId="164" fontId="16" fillId="3" borderId="4" xfId="29" applyFont="true" applyBorder="true" applyAlignment="true" applyProtection="false">
      <alignment horizontal="justify" vertical="top" textRotation="0" wrapText="true" indent="0" shrinkToFit="false"/>
      <protection locked="true" hidden="false"/>
    </xf>
    <xf numFmtId="164" fontId="0" fillId="2" borderId="0" xfId="29" applyFont="true" applyBorder="false" applyAlignment="true" applyProtection="false">
      <alignment horizontal="justify" vertical="top" textRotation="0" wrapText="false" indent="0" shrinkToFit="false"/>
      <protection locked="true" hidden="false"/>
    </xf>
    <xf numFmtId="164" fontId="26" fillId="2" borderId="0" xfId="29" applyFont="true" applyBorder="false" applyAlignment="true" applyProtection="false">
      <alignment horizontal="justify" vertical="top" textRotation="0" wrapText="false" indent="0" shrinkToFit="false"/>
      <protection locked="true" hidden="false"/>
    </xf>
    <xf numFmtId="164" fontId="27" fillId="2" borderId="0" xfId="29" applyFont="true" applyBorder="false" applyAlignment="true" applyProtection="false">
      <alignment horizontal="justify" vertical="top" textRotation="0" wrapText="true" indent="0" shrinkToFit="false"/>
      <protection locked="true" hidden="false"/>
    </xf>
    <xf numFmtId="164" fontId="18" fillId="2" borderId="0" xfId="29" applyFont="true" applyBorder="false" applyAlignment="true" applyProtection="false">
      <alignment horizontal="justify" vertical="top" textRotation="0" wrapText="true" indent="0" shrinkToFit="false"/>
      <protection locked="true" hidden="false"/>
    </xf>
    <xf numFmtId="164" fontId="17"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29" fillId="2" borderId="0" xfId="29" applyFont="true" applyBorder="false" applyAlignment="false" applyProtection="true">
      <alignment horizontal="general" vertical="bottom" textRotation="0" wrapText="false" indent="0" shrinkToFit="false"/>
      <protection locked="false" hidden="false"/>
    </xf>
    <xf numFmtId="166" fontId="29" fillId="2" borderId="0" xfId="29" applyFont="true" applyBorder="false" applyAlignment="false" applyProtection="true">
      <alignment horizontal="general" vertical="bottom" textRotation="0" wrapText="false" indent="0" shrinkToFit="false"/>
      <protection locked="false" hidden="false"/>
    </xf>
    <xf numFmtId="167" fontId="30" fillId="2" borderId="0" xfId="29" applyFont="true" applyBorder="false" applyAlignment="false" applyProtection="false">
      <alignment horizontal="general" vertical="bottom" textRotation="0" wrapText="false" indent="0" shrinkToFit="false"/>
      <protection locked="true" hidden="false"/>
    </xf>
    <xf numFmtId="164" fontId="30" fillId="2" borderId="0" xfId="29" applyFont="true" applyBorder="false" applyAlignment="false" applyProtection="false">
      <alignment horizontal="general" vertical="bottom" textRotation="0" wrapText="false" indent="0" shrinkToFit="false"/>
      <protection locked="true" hidden="false"/>
    </xf>
    <xf numFmtId="164" fontId="29" fillId="2" borderId="0" xfId="29" applyFont="true" applyBorder="false" applyAlignment="false" applyProtection="false">
      <alignment horizontal="general" vertical="bottom" textRotation="0" wrapText="false" indent="0" shrinkToFit="false"/>
      <protection locked="true" hidden="false"/>
    </xf>
    <xf numFmtId="164" fontId="14" fillId="2" borderId="0" xfId="29" applyFont="true" applyBorder="true" applyAlignment="true" applyProtection="false">
      <alignment horizontal="center" vertical="bottom" textRotation="0" wrapText="false" indent="0" shrinkToFit="false"/>
      <protection locked="true" hidden="false"/>
    </xf>
    <xf numFmtId="167" fontId="31" fillId="2" borderId="0" xfId="29" applyFont="true" applyBorder="false" applyAlignment="false" applyProtection="false">
      <alignment horizontal="general" vertical="bottom" textRotation="0" wrapText="false" indent="0" shrinkToFit="false"/>
      <protection locked="true" hidden="false"/>
    </xf>
    <xf numFmtId="164" fontId="31" fillId="2" borderId="0" xfId="29" applyFont="true" applyBorder="false" applyAlignment="false" applyProtection="false">
      <alignment horizontal="general" vertical="bottom" textRotation="0" wrapText="false" indent="0" shrinkToFit="false"/>
      <protection locked="true" hidden="false"/>
    </xf>
    <xf numFmtId="164" fontId="32" fillId="2" borderId="0" xfId="0" applyFont="true" applyBorder="true" applyAlignment="true" applyProtection="false">
      <alignment horizontal="center" vertical="bottom" textRotation="0" wrapText="false" indent="0" shrinkToFit="false"/>
      <protection locked="true" hidden="false"/>
    </xf>
    <xf numFmtId="168" fontId="33" fillId="4" borderId="0" xfId="0" applyFont="true" applyBorder="true" applyAlignment="true" applyProtection="false">
      <alignment horizontal="center" vertical="bottom" textRotation="0" wrapText="false" indent="0" shrinkToFit="false"/>
      <protection locked="true" hidden="false"/>
    </xf>
    <xf numFmtId="164" fontId="34" fillId="2" borderId="0" xfId="29" applyFont="true" applyBorder="false" applyAlignment="true" applyProtection="false">
      <alignment horizontal="center" vertical="bottom" textRotation="0" wrapText="false" indent="0" shrinkToFit="false"/>
      <protection locked="true" hidden="false"/>
    </xf>
    <xf numFmtId="169" fontId="33" fillId="4" borderId="0" xfId="0" applyFont="true" applyBorder="true" applyAlignment="true" applyProtection="false">
      <alignment horizontal="center" vertical="bottom" textRotation="0" wrapText="false" indent="0" shrinkToFit="false"/>
      <protection locked="true" hidden="false"/>
    </xf>
    <xf numFmtId="164" fontId="22" fillId="2" borderId="0" xfId="29" applyFont="true" applyBorder="false" applyAlignment="true" applyProtection="false">
      <alignment horizontal="right" vertical="center" textRotation="0" wrapText="false" indent="0" shrinkToFit="false"/>
      <protection locked="true" hidden="false"/>
    </xf>
    <xf numFmtId="164" fontId="35" fillId="2" borderId="4" xfId="29" applyFont="true" applyBorder="true" applyAlignment="false" applyProtection="true">
      <alignment horizontal="general" vertical="bottom" textRotation="0" wrapText="false" indent="0" shrinkToFit="false"/>
      <protection locked="false" hidden="false"/>
    </xf>
    <xf numFmtId="164" fontId="35" fillId="2" borderId="0" xfId="29" applyFont="true" applyBorder="false" applyAlignment="false" applyProtection="true">
      <alignment horizontal="general" vertical="bottom" textRotation="0" wrapText="false" indent="0" shrinkToFit="false"/>
      <protection locked="false" hidden="false"/>
    </xf>
    <xf numFmtId="167" fontId="29" fillId="2" borderId="0" xfId="29" applyFont="true" applyBorder="false" applyAlignment="false" applyProtection="false">
      <alignment horizontal="general" vertical="bottom" textRotation="0" wrapText="false" indent="0" shrinkToFit="false"/>
      <protection locked="true" hidden="false"/>
    </xf>
    <xf numFmtId="164" fontId="35" fillId="2" borderId="0" xfId="29" applyFont="true" applyBorder="false" applyAlignment="true" applyProtection="false">
      <alignment horizontal="center" vertical="bottom" textRotation="0" wrapText="false" indent="0" shrinkToFit="false"/>
      <protection locked="true" hidden="false"/>
    </xf>
    <xf numFmtId="164" fontId="6" fillId="2" borderId="0" xfId="29" applyFont="false" applyBorder="false" applyAlignment="false" applyProtection="false">
      <alignment horizontal="general" vertical="bottom" textRotation="0" wrapText="false" indent="0" shrinkToFit="false"/>
      <protection locked="true" hidden="false"/>
    </xf>
    <xf numFmtId="164" fontId="36" fillId="5" borderId="4" xfId="0" applyFont="true" applyBorder="true" applyAlignment="true" applyProtection="false">
      <alignment horizontal="center" vertical="center" textRotation="0" wrapText="true" indent="0" shrinkToFit="false"/>
      <protection locked="true" hidden="false"/>
    </xf>
    <xf numFmtId="166" fontId="36" fillId="5" borderId="4" xfId="0" applyFont="true" applyBorder="true" applyAlignment="true" applyProtection="false">
      <alignment horizontal="center" vertical="center" textRotation="0" wrapText="true" indent="0" shrinkToFit="false"/>
      <protection locked="true" hidden="false"/>
    </xf>
    <xf numFmtId="170" fontId="36" fillId="5" borderId="4" xfId="0" applyFont="true" applyBorder="true" applyAlignment="true" applyProtection="false">
      <alignment horizontal="center" vertical="center" textRotation="0" wrapText="true" indent="0" shrinkToFit="false"/>
      <protection locked="true" hidden="false"/>
    </xf>
    <xf numFmtId="164" fontId="38" fillId="2" borderId="0" xfId="29" applyFont="true" applyBorder="false" applyAlignment="false" applyProtection="false">
      <alignment horizontal="general" vertical="bottom" textRotation="0" wrapText="false" indent="0" shrinkToFit="false"/>
      <protection locked="true" hidden="false"/>
    </xf>
    <xf numFmtId="164" fontId="29" fillId="2" borderId="0" xfId="29" applyFont="true" applyBorder="false" applyAlignment="true" applyProtection="true">
      <alignment horizontal="general" vertical="top" textRotation="0" wrapText="true" indent="0" shrinkToFit="false"/>
      <protection locked="false" hidden="false"/>
    </xf>
    <xf numFmtId="171" fontId="36" fillId="6" borderId="0" xfId="29" applyFont="true" applyBorder="false" applyAlignment="true" applyProtection="true">
      <alignment horizontal="general" vertical="top" textRotation="0" wrapText="true" indent="0" shrinkToFit="false"/>
      <protection locked="false" hidden="false"/>
    </xf>
    <xf numFmtId="172" fontId="29" fillId="2" borderId="0" xfId="29" applyFont="true" applyBorder="false" applyAlignment="true" applyProtection="true">
      <alignment horizontal="general" vertical="top" textRotation="0" wrapText="false" indent="0" shrinkToFit="false"/>
      <protection locked="false" hidden="false"/>
    </xf>
    <xf numFmtId="164" fontId="36" fillId="6" borderId="0" xfId="29" applyFont="true" applyBorder="false" applyAlignment="true" applyProtection="true">
      <alignment horizontal="general" vertical="top" textRotation="0" wrapText="true" indent="0" shrinkToFit="false"/>
      <protection locked="false" hidden="false"/>
    </xf>
    <xf numFmtId="166" fontId="36" fillId="6" borderId="0" xfId="29" applyFont="true" applyBorder="false" applyAlignment="true" applyProtection="true">
      <alignment horizontal="general" vertical="top" textRotation="0" wrapText="false" indent="0" shrinkToFit="false"/>
      <protection locked="false" hidden="false"/>
    </xf>
    <xf numFmtId="167" fontId="36" fillId="6" borderId="0" xfId="29" applyFont="true" applyBorder="false" applyAlignment="true" applyProtection="true">
      <alignment horizontal="general" vertical="top" textRotation="0" wrapText="false" indent="0" shrinkToFit="false"/>
      <protection locked="false" hidden="false"/>
    </xf>
    <xf numFmtId="171" fontId="29" fillId="2" borderId="0" xfId="29" applyFont="true" applyBorder="false" applyAlignment="true" applyProtection="true">
      <alignment horizontal="general" vertical="top" textRotation="0" wrapText="true" indent="0" shrinkToFit="false"/>
      <protection locked="false" hidden="false"/>
    </xf>
    <xf numFmtId="166" fontId="29" fillId="2" borderId="0" xfId="29" applyFont="true" applyBorder="false" applyAlignment="true" applyProtection="true">
      <alignment horizontal="general" vertical="top" textRotation="0" wrapText="false" indent="0" shrinkToFit="false"/>
      <protection locked="false" hidden="false"/>
    </xf>
    <xf numFmtId="167" fontId="29" fillId="2" borderId="0" xfId="29" applyFont="true" applyBorder="false" applyAlignment="true" applyProtection="true">
      <alignment horizontal="general" vertical="top" textRotation="0" wrapText="false" indent="0" shrinkToFit="false"/>
      <protection locked="false" hidden="false"/>
    </xf>
    <xf numFmtId="171" fontId="36" fillId="2" borderId="0" xfId="29" applyFont="true" applyBorder="false" applyAlignment="true" applyProtection="true">
      <alignment horizontal="general" vertical="top" textRotation="0" wrapText="true" indent="0" shrinkToFit="false"/>
      <protection locked="false" hidden="false"/>
    </xf>
    <xf numFmtId="164" fontId="36" fillId="2" borderId="0" xfId="29" applyFont="true" applyBorder="false" applyAlignment="true" applyProtection="true">
      <alignment horizontal="general" vertical="top" textRotation="0" wrapText="true" indent="0" shrinkToFit="false"/>
      <protection locked="false" hidden="false"/>
    </xf>
    <xf numFmtId="166" fontId="36" fillId="2" borderId="0" xfId="29" applyFont="true" applyBorder="false" applyAlignment="true" applyProtection="true">
      <alignment horizontal="general" vertical="top" textRotation="0" wrapText="false" indent="0" shrinkToFit="false"/>
      <protection locked="false" hidden="false"/>
    </xf>
    <xf numFmtId="167" fontId="36" fillId="2" borderId="0" xfId="29" applyFont="true" applyBorder="false" applyAlignment="true" applyProtection="true">
      <alignment horizontal="general" vertical="top" textRotation="0" wrapText="false" indent="0" shrinkToFit="false"/>
      <protection locked="false" hidden="false"/>
    </xf>
    <xf numFmtId="173" fontId="29" fillId="2" borderId="0" xfId="29" applyFont="true" applyBorder="false" applyAlignment="true" applyProtection="true">
      <alignment horizontal="general" vertical="top" textRotation="0" wrapText="true" indent="0" shrinkToFit="false"/>
      <protection locked="false" hidden="false"/>
    </xf>
    <xf numFmtId="169" fontId="43" fillId="2" borderId="0" xfId="29" applyFont="true" applyBorder="false" applyAlignment="false" applyProtection="false">
      <alignment horizontal="general" vertical="bottom" textRotation="0" wrapText="false" indent="0" shrinkToFit="false"/>
      <protection locked="true" hidden="false"/>
    </xf>
    <xf numFmtId="164" fontId="34" fillId="2" borderId="5" xfId="29" applyFont="true" applyBorder="true" applyAlignment="true" applyProtection="false">
      <alignment horizontal="general" vertical="center" textRotation="0" wrapText="true" indent="0" shrinkToFit="false"/>
      <protection locked="true" hidden="false"/>
    </xf>
    <xf numFmtId="172" fontId="34" fillId="7" borderId="4" xfId="29" applyFont="true" applyBorder="true" applyAlignment="true" applyProtection="true">
      <alignment horizontal="center" vertical="center" textRotation="0" wrapText="false" indent="0" shrinkToFit="false"/>
      <protection locked="false" hidden="false"/>
    </xf>
    <xf numFmtId="164" fontId="34" fillId="2" borderId="0" xfId="29" applyFont="true" applyBorder="false" applyAlignment="true" applyProtection="false">
      <alignment horizontal="general" vertical="center" textRotation="0" wrapText="true" indent="0" shrinkToFit="false"/>
      <protection locked="true" hidden="false"/>
    </xf>
    <xf numFmtId="164" fontId="35" fillId="2" borderId="0" xfId="29" applyFont="true" applyBorder="false" applyAlignment="false" applyProtection="false">
      <alignment horizontal="general" vertical="bottom" textRotation="0" wrapText="false" indent="0" shrinkToFit="false"/>
      <protection locked="true" hidden="false"/>
    </xf>
    <xf numFmtId="169" fontId="35" fillId="2" borderId="0" xfId="29" applyFont="true" applyBorder="false" applyAlignment="false" applyProtection="false">
      <alignment horizontal="general" vertical="bottom" textRotation="0" wrapText="false" indent="0" shrinkToFit="false"/>
      <protection locked="true" hidden="false"/>
    </xf>
    <xf numFmtId="164" fontId="34" fillId="2" borderId="0" xfId="29" applyFont="true" applyBorder="false" applyAlignment="true" applyProtection="false">
      <alignment horizontal="center" vertical="bottom" textRotation="0" wrapText="true" indent="0" shrinkToFit="false"/>
      <protection locked="true" hidden="false"/>
    </xf>
    <xf numFmtId="164" fontId="22" fillId="2" borderId="0" xfId="29" applyFont="true" applyBorder="false" applyAlignment="true" applyProtection="false">
      <alignment horizontal="right" vertical="bottom" textRotation="0" wrapText="false" indent="0" shrinkToFit="false"/>
      <protection locked="true" hidden="false"/>
    </xf>
    <xf numFmtId="174" fontId="6" fillId="2" borderId="0" xfId="29" applyFont="false" applyBorder="true" applyAlignment="false" applyProtection="false">
      <alignment horizontal="general" vertical="bottom" textRotation="0" wrapText="false" indent="0" shrinkToFit="false"/>
      <protection locked="true" hidden="false"/>
    </xf>
    <xf numFmtId="164" fontId="38" fillId="8" borderId="4" xfId="29" applyFont="true" applyBorder="true" applyAlignment="true" applyProtection="false">
      <alignment horizontal="center" vertical="center" textRotation="0" wrapText="false" indent="0" shrinkToFit="false"/>
      <protection locked="true" hidden="false"/>
    </xf>
    <xf numFmtId="164" fontId="38" fillId="8" borderId="4" xfId="29" applyFont="true" applyBorder="true" applyAlignment="true" applyProtection="false">
      <alignment horizontal="center" vertical="center" textRotation="0" wrapText="true" indent="0" shrinkToFit="false"/>
      <protection locked="true" hidden="false"/>
    </xf>
    <xf numFmtId="164" fontId="29" fillId="0" borderId="4" xfId="29" applyFont="true" applyBorder="true" applyAlignment="true" applyProtection="false">
      <alignment horizontal="general" vertical="center" textRotation="0" wrapText="false" indent="0" shrinkToFit="false"/>
      <protection locked="true" hidden="false"/>
    </xf>
    <xf numFmtId="164" fontId="6" fillId="0" borderId="4" xfId="29" applyFont="true" applyBorder="true" applyAlignment="false" applyProtection="false">
      <alignment horizontal="general" vertical="bottom" textRotation="0" wrapText="false" indent="0" shrinkToFit="false"/>
      <protection locked="true" hidden="false"/>
    </xf>
    <xf numFmtId="166" fontId="29" fillId="7" borderId="4" xfId="29" applyFont="true" applyBorder="true" applyAlignment="true" applyProtection="true">
      <alignment horizontal="general" vertical="center" textRotation="0" wrapText="false" indent="0" shrinkToFit="false"/>
      <protection locked="false" hidden="false"/>
    </xf>
    <xf numFmtId="164" fontId="38" fillId="8" borderId="4" xfId="29" applyFont="true" applyBorder="true" applyAlignment="true" applyProtection="false">
      <alignment horizontal="general" vertical="center" textRotation="0" wrapText="false" indent="0" shrinkToFit="false"/>
      <protection locked="true" hidden="false"/>
    </xf>
    <xf numFmtId="164" fontId="6" fillId="8" borderId="4" xfId="29" applyFont="false" applyBorder="true" applyAlignment="false" applyProtection="false">
      <alignment horizontal="general" vertical="bottom" textRotation="0" wrapText="false" indent="0" shrinkToFit="false"/>
      <protection locked="true" hidden="false"/>
    </xf>
    <xf numFmtId="166" fontId="38" fillId="8" borderId="4" xfId="29" applyFont="true" applyBorder="true" applyAlignment="true" applyProtection="false">
      <alignment horizontal="general" vertical="center" textRotation="0" wrapText="false" indent="0" shrinkToFit="false"/>
      <protection locked="true" hidden="false"/>
    </xf>
    <xf numFmtId="164" fontId="6" fillId="2" borderId="0" xfId="29" applyFont="true" applyBorder="true" applyAlignment="true" applyProtection="false">
      <alignment horizontal="general" vertical="top" textRotation="0" wrapText="true" indent="0" shrinkToFit="false"/>
      <protection locked="true" hidden="false"/>
    </xf>
    <xf numFmtId="164" fontId="29" fillId="2" borderId="0" xfId="0" applyFont="true" applyBorder="false" applyAlignment="false" applyProtection="false">
      <alignment horizontal="general" vertical="bottom" textRotation="0" wrapText="false" indent="0" shrinkToFit="false"/>
      <protection locked="true" hidden="false"/>
    </xf>
    <xf numFmtId="166" fontId="29" fillId="2" borderId="0" xfId="0" applyFont="true" applyBorder="false" applyAlignment="false" applyProtection="false">
      <alignment horizontal="general" vertical="bottom" textRotation="0" wrapText="false" indent="0" shrinkToFit="false"/>
      <protection locked="true" hidden="false"/>
    </xf>
    <xf numFmtId="164" fontId="45"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tru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22" fillId="2" borderId="0" xfId="0" applyFont="true" applyBorder="false" applyAlignment="true" applyProtection="false">
      <alignment horizontal="right" vertical="top" textRotation="0" wrapText="false" indent="0" shrinkToFit="false"/>
      <protection locked="true" hidden="false"/>
    </xf>
    <xf numFmtId="174" fontId="6" fillId="2" borderId="0" xfId="0" applyFont="true" applyBorder="tru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true" indent="0" shrinkToFit="false"/>
      <protection locked="true" hidden="false"/>
    </xf>
    <xf numFmtId="172" fontId="46" fillId="4" borderId="0" xfId="0" applyFont="true" applyBorder="false" applyAlignment="true" applyProtection="false">
      <alignment horizontal="center" vertical="bottom" textRotation="0" wrapText="false" indent="0" shrinkToFit="false"/>
      <protection locked="true" hidden="false"/>
    </xf>
    <xf numFmtId="164" fontId="20" fillId="2" borderId="0" xfId="0" applyFont="true" applyBorder="false" applyAlignment="false" applyProtection="false">
      <alignment horizontal="general" vertical="bottom" textRotation="0" wrapText="false" indent="0" shrinkToFit="false"/>
      <protection locked="true" hidden="false"/>
    </xf>
    <xf numFmtId="164" fontId="22" fillId="2" borderId="0" xfId="0" applyFont="true" applyBorder="false" applyAlignment="true" applyProtection="false">
      <alignment horizontal="right" vertical="bottom" textRotation="0" wrapText="false" indent="0" shrinkToFit="false"/>
      <protection locked="true" hidden="false"/>
    </xf>
    <xf numFmtId="174" fontId="6" fillId="2" borderId="0" xfId="0" applyFont="true" applyBorder="false" applyAlignment="true" applyProtection="false">
      <alignment horizontal="left" vertical="bottom" textRotation="0" wrapText="false" indent="0" shrinkToFit="false"/>
      <protection locked="true" hidden="false"/>
    </xf>
    <xf numFmtId="164" fontId="38" fillId="8" borderId="4" xfId="0" applyFont="true" applyBorder="true" applyAlignment="true" applyProtection="false">
      <alignment horizontal="center" vertical="center" textRotation="0" wrapText="false" indent="0" shrinkToFit="false"/>
      <protection locked="true" hidden="false"/>
    </xf>
    <xf numFmtId="166" fontId="38" fillId="8" borderId="6" xfId="0" applyFont="true" applyBorder="true" applyAlignment="true" applyProtection="false">
      <alignment horizontal="center" vertical="center" textRotation="0" wrapText="true" indent="0" shrinkToFit="false"/>
      <protection locked="true" hidden="false"/>
    </xf>
    <xf numFmtId="164" fontId="47" fillId="8" borderId="7" xfId="0" applyFont="true" applyBorder="true" applyAlignment="true" applyProtection="false">
      <alignment horizontal="center" vertical="center" textRotation="0" wrapText="true" indent="0" shrinkToFit="false"/>
      <protection locked="true" hidden="false"/>
    </xf>
    <xf numFmtId="164" fontId="45" fillId="2" borderId="0" xfId="0" applyFont="true" applyBorder="false" applyAlignment="true" applyProtection="false">
      <alignment horizontal="left" vertical="bottom" textRotation="0" wrapText="false" indent="0" shrinkToFit="false"/>
      <protection locked="true" hidden="false"/>
    </xf>
    <xf numFmtId="171" fontId="29" fillId="2" borderId="4" xfId="0" applyFont="true" applyBorder="true" applyAlignment="true" applyProtection="false">
      <alignment horizontal="center" vertical="center" textRotation="0" wrapText="false" indent="0" shrinkToFit="false"/>
      <protection locked="true" hidden="false"/>
    </xf>
    <xf numFmtId="164" fontId="29" fillId="2" borderId="4" xfId="0" applyFont="true" applyBorder="true" applyAlignment="true" applyProtection="false">
      <alignment horizontal="general" vertical="center" textRotation="0" wrapText="false" indent="0" shrinkToFit="false"/>
      <protection locked="true" hidden="false"/>
    </xf>
    <xf numFmtId="166" fontId="29" fillId="2" borderId="6" xfId="0" applyFont="true" applyBorder="true" applyAlignment="true" applyProtection="false">
      <alignment horizontal="general" vertical="center" textRotation="0" wrapText="false" indent="0" shrinkToFit="false"/>
      <protection locked="true" hidden="false"/>
    </xf>
    <xf numFmtId="166" fontId="21" fillId="2" borderId="8" xfId="0" applyFont="true" applyBorder="true" applyAlignment="false" applyProtection="false">
      <alignment horizontal="general" vertical="bottom" textRotation="0" wrapText="false" indent="0" shrinkToFit="false"/>
      <protection locked="true" hidden="false"/>
    </xf>
    <xf numFmtId="164" fontId="45" fillId="2" borderId="4" xfId="0" applyFont="true" applyBorder="true" applyAlignment="true" applyProtection="false">
      <alignment horizontal="center" vertical="bottom" textRotation="0" wrapText="false" indent="0" shrinkToFit="false"/>
      <protection locked="true" hidden="false"/>
    </xf>
    <xf numFmtId="166" fontId="21" fillId="7" borderId="8"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false" applyAlignment="false" applyProtection="false">
      <alignment horizontal="general" vertical="bottom" textRotation="0" wrapText="false" indent="0" shrinkToFit="false"/>
      <protection locked="true" hidden="false"/>
    </xf>
    <xf numFmtId="174" fontId="45" fillId="2" borderId="4" xfId="0" applyFont="true" applyBorder="true" applyAlignment="true" applyProtection="false">
      <alignment horizontal="left" vertical="bottom" textRotation="0" wrapText="false" indent="0" shrinkToFit="false"/>
      <protection locked="true" hidden="false"/>
    </xf>
    <xf numFmtId="164" fontId="49" fillId="2" borderId="0" xfId="0" applyFont="true" applyBorder="false" applyAlignment="false" applyProtection="false">
      <alignment horizontal="general" vertical="bottom" textRotation="0" wrapText="false" indent="0" shrinkToFit="false"/>
      <protection locked="true" hidden="false"/>
    </xf>
    <xf numFmtId="166" fontId="21" fillId="2" borderId="9" xfId="0" applyFont="true" applyBorder="true" applyAlignment="false" applyProtection="false">
      <alignment horizontal="general" vertical="bottom" textRotation="0" wrapText="false" indent="0" shrinkToFit="false"/>
      <protection locked="true" hidden="false"/>
    </xf>
    <xf numFmtId="164" fontId="17" fillId="8" borderId="4" xfId="0" applyFont="true" applyBorder="true" applyAlignment="false" applyProtection="false">
      <alignment horizontal="general" vertical="bottom" textRotation="0" wrapText="false" indent="0" shrinkToFit="false"/>
      <protection locked="true" hidden="false"/>
    </xf>
    <xf numFmtId="164" fontId="17" fillId="8" borderId="4" xfId="0" applyFont="true" applyBorder="true" applyAlignment="true" applyProtection="false">
      <alignment horizontal="left" vertical="bottom" textRotation="0" wrapText="false" indent="0" shrinkToFit="false"/>
      <protection locked="true" hidden="false"/>
    </xf>
    <xf numFmtId="164" fontId="17" fillId="8" borderId="4" xfId="0" applyFont="true" applyBorder="true" applyAlignment="true" applyProtection="false">
      <alignment horizontal="center" vertical="bottom" textRotation="0" wrapText="false" indent="0" shrinkToFit="false"/>
      <protection locked="true" hidden="false"/>
    </xf>
    <xf numFmtId="164" fontId="29" fillId="2" borderId="4" xfId="0" applyFont="true" applyBorder="true" applyAlignment="true" applyProtection="false">
      <alignment horizontal="center" vertical="top" textRotation="0" wrapText="true" indent="0" shrinkToFit="false"/>
      <protection locked="true" hidden="false"/>
    </xf>
    <xf numFmtId="166" fontId="29" fillId="2" borderId="4" xfId="0" applyFont="true" applyBorder="true" applyAlignment="true" applyProtection="false">
      <alignment horizontal="general" vertical="top" textRotation="0" wrapText="true" indent="0" shrinkToFit="false"/>
      <protection locked="true" hidden="false"/>
    </xf>
    <xf numFmtId="166" fontId="45" fillId="2" borderId="0" xfId="0" applyFont="true" applyBorder="false" applyAlignment="false" applyProtection="false">
      <alignment horizontal="general" vertical="bottom" textRotation="0" wrapText="false" indent="0" shrinkToFit="false"/>
      <protection locked="true" hidden="false"/>
    </xf>
    <xf numFmtId="164" fontId="29" fillId="2" borderId="4" xfId="0" applyFont="true" applyBorder="true" applyAlignment="true" applyProtection="false">
      <alignment horizontal="center" vertical="bottom" textRotation="0" wrapText="false" indent="0" shrinkToFit="false"/>
      <protection locked="true" hidden="false"/>
    </xf>
    <xf numFmtId="164" fontId="29" fillId="2" borderId="4" xfId="0" applyFont="true" applyBorder="true" applyAlignment="true" applyProtection="false">
      <alignment horizontal="left" vertical="center" textRotation="0" wrapText="false" indent="0" shrinkToFit="false"/>
      <protection locked="true" hidden="false"/>
    </xf>
    <xf numFmtId="164" fontId="29" fillId="2" borderId="4" xfId="0" applyFont="true" applyBorder="true" applyAlignment="true" applyProtection="false">
      <alignment horizontal="general" vertical="center" textRotation="0" wrapText="true" indent="0" shrinkToFit="false"/>
      <protection locked="true" hidden="false"/>
    </xf>
    <xf numFmtId="164" fontId="29" fillId="2" borderId="4" xfId="0" applyFont="true" applyBorder="true" applyAlignment="true" applyProtection="false">
      <alignment horizontal="left"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70" fontId="45" fillId="2" borderId="0" xfId="0" applyFont="true" applyBorder="false" applyAlignment="true" applyProtection="false">
      <alignment horizontal="center" vertical="bottom" textRotation="0" wrapText="false" indent="0" shrinkToFit="false"/>
      <protection locked="true" hidden="false"/>
    </xf>
    <xf numFmtId="166" fontId="17" fillId="2" borderId="0" xfId="0" applyFont="true" applyBorder="false" applyAlignment="false" applyProtection="false">
      <alignment horizontal="general" vertical="bottom" textRotation="0" wrapText="false" indent="0" shrinkToFit="false"/>
      <protection locked="true" hidden="false"/>
    </xf>
    <xf numFmtId="166" fontId="38" fillId="8" borderId="4" xfId="0" applyFont="true" applyBorder="true" applyAlignment="true" applyProtection="false">
      <alignment horizontal="center" vertical="center" textRotation="0" wrapText="true" indent="0" shrinkToFit="false"/>
      <protection locked="true" hidden="false"/>
    </xf>
    <xf numFmtId="164" fontId="29" fillId="2" borderId="4" xfId="0" applyFont="true" applyBorder="true" applyAlignment="true" applyProtection="false">
      <alignment horizontal="general" vertical="top" textRotation="0" wrapText="true" indent="0" shrinkToFit="false"/>
      <protection locked="true" hidden="false"/>
    </xf>
    <xf numFmtId="166" fontId="29" fillId="2" borderId="4" xfId="0" applyFont="true" applyBorder="true" applyAlignment="true" applyProtection="false">
      <alignment horizontal="general" vertical="center" textRotation="0" wrapText="false" indent="0" shrinkToFit="false"/>
      <protection locked="true" hidden="false"/>
    </xf>
    <xf numFmtId="174" fontId="45" fillId="2" borderId="0" xfId="0" applyFont="true" applyBorder="false" applyAlignment="true" applyProtection="false">
      <alignment horizontal="right" vertical="bottom" textRotation="0" wrapText="false" indent="0" shrinkToFit="false"/>
      <protection locked="true" hidden="false"/>
    </xf>
    <xf numFmtId="164" fontId="36" fillId="2" borderId="4" xfId="0" applyFont="true" applyBorder="true" applyAlignment="true" applyProtection="false">
      <alignment horizontal="general" vertical="top" textRotation="0" wrapText="true" indent="0" shrinkToFit="false"/>
      <protection locked="true" hidden="false"/>
    </xf>
    <xf numFmtId="166" fontId="36" fillId="2" borderId="4" xfId="0" applyFont="true" applyBorder="true" applyAlignment="true" applyProtection="false">
      <alignment horizontal="general" vertical="center" textRotation="0" wrapText="false" indent="0" shrinkToFit="false"/>
      <protection locked="true" hidden="false"/>
    </xf>
    <xf numFmtId="166" fontId="45" fillId="2" borderId="0" xfId="0" applyFont="true" applyBorder="false" applyAlignment="true" applyProtection="false">
      <alignment horizontal="right" vertical="bottom" textRotation="0" wrapText="false" indent="0" shrinkToFit="false"/>
      <protection locked="true" hidden="false"/>
    </xf>
    <xf numFmtId="166" fontId="29" fillId="2" borderId="4" xfId="0" applyFont="true" applyBorder="true" applyAlignment="false" applyProtection="false">
      <alignment horizontal="general" vertical="bottom" textRotation="0" wrapText="false" indent="0" shrinkToFit="false"/>
      <protection locked="true" hidden="false"/>
    </xf>
    <xf numFmtId="164" fontId="29" fillId="2" borderId="0" xfId="0" applyFont="true" applyBorder="false" applyAlignment="true" applyProtection="false">
      <alignment horizontal="center" vertical="top" textRotation="0" wrapText="true" indent="0" shrinkToFit="false"/>
      <protection locked="true" hidden="false"/>
    </xf>
    <xf numFmtId="164" fontId="29" fillId="2" borderId="0" xfId="0" applyFont="true" applyBorder="false" applyAlignment="true" applyProtection="false">
      <alignment horizontal="general" vertical="top" textRotation="0" wrapText="true" indent="0" shrinkToFit="false"/>
      <protection locked="true" hidden="false"/>
    </xf>
    <xf numFmtId="166" fontId="29" fillId="2" borderId="0" xfId="0" applyFont="true" applyBorder="false" applyAlignment="true" applyProtection="false">
      <alignment horizontal="general" vertical="top" textRotation="0" wrapText="true" indent="0" shrinkToFit="false"/>
      <protection locked="true" hidden="false"/>
    </xf>
    <xf numFmtId="166" fontId="29" fillId="2" borderId="10" xfId="0" applyFont="true" applyBorder="true" applyAlignment="true" applyProtection="false">
      <alignment horizontal="general" vertical="center" textRotation="0" wrapText="false" indent="0" shrinkToFit="false"/>
      <protection locked="true" hidden="false"/>
    </xf>
    <xf numFmtId="166" fontId="36" fillId="2" borderId="10" xfId="0" applyFont="true" applyBorder="true" applyAlignment="true" applyProtection="false">
      <alignment horizontal="general" vertical="center" textRotation="0" wrapText="false" indent="0" shrinkToFit="false"/>
      <protection locked="true" hidden="false"/>
    </xf>
    <xf numFmtId="166" fontId="52" fillId="2" borderId="0" xfId="0" applyFont="true" applyBorder="true" applyAlignment="true" applyProtection="false">
      <alignment horizontal="left" vertical="top" textRotation="0" wrapText="true" indent="0" shrinkToFit="false"/>
      <protection locked="true" hidden="false"/>
    </xf>
    <xf numFmtId="166" fontId="29" fillId="2" borderId="11" xfId="0" applyFont="true" applyBorder="true" applyAlignment="true" applyProtection="false">
      <alignment horizontal="general" vertical="center" textRotation="0" wrapText="false" indent="0" shrinkToFit="false"/>
      <protection locked="true" hidden="false"/>
    </xf>
    <xf numFmtId="164" fontId="38" fillId="8" borderId="4" xfId="0" applyFont="true" applyBorder="true" applyAlignment="true" applyProtection="false">
      <alignment horizontal="center" vertical="center" textRotation="0" wrapText="true" indent="0" shrinkToFit="false"/>
      <protection locked="true" hidden="false"/>
    </xf>
    <xf numFmtId="166" fontId="37" fillId="8" borderId="4" xfId="0" applyFont="true" applyBorder="true" applyAlignment="true" applyProtection="false">
      <alignment horizontal="center" vertical="center" textRotation="0" wrapText="true" indent="0" shrinkToFit="false"/>
      <protection locked="true" hidden="false"/>
    </xf>
    <xf numFmtId="174" fontId="29" fillId="2" borderId="4" xfId="0" applyFont="true" applyBorder="true" applyAlignment="true" applyProtection="false">
      <alignment horizontal="left" vertical="top" textRotation="0" wrapText="true" indent="0" shrinkToFit="false"/>
      <protection locked="true" hidden="false"/>
    </xf>
    <xf numFmtId="174" fontId="36" fillId="8" borderId="4" xfId="0" applyFont="true" applyBorder="true" applyAlignment="true" applyProtection="false">
      <alignment horizontal="center" vertical="top" textRotation="0" wrapText="true" indent="0" shrinkToFit="false"/>
      <protection locked="true" hidden="false"/>
    </xf>
    <xf numFmtId="164" fontId="36" fillId="8" borderId="4" xfId="0" applyFont="true" applyBorder="true" applyAlignment="true" applyProtection="false">
      <alignment horizontal="left" vertical="top" textRotation="0" wrapText="true" indent="0" shrinkToFit="false"/>
      <protection locked="true" hidden="false"/>
    </xf>
    <xf numFmtId="166" fontId="36" fillId="8" borderId="4" xfId="0" applyFont="true" applyBorder="true" applyAlignment="true" applyProtection="false">
      <alignment horizontal="general" vertical="top" textRotation="0" wrapText="true" indent="0" shrinkToFit="false"/>
      <protection locked="true" hidden="false"/>
    </xf>
    <xf numFmtId="174" fontId="53" fillId="2" borderId="0" xfId="0" applyFont="true" applyBorder="false" applyAlignment="false" applyProtection="false">
      <alignment horizontal="general" vertical="bottom" textRotation="0" wrapText="false" indent="0" shrinkToFit="false"/>
      <protection locked="true" hidden="false"/>
    </xf>
    <xf numFmtId="164" fontId="36" fillId="2"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false" applyProtection="false">
      <alignment horizontal="general" vertical="bottom" textRotation="0" wrapText="false" indent="0" shrinkToFit="false"/>
      <protection locked="true" hidden="false"/>
    </xf>
    <xf numFmtId="175"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false" applyProtection="fals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6" fillId="2" borderId="10" xfId="0" applyFont="true" applyBorder="true" applyAlignment="true" applyProtection="false">
      <alignment horizontal="center" vertical="top" textRotation="0" wrapText="true" indent="0" shrinkToFit="false"/>
      <protection locked="true" hidden="false"/>
    </xf>
    <xf numFmtId="164" fontId="6" fillId="2" borderId="0" xfId="0" applyFont="true" applyBorder="false" applyAlignment="true" applyProtection="false">
      <alignment horizontal="left" vertical="top" textRotation="0" wrapText="true" indent="0" shrinkToFit="false"/>
      <protection locked="true" hidden="false"/>
    </xf>
    <xf numFmtId="164" fontId="6" fillId="2" borderId="0" xfId="0" applyFont="true" applyBorder="false" applyAlignment="true" applyProtection="false">
      <alignment horizontal="center" vertical="top" textRotation="0" wrapText="true" indent="0" shrinkToFit="false"/>
      <protection locked="true" hidden="false"/>
    </xf>
    <xf numFmtId="164" fontId="54" fillId="2" borderId="0" xfId="0" applyFont="true" applyBorder="false" applyAlignment="false" applyProtection="false">
      <alignment horizontal="general" vertical="bottom" textRotation="0" wrapText="false" indent="0" shrinkToFit="false"/>
      <protection locked="true" hidden="false"/>
    </xf>
    <xf numFmtId="164" fontId="29" fillId="2" borderId="0" xfId="0" applyFont="true" applyBorder="false" applyAlignment="false" applyProtection="true">
      <alignment horizontal="general" vertical="bottom" textRotation="0" wrapText="false" indent="0" shrinkToFit="false"/>
      <protection locked="false" hidden="false"/>
    </xf>
    <xf numFmtId="166" fontId="29" fillId="2" borderId="0" xfId="0" applyFont="true" applyBorder="false" applyAlignment="false" applyProtection="true">
      <alignment horizontal="general" vertical="bottom" textRotation="0" wrapText="false" indent="0" shrinkToFit="false"/>
      <protection locked="false" hidden="false"/>
    </xf>
    <xf numFmtId="170" fontId="29" fillId="2" borderId="0" xfId="0" applyFont="true" applyBorder="false" applyAlignment="true" applyProtection="true">
      <alignment horizontal="center" vertical="bottom" textRotation="0" wrapText="false" indent="0" shrinkToFit="false"/>
      <protection locked="false" hidden="false"/>
    </xf>
    <xf numFmtId="164" fontId="55" fillId="2" borderId="0" xfId="0" applyFont="true" applyBorder="false" applyAlignment="false" applyProtection="false">
      <alignment horizontal="general" vertical="bottom" textRotation="0" wrapText="false" indent="0" shrinkToFit="false"/>
      <protection locked="true" hidden="false"/>
    </xf>
    <xf numFmtId="164" fontId="56" fillId="2" borderId="0" xfId="0" applyFont="true" applyBorder="false" applyAlignment="false" applyProtection="false">
      <alignment horizontal="general" vertical="bottom" textRotation="0" wrapText="false" indent="0" shrinkToFit="false"/>
      <protection locked="true" hidden="false"/>
    </xf>
    <xf numFmtId="174" fontId="45" fillId="2" borderId="6" xfId="0" applyFont="true" applyBorder="true" applyAlignment="false" applyProtection="true">
      <alignment horizontal="general" vertical="bottom" textRotation="0" wrapText="false" indent="0" shrinkToFit="false"/>
      <protection locked="false" hidden="false"/>
    </xf>
    <xf numFmtId="174" fontId="57" fillId="9" borderId="12" xfId="0" applyFont="true" applyBorder="true" applyAlignment="true" applyProtection="true">
      <alignment horizontal="center" vertical="bottom" textRotation="0" wrapText="false" indent="0" shrinkToFit="false"/>
      <protection locked="false" hidden="false"/>
    </xf>
    <xf numFmtId="165" fontId="45" fillId="2" borderId="13" xfId="0" applyFont="true" applyBorder="true" applyAlignment="true" applyProtection="true">
      <alignment horizontal="center" vertical="bottom" textRotation="0" wrapText="false" indent="0" shrinkToFit="false"/>
      <protection locked="false" hidden="false"/>
    </xf>
    <xf numFmtId="174" fontId="45" fillId="2" borderId="4" xfId="0" applyFont="true" applyBorder="true" applyAlignment="true" applyProtection="true">
      <alignment horizontal="center" vertical="bottom" textRotation="0" wrapText="false" indent="0" shrinkToFit="false"/>
      <protection locked="false" hidden="false"/>
    </xf>
    <xf numFmtId="174" fontId="45" fillId="2" borderId="4" xfId="0" applyFont="true" applyBorder="true" applyAlignment="false" applyProtection="true">
      <alignment horizontal="general" vertical="bottom" textRotation="0" wrapText="false" indent="0" shrinkToFit="false"/>
      <protection locked="false" hidden="false"/>
    </xf>
    <xf numFmtId="166" fontId="45" fillId="2" borderId="4" xfId="0" applyFont="true" applyBorder="true" applyAlignment="false" applyProtection="true">
      <alignment horizontal="general" vertical="bottom" textRotation="0" wrapText="false" indent="0" shrinkToFit="false"/>
      <protection locked="false" hidden="false"/>
    </xf>
    <xf numFmtId="174" fontId="55" fillId="9" borderId="14" xfId="0" applyFont="true" applyBorder="true" applyAlignment="false" applyProtection="true">
      <alignment horizontal="general" vertical="bottom" textRotation="0" wrapText="false" indent="0" shrinkToFit="false"/>
      <protection locked="false" hidden="false"/>
    </xf>
    <xf numFmtId="164" fontId="55" fillId="9" borderId="15" xfId="0" applyFont="true" applyBorder="true" applyAlignment="false" applyProtection="true">
      <alignment horizontal="general" vertical="bottom" textRotation="0" wrapText="false" indent="0" shrinkToFit="false"/>
      <protection locked="false" hidden="false"/>
    </xf>
    <xf numFmtId="164" fontId="56" fillId="2" borderId="0" xfId="0" applyFont="true" applyBorder="false" applyAlignment="false" applyProtection="true">
      <alignment horizontal="general" vertical="bottom" textRotation="0" wrapText="false" indent="0" shrinkToFit="false"/>
      <protection locked="false" hidden="false"/>
    </xf>
    <xf numFmtId="174" fontId="57" fillId="9" borderId="16" xfId="0" applyFont="true" applyBorder="true" applyAlignment="true" applyProtection="true">
      <alignment horizontal="center" vertical="bottom" textRotation="0" wrapText="false" indent="0" shrinkToFit="false"/>
      <protection locked="false" hidden="false"/>
    </xf>
    <xf numFmtId="164" fontId="55" fillId="2" borderId="17" xfId="0" applyFont="true" applyBorder="true" applyAlignment="false" applyProtection="true">
      <alignment horizontal="general" vertical="bottom" textRotation="0" wrapText="false" indent="0" shrinkToFit="false"/>
      <protection locked="false" hidden="false"/>
    </xf>
    <xf numFmtId="164" fontId="55" fillId="2" borderId="18" xfId="0" applyFont="true" applyBorder="true" applyAlignment="false" applyProtection="true">
      <alignment horizontal="general" vertical="bottom" textRotation="0" wrapText="false" indent="0" shrinkToFit="false"/>
      <protection locked="false" hidden="false"/>
    </xf>
    <xf numFmtId="174" fontId="57" fillId="9" borderId="19" xfId="0" applyFont="true" applyBorder="true" applyAlignment="true" applyProtection="true">
      <alignment horizontal="center" vertical="bottom" textRotation="0" wrapText="false" indent="0" shrinkToFit="false"/>
      <protection locked="false" hidden="false"/>
    </xf>
    <xf numFmtId="174" fontId="55" fillId="2" borderId="20" xfId="0" applyFont="true" applyBorder="true" applyAlignment="false" applyProtection="true">
      <alignment horizontal="general" vertical="bottom" textRotation="0" wrapText="false" indent="0" shrinkToFit="false"/>
      <protection locked="false" hidden="false"/>
    </xf>
    <xf numFmtId="164" fontId="55" fillId="2" borderId="15" xfId="0" applyFont="true" applyBorder="true" applyAlignment="false" applyProtection="true">
      <alignment horizontal="general" vertical="bottom" textRotation="0" wrapText="false" indent="0" shrinkToFit="false"/>
      <protection locked="false" hidden="false"/>
    </xf>
    <xf numFmtId="164" fontId="57" fillId="2" borderId="3" xfId="0" applyFont="true" applyBorder="true" applyAlignment="false" applyProtection="true">
      <alignment horizontal="general" vertical="bottom" textRotation="0" wrapText="false" indent="0" shrinkToFit="false"/>
      <protection locked="false" hidden="false"/>
    </xf>
    <xf numFmtId="165" fontId="45" fillId="2" borderId="4" xfId="0" applyFont="true" applyBorder="true" applyAlignment="true" applyProtection="true">
      <alignment horizontal="center" vertical="bottom" textRotation="0" wrapText="false" indent="0" shrinkToFit="false"/>
      <protection locked="false" hidden="false"/>
    </xf>
    <xf numFmtId="164" fontId="55" fillId="10" borderId="17" xfId="0" applyFont="true" applyBorder="true" applyAlignment="false" applyProtection="true">
      <alignment horizontal="general" vertical="bottom" textRotation="0" wrapText="false" indent="0" shrinkToFit="false"/>
      <protection locked="false" hidden="false"/>
    </xf>
    <xf numFmtId="164" fontId="55" fillId="10" borderId="18" xfId="0" applyFont="true" applyBorder="true" applyAlignment="false" applyProtection="true">
      <alignment horizontal="general" vertical="bottom" textRotation="0" wrapText="false" indent="0" shrinkToFit="false"/>
      <protection locked="false" hidden="false"/>
    </xf>
    <xf numFmtId="174" fontId="55" fillId="10" borderId="20" xfId="0" applyFont="true" applyBorder="true" applyAlignment="false" applyProtection="true">
      <alignment horizontal="general" vertical="bottom" textRotation="0" wrapText="false" indent="0" shrinkToFit="false"/>
      <protection locked="false" hidden="false"/>
    </xf>
    <xf numFmtId="164" fontId="55" fillId="10" borderId="15" xfId="0" applyFont="true" applyBorder="true" applyAlignment="false" applyProtection="true">
      <alignment horizontal="general" vertical="bottom" textRotation="0" wrapText="false" indent="0" shrinkToFit="false"/>
      <protection locked="false" hidden="false"/>
    </xf>
    <xf numFmtId="174" fontId="55" fillId="10" borderId="21" xfId="0" applyFont="true" applyBorder="true" applyAlignment="false" applyProtection="true">
      <alignment horizontal="general" vertical="bottom" textRotation="0" wrapText="false" indent="0" shrinkToFit="false"/>
      <protection locked="false" hidden="false"/>
    </xf>
    <xf numFmtId="164" fontId="55" fillId="10" borderId="22" xfId="0" applyFont="true" applyBorder="true" applyAlignment="false" applyProtection="true">
      <alignment horizontal="general" vertical="bottom" textRotation="0" wrapText="false" indent="0" shrinkToFit="false"/>
      <protection locked="false" hidden="false"/>
    </xf>
    <xf numFmtId="174" fontId="55" fillId="2" borderId="23" xfId="0" applyFont="true" applyBorder="true" applyAlignment="false" applyProtection="true">
      <alignment horizontal="general" vertical="bottom" textRotation="0" wrapText="false" indent="0" shrinkToFit="false"/>
      <protection locked="false" hidden="false"/>
    </xf>
    <xf numFmtId="164" fontId="55" fillId="2" borderId="22" xfId="0" applyFont="true" applyBorder="true" applyAlignment="false" applyProtection="true">
      <alignment horizontal="general" vertical="bottom" textRotation="0" wrapText="false" indent="0" shrinkToFit="false"/>
      <protection locked="false" hidden="false"/>
    </xf>
    <xf numFmtId="164" fontId="55" fillId="2" borderId="24" xfId="0" applyFont="true" applyBorder="true" applyAlignment="false" applyProtection="true">
      <alignment horizontal="general" vertical="bottom" textRotation="0" wrapText="false" indent="0" shrinkToFit="false"/>
      <protection locked="false" hidden="false"/>
    </xf>
    <xf numFmtId="164" fontId="55" fillId="2" borderId="3" xfId="0" applyFont="true" applyBorder="true" applyAlignment="false" applyProtection="true">
      <alignment horizontal="general" vertical="bottom" textRotation="0" wrapText="false" indent="0" shrinkToFit="false"/>
      <protection locked="false" hidden="false"/>
    </xf>
    <xf numFmtId="174" fontId="55" fillId="2" borderId="1" xfId="0" applyFont="true" applyBorder="true" applyAlignment="false" applyProtection="true">
      <alignment horizontal="general" vertical="bottom" textRotation="0" wrapText="false" indent="0" shrinkToFit="false"/>
      <protection locked="false" hidden="false"/>
    </xf>
    <xf numFmtId="164" fontId="45" fillId="2" borderId="0" xfId="0" applyFont="true" applyBorder="false" applyAlignment="false" applyProtection="true">
      <alignment horizontal="general" vertical="bottom" textRotation="0" wrapText="false" indent="0" shrinkToFit="false"/>
      <protection locked="false" hidden="false"/>
    </xf>
    <xf numFmtId="164" fontId="45" fillId="2" borderId="0" xfId="0" applyFont="true" applyBorder="false" applyAlignment="true" applyProtection="true">
      <alignment horizontal="center" vertical="bottom" textRotation="0" wrapText="false" indent="0" shrinkToFit="false"/>
      <protection locked="false" hidden="false"/>
    </xf>
    <xf numFmtId="166" fontId="45" fillId="2" borderId="0" xfId="0" applyFont="true" applyBorder="false" applyAlignment="false" applyProtection="true">
      <alignment horizontal="general" vertical="bottom" textRotation="0" wrapText="false" indent="0" shrinkToFit="false"/>
      <protection locked="false" hidden="false"/>
    </xf>
    <xf numFmtId="164" fontId="45" fillId="2" borderId="4" xfId="0" applyFont="true" applyBorder="true" applyAlignment="true" applyProtection="true">
      <alignment horizontal="general" vertical="bottom" textRotation="0" wrapText="true" indent="0" shrinkToFit="false"/>
      <protection locked="false" hidden="false"/>
    </xf>
    <xf numFmtId="170" fontId="45" fillId="2" borderId="0" xfId="0" applyFont="true" applyBorder="false" applyAlignment="true" applyProtection="true">
      <alignment horizontal="center" vertical="bottom" textRotation="0" wrapText="false" indent="0" shrinkToFit="false"/>
      <protection locked="false" hidden="false"/>
    </xf>
    <xf numFmtId="164" fontId="55" fillId="2" borderId="0" xfId="0" applyFont="true" applyBorder="false" applyAlignment="false" applyProtection="true">
      <alignment horizontal="general" vertical="bottom" textRotation="0" wrapText="false" indent="0" shrinkToFit="false"/>
      <protection locked="false" hidden="false"/>
    </xf>
    <xf numFmtId="164" fontId="45" fillId="2" borderId="4" xfId="0" applyFont="true" applyBorder="true" applyAlignment="true" applyProtection="true">
      <alignment horizontal="general" vertical="top" textRotation="0" wrapText="true" indent="0" shrinkToFit="false"/>
      <protection locked="false" hidden="false"/>
    </xf>
    <xf numFmtId="164" fontId="45" fillId="2" borderId="0" xfId="0" applyFont="true" applyBorder="false" applyAlignment="true" applyProtection="true">
      <alignment horizontal="general" vertical="top" textRotation="0" wrapText="false" indent="0" shrinkToFit="false"/>
      <protection locked="false" hidden="false"/>
    </xf>
    <xf numFmtId="164" fontId="45" fillId="2" borderId="0" xfId="0" applyFont="true" applyBorder="false" applyAlignment="true" applyProtection="true">
      <alignment horizontal="general" vertical="bottom" textRotation="0" wrapText="true" indent="0" shrinkToFit="false"/>
      <protection locked="false" hidden="false"/>
    </xf>
    <xf numFmtId="164" fontId="49" fillId="2" borderId="0" xfId="0" applyFont="true" applyBorder="true" applyAlignment="true" applyProtection="false">
      <alignment horizontal="center" vertical="bottom" textRotation="0" wrapText="true" indent="0" shrinkToFit="false"/>
      <protection locked="true" hidden="false"/>
    </xf>
    <xf numFmtId="168" fontId="58" fillId="4" borderId="0" xfId="0" applyFont="true" applyBorder="true" applyAlignment="true" applyProtection="false">
      <alignment horizontal="center" vertical="bottom" textRotation="0" wrapText="false" indent="0" shrinkToFit="false"/>
      <protection locked="true" hidden="false"/>
    </xf>
    <xf numFmtId="164" fontId="59" fillId="2" borderId="0" xfId="0" applyFont="true" applyBorder="false" applyAlignment="false" applyProtection="false">
      <alignment horizontal="general" vertical="bottom" textRotation="0" wrapText="false" indent="0" shrinkToFit="false"/>
      <protection locked="true" hidden="false"/>
    </xf>
    <xf numFmtId="164" fontId="49" fillId="2" borderId="0" xfId="0" applyFont="true" applyBorder="true" applyAlignment="true" applyProtection="false">
      <alignment horizontal="center" vertical="bottom" textRotation="0" wrapText="false" indent="0" shrinkToFit="false"/>
      <protection locked="true" hidden="false"/>
    </xf>
    <xf numFmtId="169" fontId="58" fillId="4"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false" applyAlignment="true" applyProtection="false">
      <alignment horizontal="right" vertical="center" textRotation="0" wrapText="false" indent="0" shrinkToFit="false"/>
      <protection locked="true" hidden="false"/>
    </xf>
    <xf numFmtId="164" fontId="60" fillId="2" borderId="0" xfId="0" applyFont="true" applyBorder="false" applyAlignment="true" applyProtection="true">
      <alignment horizontal="center" vertical="bottom" textRotation="0" wrapText="false" indent="0" shrinkToFit="false"/>
      <protection locked="false" hidden="false"/>
    </xf>
    <xf numFmtId="164" fontId="60" fillId="2" borderId="0" xfId="0" applyFont="true" applyBorder="false" applyAlignment="true" applyProtection="false">
      <alignment horizontal="center" vertical="bottom" textRotation="0" wrapText="false" indent="0" shrinkToFit="false"/>
      <protection locked="true" hidden="false"/>
    </xf>
    <xf numFmtId="164" fontId="46" fillId="2" borderId="0" xfId="0" applyFont="true" applyBorder="false" applyAlignment="true" applyProtection="false">
      <alignment horizontal="right" vertical="center" textRotation="0" wrapText="false" indent="0" shrinkToFit="false"/>
      <protection locked="true" hidden="false"/>
    </xf>
    <xf numFmtId="164" fontId="61" fillId="2" borderId="0" xfId="0" applyFont="true" applyBorder="false" applyAlignment="true" applyProtection="false">
      <alignment horizontal="center" vertical="bottom" textRotation="0" wrapText="false" indent="0" shrinkToFit="false"/>
      <protection locked="true" hidden="false"/>
    </xf>
    <xf numFmtId="166" fontId="61" fillId="2" borderId="0" xfId="0" applyFont="true" applyBorder="false" applyAlignment="true" applyProtection="false">
      <alignment horizontal="center" vertical="bottom" textRotation="0" wrapText="false" indent="0" shrinkToFit="false"/>
      <protection locked="true" hidden="false"/>
    </xf>
    <xf numFmtId="170" fontId="61" fillId="2" borderId="0" xfId="0" applyFont="true" applyBorder="false" applyAlignment="true" applyProtection="false">
      <alignment horizontal="center" vertical="bottom" textRotation="0" wrapText="false" indent="0" shrinkToFit="false"/>
      <protection locked="true" hidden="false"/>
    </xf>
    <xf numFmtId="164" fontId="61" fillId="2" borderId="0" xfId="0" applyFont="true" applyBorder="false" applyAlignment="false" applyProtection="false">
      <alignment horizontal="general" vertical="bottom" textRotation="0" wrapText="false" indent="0" shrinkToFit="false"/>
      <protection locked="true" hidden="false"/>
    </xf>
    <xf numFmtId="166" fontId="62" fillId="5" borderId="4" xfId="0" applyFont="true" applyBorder="true" applyAlignment="true" applyProtection="false">
      <alignment horizontal="center" vertical="center" textRotation="0" wrapText="true" indent="0" shrinkToFit="false"/>
      <protection locked="true" hidden="false"/>
    </xf>
    <xf numFmtId="164" fontId="63" fillId="2" borderId="0" xfId="0" applyFont="true" applyBorder="false" applyAlignment="false" applyProtection="false">
      <alignment horizontal="general" vertical="bottom" textRotation="0" wrapText="false" indent="0" shrinkToFit="false"/>
      <protection locked="true" hidden="false"/>
    </xf>
    <xf numFmtId="164" fontId="37"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false" applyAlignment="false" applyProtection="false">
      <alignment horizontal="general" vertical="bottom" textRotation="0" wrapText="false" indent="0" shrinkToFit="false"/>
      <protection locked="true" hidden="false"/>
    </xf>
    <xf numFmtId="164" fontId="64" fillId="11" borderId="4" xfId="0" applyFont="true" applyBorder="true" applyAlignment="true" applyProtection="false">
      <alignment horizontal="center" vertical="center" textRotation="0" wrapText="true" indent="0" shrinkToFit="false"/>
      <protection locked="true" hidden="false"/>
    </xf>
    <xf numFmtId="164" fontId="37" fillId="5" borderId="0" xfId="0" applyFont="true" applyBorder="false" applyAlignment="true" applyProtection="false">
      <alignment horizontal="center" vertical="center" textRotation="0" wrapText="true" indent="0" shrinkToFit="false"/>
      <protection locked="true" hidden="false"/>
    </xf>
    <xf numFmtId="166" fontId="37" fillId="5" borderId="0" xfId="0" applyFont="true" applyBorder="false" applyAlignment="true" applyProtection="false">
      <alignment horizontal="center" vertical="center" textRotation="0" wrapText="true" indent="0" shrinkToFit="false"/>
      <protection locked="true" hidden="false"/>
    </xf>
    <xf numFmtId="170" fontId="37" fillId="5" borderId="0" xfId="0" applyFont="true" applyBorder="false" applyAlignment="true" applyProtection="false">
      <alignment horizontal="center" vertical="center" textRotation="0" wrapText="true" indent="0" shrinkToFit="false"/>
      <protection locked="true" hidden="false"/>
    </xf>
    <xf numFmtId="171" fontId="29" fillId="2" borderId="0" xfId="0" applyFont="true" applyBorder="false" applyAlignment="true" applyProtection="true">
      <alignment horizontal="general" vertical="top" textRotation="0" wrapText="true" indent="0" shrinkToFit="false"/>
      <protection locked="false" hidden="false"/>
    </xf>
    <xf numFmtId="169" fontId="29" fillId="2" borderId="0" xfId="0" applyFont="true" applyBorder="false" applyAlignment="true" applyProtection="true">
      <alignment horizontal="general" vertical="top" textRotation="0" wrapText="false" indent="0" shrinkToFit="false"/>
      <protection locked="false" hidden="false"/>
    </xf>
    <xf numFmtId="166" fontId="29" fillId="2" borderId="0" xfId="0" applyFont="true" applyBorder="false" applyAlignment="true" applyProtection="true">
      <alignment horizontal="general" vertical="top" textRotation="0" wrapText="false" indent="0" shrinkToFit="false"/>
      <protection locked="false" hidden="false"/>
    </xf>
    <xf numFmtId="170" fontId="29" fillId="2" borderId="0" xfId="0" applyFont="true" applyBorder="false" applyAlignment="true" applyProtection="true">
      <alignment horizontal="center" vertical="top" textRotation="0" wrapText="false" indent="0" shrinkToFit="false"/>
      <protection locked="false" hidden="false"/>
    </xf>
    <xf numFmtId="171" fontId="65" fillId="2" borderId="0" xfId="0" applyFont="true" applyBorder="false" applyAlignment="true" applyProtection="true">
      <alignment horizontal="general" vertical="top" textRotation="0" wrapText="true" indent="0" shrinkToFit="false"/>
      <protection locked="false" hidden="false"/>
    </xf>
    <xf numFmtId="171" fontId="29" fillId="2" borderId="0" xfId="0" applyFont="true" applyBorder="false" applyAlignment="true" applyProtection="true">
      <alignment horizontal="right" vertical="top" textRotation="0" wrapText="false" indent="0" shrinkToFit="false"/>
      <protection locked="false" hidden="false"/>
    </xf>
    <xf numFmtId="171" fontId="29" fillId="2" borderId="0" xfId="42" applyFont="true" applyBorder="false" applyAlignment="false" applyProtection="false">
      <alignment horizontal="general" vertical="bottom" textRotation="0" wrapText="false" indent="0" shrinkToFit="false"/>
      <protection locked="true" hidden="false"/>
    </xf>
    <xf numFmtId="164" fontId="29" fillId="2" borderId="0" xfId="42" applyFont="true" applyBorder="false" applyAlignment="false" applyProtection="false">
      <alignment horizontal="general" vertical="bottom" textRotation="0" wrapText="false" indent="0" shrinkToFit="false"/>
      <protection locked="true" hidden="false"/>
    </xf>
    <xf numFmtId="170" fontId="29" fillId="2" borderId="0" xfId="42" applyFont="true" applyBorder="false" applyAlignment="false" applyProtection="false">
      <alignment horizontal="general" vertical="bottom" textRotation="0" wrapText="false" indent="0" shrinkToFit="false"/>
      <protection locked="true" hidden="false"/>
    </xf>
    <xf numFmtId="171" fontId="36" fillId="12" borderId="4" xfId="42" applyFont="true" applyBorder="true" applyAlignment="true" applyProtection="false">
      <alignment horizontal="center" vertical="center" textRotation="0" wrapText="true" indent="0" shrinkToFit="false"/>
      <protection locked="true" hidden="false"/>
    </xf>
    <xf numFmtId="164" fontId="36" fillId="12" borderId="4" xfId="42" applyFont="true" applyBorder="true" applyAlignment="true" applyProtection="false">
      <alignment horizontal="center" vertical="center" textRotation="0" wrapText="true" indent="0" shrinkToFit="false"/>
      <protection locked="true" hidden="false"/>
    </xf>
    <xf numFmtId="170" fontId="36" fillId="12" borderId="4" xfId="42" applyFont="true" applyBorder="true" applyAlignment="true" applyProtection="false">
      <alignment horizontal="center" vertical="center" textRotation="0" wrapText="true" indent="0" shrinkToFit="false"/>
      <protection locked="true" hidden="false"/>
    </xf>
    <xf numFmtId="164" fontId="36" fillId="12" borderId="4" xfId="42" applyFont="true" applyBorder="true" applyAlignment="true" applyProtection="false">
      <alignment horizontal="center" vertical="center" textRotation="0" wrapText="false" indent="0" shrinkToFit="false"/>
      <protection locked="true" hidden="false"/>
    </xf>
    <xf numFmtId="164" fontId="36" fillId="2" borderId="0" xfId="42" applyFont="true" applyBorder="false" applyAlignment="true" applyProtection="false">
      <alignment horizontal="general" vertical="center" textRotation="0" wrapText="false" indent="0" shrinkToFit="false"/>
      <protection locked="true" hidden="false"/>
    </xf>
    <xf numFmtId="171" fontId="29" fillId="0" borderId="4" xfId="42" applyFont="true" applyBorder="true" applyAlignment="true" applyProtection="false">
      <alignment horizontal="general" vertical="top" textRotation="0" wrapText="false" indent="0" shrinkToFit="false"/>
      <protection locked="true" hidden="false"/>
    </xf>
    <xf numFmtId="164" fontId="29" fillId="0" borderId="4" xfId="42" applyFont="true" applyBorder="true" applyAlignment="true" applyProtection="false">
      <alignment horizontal="general" vertical="top" textRotation="0" wrapText="false" indent="0" shrinkToFit="false"/>
      <protection locked="true" hidden="false"/>
    </xf>
    <xf numFmtId="164" fontId="67" fillId="0" borderId="4" xfId="42" applyFont="true" applyBorder="true" applyAlignment="true" applyProtection="false">
      <alignment horizontal="general" vertical="top" textRotation="0" wrapText="false" indent="0" shrinkToFit="false"/>
      <protection locked="true" hidden="false"/>
    </xf>
    <xf numFmtId="164" fontId="29" fillId="0" borderId="4" xfId="20" applyFont="true" applyBorder="true" applyAlignment="true" applyProtection="true">
      <alignment horizontal="general" vertical="top" textRotation="0" wrapText="false" indent="0" shrinkToFit="false"/>
      <protection locked="true" hidden="false"/>
    </xf>
    <xf numFmtId="164" fontId="29" fillId="0" borderId="4" xfId="42" applyFont="true" applyBorder="true" applyAlignment="true" applyProtection="false">
      <alignment horizontal="general" vertical="top" textRotation="0" wrapText="true" indent="0" shrinkToFit="false"/>
      <protection locked="true" hidden="false"/>
    </xf>
    <xf numFmtId="170" fontId="29" fillId="0" borderId="4" xfId="42" applyFont="true" applyBorder="true" applyAlignment="true" applyProtection="false">
      <alignment horizontal="general" vertical="top" textRotation="0" wrapText="false" indent="0" shrinkToFit="false"/>
      <protection locked="true" hidden="false"/>
    </xf>
    <xf numFmtId="164" fontId="29" fillId="0" borderId="0" xfId="42" applyFont="true" applyBorder="false" applyAlignment="false" applyProtection="false">
      <alignment horizontal="general" vertical="bottom" textRotation="0" wrapText="false" indent="0" shrinkToFit="false"/>
      <protection locked="true" hidden="false"/>
    </xf>
    <xf numFmtId="171" fontId="29" fillId="0" borderId="0" xfId="42" applyFont="true" applyBorder="false" applyAlignment="false" applyProtection="false">
      <alignment horizontal="general" vertical="bottom" textRotation="0" wrapText="false" indent="0" shrinkToFit="false"/>
      <protection locked="true" hidden="false"/>
    </xf>
    <xf numFmtId="171" fontId="29" fillId="0" borderId="4" xfId="42" applyFont="true" applyBorder="true" applyAlignment="false" applyProtection="false">
      <alignment horizontal="general" vertical="bottom" textRotation="0" wrapText="false" indent="0" shrinkToFit="false"/>
      <protection locked="true" hidden="false"/>
    </xf>
    <xf numFmtId="164" fontId="29" fillId="0" borderId="4" xfId="42" applyFont="true" applyBorder="true" applyAlignment="false" applyProtection="false">
      <alignment horizontal="general" vertical="bottom" textRotation="0" wrapText="false" indent="0" shrinkToFit="false"/>
      <protection locked="true" hidden="false"/>
    </xf>
    <xf numFmtId="164" fontId="68" fillId="0" borderId="4" xfId="20" applyFont="true" applyBorder="true" applyAlignment="true" applyProtection="true">
      <alignment horizontal="general" vertical="top" textRotation="0" wrapText="false" indent="0" shrinkToFit="false"/>
      <protection locked="true" hidden="false"/>
    </xf>
    <xf numFmtId="164" fontId="67" fillId="0" borderId="4" xfId="0" applyFont="true" applyBorder="true" applyAlignment="true" applyProtection="false">
      <alignment horizontal="general" vertical="center" textRotation="0" wrapText="false" indent="0" shrinkToFit="false"/>
      <protection locked="true" hidden="false"/>
    </xf>
    <xf numFmtId="164" fontId="67" fillId="0" borderId="4" xfId="0" applyFont="true" applyBorder="true" applyAlignment="true" applyProtection="false">
      <alignment horizontal="justify" vertical="center" textRotation="0" wrapText="false" indent="0" shrinkToFit="false"/>
      <protection locked="true" hidden="false"/>
    </xf>
    <xf numFmtId="164" fontId="29" fillId="0" borderId="0" xfId="42" applyFont="true" applyBorder="false" applyAlignment="true" applyProtection="false">
      <alignment horizontal="general" vertical="top" textRotation="0" wrapText="false" indent="0" shrinkToFit="false"/>
      <protection locked="true" hidden="false"/>
    </xf>
    <xf numFmtId="164" fontId="67" fillId="0" borderId="0" xfId="0" applyFont="true" applyBorder="false" applyAlignment="true" applyProtection="false">
      <alignment horizontal="general" vertical="center" textRotation="0" wrapText="false" indent="0" shrinkToFit="false"/>
      <protection locked="true" hidden="false"/>
    </xf>
    <xf numFmtId="171" fontId="29" fillId="2" borderId="4" xfId="42" applyFont="true" applyBorder="true" applyAlignment="false" applyProtection="false">
      <alignment horizontal="general" vertical="bottom" textRotation="0" wrapText="false" indent="0" shrinkToFit="false"/>
      <protection locked="true" hidden="false"/>
    </xf>
    <xf numFmtId="164" fontId="29" fillId="2" borderId="4" xfId="42" applyFont="true" applyBorder="true" applyAlignment="false" applyProtection="false">
      <alignment horizontal="general" vertical="bottom" textRotation="0" wrapText="false" indent="0" shrinkToFit="false"/>
      <protection locked="true" hidden="false"/>
    </xf>
    <xf numFmtId="170" fontId="29" fillId="2" borderId="4" xfId="42" applyFont="true" applyBorder="true" applyAlignment="false" applyProtection="false">
      <alignment horizontal="general" vertical="bottom" textRotation="0" wrapText="false" indent="0" shrinkToFit="false"/>
      <protection locked="true" hidden="false"/>
    </xf>
    <xf numFmtId="164" fontId="29" fillId="2" borderId="4" xfId="42" applyFont="true" applyBorder="true" applyAlignment="true" applyProtection="false">
      <alignment horizontal="general" vertical="bottom" textRotation="0" wrapText="true" indent="0" shrinkToFit="false"/>
      <protection locked="true" hidden="false"/>
    </xf>
    <xf numFmtId="170" fontId="29" fillId="2" borderId="4" xfId="42" applyFont="true" applyBorder="true" applyAlignment="true" applyProtection="false">
      <alignment horizontal="general" vertical="bottom" textRotation="0" wrapText="true" indent="0" shrinkToFit="false"/>
      <protection locked="true" hidden="false"/>
    </xf>
    <xf numFmtId="171" fontId="67" fillId="2" borderId="0" xfId="37" applyFont="true" applyBorder="false" applyAlignment="false" applyProtection="false">
      <alignment horizontal="general" vertical="bottom" textRotation="0" wrapText="false" indent="0" shrinkToFit="false"/>
      <protection locked="true" hidden="false"/>
    </xf>
    <xf numFmtId="164" fontId="67" fillId="2" borderId="0" xfId="37" applyFont="true" applyBorder="false" applyAlignment="false" applyProtection="false">
      <alignment horizontal="general" vertical="bottom" textRotation="0" wrapText="false" indent="0" shrinkToFit="false"/>
      <protection locked="true" hidden="false"/>
    </xf>
    <xf numFmtId="170" fontId="67" fillId="2" borderId="0" xfId="37" applyFont="true" applyBorder="false" applyAlignment="false" applyProtection="false">
      <alignment horizontal="general" vertical="bottom" textRotation="0" wrapText="false" indent="0" shrinkToFit="false"/>
      <protection locked="true" hidden="false"/>
    </xf>
    <xf numFmtId="165" fontId="67" fillId="2" borderId="0" xfId="37" applyFont="true" applyBorder="false" applyAlignment="false" applyProtection="false">
      <alignment horizontal="general" vertical="bottom" textRotation="0" wrapText="false" indent="0" shrinkToFit="false"/>
      <protection locked="true" hidden="false"/>
    </xf>
    <xf numFmtId="164" fontId="67" fillId="0" borderId="0" xfId="0" applyFont="true" applyBorder="false" applyAlignment="true" applyProtection="false">
      <alignment horizontal="general" vertical="top" textRotation="0" wrapText="false" indent="0" shrinkToFit="false"/>
      <protection locked="true" hidden="false"/>
    </xf>
    <xf numFmtId="171" fontId="62" fillId="12" borderId="4" xfId="37" applyFont="true" applyBorder="true" applyAlignment="true" applyProtection="false">
      <alignment horizontal="center" vertical="center" textRotation="0" wrapText="true" indent="0" shrinkToFit="false"/>
      <protection locked="true" hidden="false"/>
    </xf>
    <xf numFmtId="164" fontId="62" fillId="12" borderId="4" xfId="37" applyFont="true" applyBorder="true" applyAlignment="true" applyProtection="false">
      <alignment horizontal="center" vertical="center" textRotation="0" wrapText="true" indent="0" shrinkToFit="false"/>
      <protection locked="true" hidden="false"/>
    </xf>
    <xf numFmtId="170" fontId="62" fillId="12" borderId="4" xfId="37" applyFont="true" applyBorder="true" applyAlignment="true" applyProtection="false">
      <alignment horizontal="center" vertical="center" textRotation="0" wrapText="true" indent="0" shrinkToFit="false"/>
      <protection locked="true" hidden="false"/>
    </xf>
    <xf numFmtId="165" fontId="62" fillId="12" borderId="4" xfId="37" applyFont="true" applyBorder="true" applyAlignment="true" applyProtection="false">
      <alignment horizontal="center" vertical="center" textRotation="0" wrapText="true" indent="0" shrinkToFit="false"/>
      <protection locked="true" hidden="false"/>
    </xf>
    <xf numFmtId="164" fontId="67" fillId="0" borderId="0" xfId="0" applyFont="true" applyBorder="false" applyAlignment="true" applyProtection="false">
      <alignment horizontal="center" vertical="center" textRotation="0" wrapText="false" indent="0" shrinkToFit="false"/>
      <protection locked="true" hidden="false"/>
    </xf>
    <xf numFmtId="174" fontId="67" fillId="8" borderId="4" xfId="37" applyFont="true" applyBorder="true" applyAlignment="false" applyProtection="false">
      <alignment horizontal="general" vertical="bottom" textRotation="0" wrapText="false" indent="0" shrinkToFit="false"/>
      <protection locked="true" hidden="false"/>
    </xf>
    <xf numFmtId="164" fontId="67" fillId="2" borderId="4" xfId="37" applyFont="true" applyBorder="true" applyAlignment="true" applyProtection="false">
      <alignment horizontal="general" vertical="top" textRotation="0" wrapText="false" indent="0" shrinkToFit="false"/>
      <protection locked="true" hidden="false"/>
    </xf>
    <xf numFmtId="166" fontId="67" fillId="2" borderId="4" xfId="37" applyFont="true" applyBorder="true" applyAlignment="true" applyProtection="false">
      <alignment horizontal="general" vertical="top" textRotation="0" wrapText="false" indent="0" shrinkToFit="false"/>
      <protection locked="true" hidden="false"/>
    </xf>
    <xf numFmtId="165" fontId="67" fillId="2" borderId="4" xfId="37" applyFont="true" applyBorder="true" applyAlignment="true" applyProtection="false">
      <alignment horizontal="general" vertical="top" textRotation="0" wrapText="false" indent="0" shrinkToFit="false"/>
      <protection locked="true" hidden="false"/>
    </xf>
    <xf numFmtId="171" fontId="67" fillId="2" borderId="4" xfId="37" applyFont="true" applyBorder="true" applyAlignment="true" applyProtection="false">
      <alignment horizontal="general" vertical="top" textRotation="0" wrapText="false" indent="0" shrinkToFit="false"/>
      <protection locked="true" hidden="false"/>
    </xf>
    <xf numFmtId="171" fontId="67" fillId="0" borderId="4" xfId="0" applyFont="true" applyBorder="true" applyAlignment="true" applyProtection="false">
      <alignment horizontal="general" vertical="top" textRotation="0" wrapText="false" indent="0" shrinkToFit="false"/>
      <protection locked="true" hidden="false"/>
    </xf>
    <xf numFmtId="174" fontId="67" fillId="0" borderId="4" xfId="0" applyFont="true" applyBorder="true" applyAlignment="true" applyProtection="false">
      <alignment horizontal="general" vertical="top" textRotation="0" wrapText="false" indent="0" shrinkToFit="false"/>
      <protection locked="true" hidden="false"/>
    </xf>
    <xf numFmtId="164" fontId="67" fillId="8" borderId="4" xfId="0" applyFont="true" applyBorder="true" applyAlignment="true" applyProtection="false">
      <alignment horizontal="general" vertical="top" textRotation="0" wrapText="false" indent="0" shrinkToFit="false"/>
      <protection locked="true" hidden="false"/>
    </xf>
    <xf numFmtId="171" fontId="29" fillId="2" borderId="4" xfId="42" applyFont="true" applyBorder="true" applyAlignment="true" applyProtection="false">
      <alignment horizontal="general" vertical="top" textRotation="0" wrapText="false" indent="0" shrinkToFit="false"/>
      <protection locked="true" hidden="false"/>
    </xf>
    <xf numFmtId="165" fontId="67" fillId="2" borderId="4" xfId="37" applyFont="true" applyBorder="true" applyAlignment="false" applyProtection="false">
      <alignment horizontal="general" vertical="bottom" textRotation="0" wrapText="false" indent="0" shrinkToFit="false"/>
      <protection locked="true" hidden="false"/>
    </xf>
    <xf numFmtId="164" fontId="67" fillId="2" borderId="4" xfId="37" applyFont="true" applyBorder="true" applyAlignment="false" applyProtection="false">
      <alignment horizontal="general" vertical="bottom" textRotation="0" wrapText="false" indent="0" shrinkToFit="false"/>
      <protection locked="true" hidden="false"/>
    </xf>
    <xf numFmtId="166" fontId="67" fillId="2" borderId="4" xfId="37" applyFont="true" applyBorder="true" applyAlignment="false" applyProtection="false">
      <alignment horizontal="general" vertical="bottom" textRotation="0" wrapText="false" indent="0" shrinkToFit="false"/>
      <protection locked="true" hidden="false"/>
    </xf>
    <xf numFmtId="171" fontId="67" fillId="2" borderId="4" xfId="37" applyFont="true" applyBorder="true" applyAlignment="false" applyProtection="false">
      <alignment horizontal="general" vertical="bottom" textRotation="0" wrapText="false" indent="0" shrinkToFit="false"/>
      <protection locked="true" hidden="false"/>
    </xf>
    <xf numFmtId="164" fontId="67" fillId="2" borderId="4" xfId="37" applyFont="true" applyBorder="true" applyAlignment="true" applyProtection="false">
      <alignment horizontal="general" vertical="bottom" textRotation="0" wrapText="true" indent="0" shrinkToFit="false"/>
      <protection locked="true" hidden="false"/>
    </xf>
    <xf numFmtId="166" fontId="67" fillId="0" borderId="4" xfId="37" applyFont="true" applyBorder="true" applyAlignment="false" applyProtection="false">
      <alignment horizontal="general" vertical="bottom" textRotation="0" wrapText="false" indent="0" shrinkToFit="false"/>
      <protection locked="true" hidden="false"/>
    </xf>
    <xf numFmtId="164" fontId="67" fillId="2" borderId="4" xfId="37" applyFont="true" applyBorder="true" applyAlignment="true" applyProtection="false">
      <alignment horizontal="general" vertical="top" textRotation="0" wrapText="true" indent="0" shrinkToFit="false"/>
      <protection locked="true" hidden="false"/>
    </xf>
    <xf numFmtId="164" fontId="67" fillId="0" borderId="4" xfId="0" applyFont="true" applyBorder="true" applyAlignment="true" applyProtection="false">
      <alignment horizontal="general" vertical="bottom" textRotation="0" wrapText="true" indent="0" shrinkToFit="false"/>
      <protection locked="true" hidden="false"/>
    </xf>
    <xf numFmtId="166" fontId="67" fillId="0" borderId="4" xfId="0" applyFont="true" applyBorder="true" applyAlignment="false" applyProtection="false">
      <alignment horizontal="general" vertical="bottom" textRotation="0" wrapText="false" indent="0" shrinkToFit="false"/>
      <protection locked="true" hidden="false"/>
    </xf>
    <xf numFmtId="170" fontId="67" fillId="2" borderId="4" xfId="37" applyFont="true" applyBorder="true" applyAlignment="false" applyProtection="false">
      <alignment horizontal="general" vertical="bottom" textRotation="0" wrapText="false" indent="0" shrinkToFit="false"/>
      <protection locked="true" hidden="false"/>
    </xf>
    <xf numFmtId="170" fontId="67" fillId="2" borderId="4" xfId="37" applyFont="true" applyBorder="true" applyAlignment="true" applyProtection="false">
      <alignment horizontal="general" vertical="top" textRotation="0" wrapText="false" indent="0" shrinkToFit="false"/>
      <protection locked="true" hidden="false"/>
    </xf>
    <xf numFmtId="170" fontId="67" fillId="0" borderId="4" xfId="0" applyFont="true" applyBorder="true" applyAlignment="false" applyProtection="false">
      <alignment horizontal="general" vertical="bottom" textRotation="0" wrapText="false" indent="0" shrinkToFit="false"/>
      <protection locked="true" hidden="false"/>
    </xf>
    <xf numFmtId="170" fontId="67" fillId="0" borderId="4" xfId="37" applyFont="true" applyBorder="true" applyAlignment="false" applyProtection="false">
      <alignment horizontal="general" vertical="bottom" textRotation="0" wrapText="false" indent="0" shrinkToFit="false"/>
      <protection locked="true" hidden="false"/>
    </xf>
    <xf numFmtId="164" fontId="16" fillId="8"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4" fontId="70" fillId="2" borderId="0" xfId="0" applyFont="true" applyBorder="false" applyAlignment="true" applyProtection="false">
      <alignment horizontal="general" vertical="top" textRotation="0" wrapText="false" indent="0" shrinkToFit="false"/>
      <protection locked="true" hidden="false"/>
    </xf>
    <xf numFmtId="174" fontId="70" fillId="2" borderId="11" xfId="0" applyFont="true" applyBorder="true" applyAlignment="true" applyProtection="false">
      <alignment horizontal="center" vertical="center" textRotation="0" wrapText="true" indent="0" shrinkToFit="false"/>
      <protection locked="true" hidden="false"/>
    </xf>
    <xf numFmtId="164" fontId="71" fillId="13" borderId="0" xfId="0" applyFont="true" applyBorder="true" applyAlignment="true" applyProtection="false">
      <alignment horizontal="center" vertical="center" textRotation="0" wrapText="true" indent="0" shrinkToFit="false"/>
      <protection locked="true" hidden="false"/>
    </xf>
    <xf numFmtId="164" fontId="70" fillId="2" borderId="0" xfId="0" applyFont="true" applyBorder="false" applyAlignment="true" applyProtection="false">
      <alignment horizontal="general" vertical="top" textRotation="0" wrapText="true" indent="0" shrinkToFit="false"/>
      <protection locked="true" hidden="false"/>
    </xf>
    <xf numFmtId="164" fontId="72" fillId="2" borderId="0" xfId="0" applyFont="true" applyBorder="false" applyAlignment="true" applyProtection="false">
      <alignment horizontal="general" vertical="top" textRotation="0" wrapText="false" indent="0" shrinkToFit="false"/>
      <protection locked="true" hidden="false"/>
    </xf>
    <xf numFmtId="176" fontId="72" fillId="7" borderId="4" xfId="0" applyFont="true" applyBorder="true" applyAlignment="true" applyProtection="true">
      <alignment horizontal="left" vertical="top" textRotation="0" wrapText="false" indent="0" shrinkToFit="false"/>
      <protection locked="false" hidden="false"/>
    </xf>
    <xf numFmtId="166" fontId="72" fillId="7" borderId="4" xfId="0" applyFont="true" applyBorder="true" applyAlignment="true" applyProtection="true">
      <alignment horizontal="left" vertical="top" textRotation="0" wrapText="false" indent="0" shrinkToFit="false"/>
      <protection locked="false" hidden="false"/>
    </xf>
    <xf numFmtId="164" fontId="72" fillId="7" borderId="4" xfId="0" applyFont="true" applyBorder="true" applyAlignment="true" applyProtection="true">
      <alignment horizontal="general" vertical="top" textRotation="0" wrapText="false" indent="0" shrinkToFit="false"/>
      <protection locked="false" hidden="false"/>
    </xf>
    <xf numFmtId="164" fontId="73" fillId="2" borderId="0" xfId="0" applyFont="true" applyBorder="true" applyAlignment="true" applyProtection="false">
      <alignment horizontal="center" vertical="bottom" textRotation="0" wrapText="false" indent="0" shrinkToFit="false"/>
      <protection locked="true" hidden="false"/>
    </xf>
    <xf numFmtId="164" fontId="67" fillId="2" borderId="0" xfId="0" applyFont="true" applyBorder="false" applyAlignment="true" applyProtection="false">
      <alignment horizontal="general" vertical="top" textRotation="0" wrapText="true" indent="0" shrinkToFit="false"/>
      <protection locked="true" hidden="false"/>
    </xf>
    <xf numFmtId="174" fontId="0" fillId="2" borderId="0" xfId="0" applyFont="false" applyBorder="true" applyAlignment="true" applyProtection="false">
      <alignment horizontal="justify" vertical="top" textRotation="0" wrapText="true" indent="0" shrinkToFit="false"/>
      <protection locked="true" hidden="false"/>
    </xf>
    <xf numFmtId="164" fontId="16" fillId="7" borderId="4" xfId="0" applyFont="true" applyBorder="true" applyAlignment="true" applyProtection="true">
      <alignment horizontal="justify" vertical="top" textRotation="0" wrapText="true" indent="0" shrinkToFit="false"/>
      <protection locked="false" hidden="false"/>
    </xf>
    <xf numFmtId="174" fontId="16" fillId="2" borderId="0" xfId="0" applyFont="true" applyBorder="false" applyAlignment="true" applyProtection="false">
      <alignment horizontal="general" vertical="top" textRotation="0" wrapText="false" indent="0" shrinkToFit="false"/>
      <protection locked="true" hidden="false"/>
    </xf>
    <xf numFmtId="164" fontId="70" fillId="2" borderId="25" xfId="0" applyFont="true" applyBorder="true" applyAlignment="true" applyProtection="false">
      <alignment horizontal="general" vertical="top" textRotation="0" wrapText="false" indent="0" shrinkToFit="false"/>
      <protection locked="true" hidden="false"/>
    </xf>
    <xf numFmtId="164" fontId="70" fillId="2" borderId="26" xfId="0" applyFont="true" applyBorder="true" applyAlignment="true" applyProtection="false">
      <alignment horizontal="general" vertical="top" textRotation="0" wrapText="false" indent="0" shrinkToFit="false"/>
      <protection locked="true" hidden="false"/>
    </xf>
    <xf numFmtId="164" fontId="17" fillId="2" borderId="0" xfId="0" applyFont="true" applyBorder="false" applyAlignment="true" applyProtection="false">
      <alignment horizontal="general" vertical="top" textRotation="0" wrapText="false" indent="0" shrinkToFit="false"/>
      <protection locked="true" hidden="false"/>
    </xf>
    <xf numFmtId="164" fontId="16" fillId="2" borderId="0" xfId="0" applyFont="true" applyBorder="false" applyAlignment="true" applyProtection="false">
      <alignment horizontal="left" vertical="top" textRotation="0" wrapText="false" indent="0" shrinkToFit="false"/>
      <protection locked="true" hidden="false"/>
    </xf>
    <xf numFmtId="164" fontId="70" fillId="2" borderId="27" xfId="0" applyFont="true" applyBorder="true" applyAlignment="true" applyProtection="false">
      <alignment horizontal="general" vertical="top" textRotation="0" wrapText="false" indent="0" shrinkToFit="false"/>
      <protection locked="true" hidden="false"/>
    </xf>
    <xf numFmtId="170" fontId="70" fillId="2" borderId="28" xfId="0" applyFont="true" applyBorder="true" applyAlignment="true" applyProtection="false">
      <alignment horizontal="general" vertical="top" textRotation="0" wrapText="false" indent="0" shrinkToFit="false"/>
      <protection locked="true" hidden="false"/>
    </xf>
    <xf numFmtId="164" fontId="16" fillId="2" borderId="0" xfId="0" applyFont="true" applyBorder="false" applyAlignment="true" applyProtection="false">
      <alignment horizontal="right" vertical="top" textRotation="0" wrapText="false" indent="0" shrinkToFit="false"/>
      <protection locked="true" hidden="false"/>
    </xf>
    <xf numFmtId="176" fontId="0" fillId="2" borderId="0" xfId="0" applyFont="false" applyBorder="false" applyAlignment="true" applyProtection="false">
      <alignment horizontal="left" vertical="top" textRotation="0" wrapText="false" indent="0" shrinkToFit="false"/>
      <protection locked="true" hidden="false"/>
    </xf>
    <xf numFmtId="164" fontId="70" fillId="2" borderId="29" xfId="0" applyFont="true" applyBorder="true" applyAlignment="true" applyProtection="false">
      <alignment horizontal="general" vertical="top" textRotation="0" wrapText="false" indent="0" shrinkToFit="false"/>
      <protection locked="true" hidden="false"/>
    </xf>
    <xf numFmtId="170" fontId="70" fillId="2" borderId="30" xfId="0" applyFont="true" applyBorder="true" applyAlignment="true" applyProtection="false">
      <alignment horizontal="general" vertical="top" textRotation="0" wrapText="false" indent="0" shrinkToFit="false"/>
      <protection locked="true" hidden="false"/>
    </xf>
    <xf numFmtId="164" fontId="0" fillId="2" borderId="11" xfId="0" applyFont="tru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top" textRotation="0" wrapText="true" indent="0" shrinkToFit="false"/>
      <protection locked="true" hidden="false"/>
    </xf>
    <xf numFmtId="164" fontId="74" fillId="2"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false" indent="0" shrinkToFit="false"/>
      <protection locked="true" hidden="false"/>
    </xf>
    <xf numFmtId="164" fontId="62" fillId="2" borderId="4" xfId="0" applyFont="true" applyBorder="true" applyAlignment="true" applyProtection="false">
      <alignment horizontal="general" vertical="top" textRotation="0" wrapText="true" indent="0" shrinkToFit="false"/>
      <protection locked="true" hidden="false"/>
    </xf>
    <xf numFmtId="164" fontId="67" fillId="2" borderId="10" xfId="0" applyFont="true" applyBorder="true" applyAlignment="true" applyProtection="false">
      <alignment horizontal="general" vertical="top" textRotation="0" wrapText="true" indent="0" shrinkToFit="false"/>
      <protection locked="true" hidden="false"/>
    </xf>
    <xf numFmtId="164" fontId="67" fillId="2" borderId="0" xfId="0" applyFont="true" applyBorder="true" applyAlignment="true" applyProtection="false">
      <alignment horizontal="left" vertical="top" textRotation="0" wrapText="true" indent="0" shrinkToFit="false"/>
      <protection locked="true" hidden="false"/>
    </xf>
    <xf numFmtId="164" fontId="70" fillId="2" borderId="31" xfId="0" applyFont="true" applyBorder="true" applyAlignment="true" applyProtection="false">
      <alignment horizontal="general" vertical="top" textRotation="0" wrapText="false" indent="0" shrinkToFit="false"/>
      <protection locked="true" hidden="false"/>
    </xf>
    <xf numFmtId="167" fontId="70" fillId="2" borderId="0" xfId="0" applyFont="true" applyBorder="false" applyAlignment="true" applyProtection="false">
      <alignment horizontal="general" vertical="top" textRotation="0" wrapText="false" indent="0" shrinkToFit="false"/>
      <protection locked="true" hidden="false"/>
    </xf>
    <xf numFmtId="164" fontId="70" fillId="2" borderId="28"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true" applyProtection="false">
      <alignment horizontal="general" vertical="bottom" textRotation="0" wrapText="true" indent="0" shrinkToFit="false"/>
      <protection locked="true" hidden="false"/>
    </xf>
    <xf numFmtId="164" fontId="70" fillId="2" borderId="32" xfId="0" applyFont="true" applyBorder="true" applyAlignment="true" applyProtection="false">
      <alignment horizontal="general" vertical="top" textRotation="0" wrapText="false" indent="0" shrinkToFit="false"/>
      <protection locked="true" hidden="false"/>
    </xf>
    <xf numFmtId="164" fontId="70" fillId="2" borderId="30" xfId="0" applyFont="true" applyBorder="true" applyAlignment="true" applyProtection="false">
      <alignment horizontal="general" vertical="top" textRotation="0" wrapText="fals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14" fillId="2" borderId="0" xfId="29" applyFont="true" applyBorder="false" applyAlignment="true" applyProtection="false">
      <alignment horizontal="general" vertical="top" textRotation="0" wrapText="false" indent="0" shrinkToFit="false"/>
      <protection locked="true" hidden="false"/>
    </xf>
    <xf numFmtId="164" fontId="6" fillId="2" borderId="11" xfId="29" applyFont="true" applyBorder="true" applyAlignment="true" applyProtection="false">
      <alignment horizontal="general" vertical="top" textRotation="0" wrapText="true" indent="0" shrinkToFit="false"/>
      <protection locked="true" hidden="false"/>
    </xf>
    <xf numFmtId="164" fontId="22" fillId="8" borderId="4" xfId="29" applyFont="true" applyBorder="true" applyAlignment="true" applyProtection="false">
      <alignment horizontal="center" vertical="top" textRotation="0" wrapText="false" indent="0" shrinkToFit="false"/>
      <protection locked="true" hidden="false"/>
    </xf>
    <xf numFmtId="164" fontId="6" fillId="14" borderId="4" xfId="29" applyFont="true" applyBorder="true" applyAlignment="true" applyProtection="false">
      <alignment horizontal="general" vertical="top" textRotation="0" wrapText="false" indent="0" shrinkToFit="false"/>
      <protection locked="true" hidden="false"/>
    </xf>
    <xf numFmtId="164" fontId="6" fillId="15" borderId="4" xfId="29" applyFont="fals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28">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rgb="FFE6B9B8"/>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FF0000"/>
      </font>
      <fill>
        <patternFill>
          <bgColor rgb="FFE6B9B8"/>
        </patternFill>
      </fill>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006100"/>
      </font>
      <fill>
        <patternFill>
          <bgColor rgb="FFC6EFCE"/>
        </patternFill>
      </fill>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1899360</xdr:colOff>
      <xdr:row>4</xdr:row>
      <xdr:rowOff>365040</xdr:rowOff>
    </xdr:to>
    <xdr:sp>
      <xdr:nvSpPr>
        <xdr:cNvPr id="0" name="Šípka dolu 1"/>
        <xdr:cNvSpPr/>
      </xdr:nvSpPr>
      <xdr:spPr>
        <a:xfrm>
          <a:off x="11548800" y="1446840"/>
          <a:ext cx="297720" cy="3690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10800</xdr:colOff>
      <xdr:row>14</xdr:row>
      <xdr:rowOff>62640</xdr:rowOff>
    </xdr:from>
    <xdr:to>
      <xdr:col>4</xdr:col>
      <xdr:colOff>764280</xdr:colOff>
      <xdr:row>14</xdr:row>
      <xdr:rowOff>389520</xdr:rowOff>
    </xdr:to>
    <xdr:sp>
      <xdr:nvSpPr>
        <xdr:cNvPr id="1" name="Šípka dolu 2"/>
        <xdr:cNvSpPr/>
      </xdr:nvSpPr>
      <xdr:spPr>
        <a:xfrm rot="5400000">
          <a:off x="7522200" y="4906800"/>
          <a:ext cx="326880" cy="7534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1899360</xdr:colOff>
      <xdr:row>4</xdr:row>
      <xdr:rowOff>365040</xdr:rowOff>
    </xdr:to>
    <xdr:sp>
      <xdr:nvSpPr>
        <xdr:cNvPr id="2" name="Šípka dolu 1"/>
        <xdr:cNvSpPr/>
      </xdr:nvSpPr>
      <xdr:spPr>
        <a:xfrm>
          <a:off x="11548800" y="1446840"/>
          <a:ext cx="297720" cy="3690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9000</xdr:colOff>
      <xdr:row>14</xdr:row>
      <xdr:rowOff>429480</xdr:rowOff>
    </xdr:from>
    <xdr:to>
      <xdr:col>4</xdr:col>
      <xdr:colOff>682560</xdr:colOff>
      <xdr:row>15</xdr:row>
      <xdr:rowOff>183600</xdr:rowOff>
    </xdr:to>
    <xdr:sp>
      <xdr:nvSpPr>
        <xdr:cNvPr id="3" name="Šípka dolu 2"/>
        <xdr:cNvSpPr/>
      </xdr:nvSpPr>
      <xdr:spPr>
        <a:xfrm rot="5400000">
          <a:off x="7548480" y="5243040"/>
          <a:ext cx="190800" cy="67356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9000</xdr:colOff>
      <xdr:row>16</xdr:row>
      <xdr:rowOff>58680</xdr:rowOff>
    </xdr:from>
    <xdr:to>
      <xdr:col>4</xdr:col>
      <xdr:colOff>682560</xdr:colOff>
      <xdr:row>16</xdr:row>
      <xdr:rowOff>390600</xdr:rowOff>
    </xdr:to>
    <xdr:sp>
      <xdr:nvSpPr>
        <xdr:cNvPr id="4" name="Šípka dolu 3"/>
        <xdr:cNvSpPr/>
      </xdr:nvSpPr>
      <xdr:spPr>
        <a:xfrm rot="5400000">
          <a:off x="7477920" y="5576400"/>
          <a:ext cx="331920" cy="67356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sbiz.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137"/>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11.4609375" defaultRowHeight="12.5" zeroHeight="false" outlineLevelRow="0" outlineLevelCol="0"/>
  <cols>
    <col collapsed="false" customWidth="true" hidden="false" outlineLevel="0" max="1" min="1" style="1" width="104.99"/>
    <col collapsed="false" customWidth="true" hidden="false" outlineLevel="0" max="2" min="2" style="2" width="103.54"/>
    <col collapsed="false" customWidth="true" hidden="false" outlineLevel="0" max="4" min="3" style="2" width="4.56"/>
    <col collapsed="false" customWidth="false" hidden="false" outlineLevel="0" max="1024" min="5" style="2" width="11.45"/>
  </cols>
  <sheetData>
    <row r="1" s="4" customFormat="true" ht="46.75" hidden="false" customHeight="true" outlineLevel="0" collapsed="false">
      <c r="A1" s="3" t="s">
        <v>0</v>
      </c>
      <c r="C1" s="5"/>
      <c r="D1" s="5"/>
    </row>
    <row r="2" s="4" customFormat="true" ht="19.25" hidden="false" customHeight="true" outlineLevel="0" collapsed="false">
      <c r="A2" s="6"/>
      <c r="C2" s="7"/>
      <c r="D2" s="7"/>
    </row>
    <row r="3" s="4" customFormat="true" ht="20.4"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5"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4" hidden="false" customHeight="true" outlineLevel="0" collapsed="false">
      <c r="A12" s="13" t="s">
        <v>10</v>
      </c>
      <c r="C12" s="7"/>
      <c r="D12" s="7"/>
    </row>
    <row r="13" s="4" customFormat="true" ht="23.4" hidden="false" customHeight="true" outlineLevel="0" collapsed="false">
      <c r="A13" s="14"/>
      <c r="C13" s="7"/>
      <c r="D13" s="7"/>
    </row>
    <row r="14" s="4" customFormat="true" ht="17.5" hidden="false" customHeight="false" outlineLevel="0" collapsed="false">
      <c r="A14" s="15" t="s">
        <v>11</v>
      </c>
      <c r="C14" s="7"/>
      <c r="D14" s="7"/>
    </row>
    <row r="15" customFormat="false" ht="16.25" hidden="false" customHeight="true" outlineLevel="0" collapsed="false">
      <c r="A15" s="16"/>
      <c r="C15" s="17"/>
    </row>
    <row r="16" customFormat="false" ht="303" hidden="false" customHeight="false" outlineLevel="0" collapsed="false">
      <c r="A16" s="18" t="s">
        <v>12</v>
      </c>
      <c r="C16" s="17"/>
    </row>
    <row r="17" customFormat="false" ht="17.4" hidden="false" customHeight="true" outlineLevel="0" collapsed="false">
      <c r="A17" s="17"/>
      <c r="C17" s="17"/>
    </row>
    <row r="18" customFormat="false" ht="226.4" hidden="false" customHeight="true" outlineLevel="0" collapsed="false">
      <c r="A18" s="18" t="s">
        <v>13</v>
      </c>
      <c r="B18" s="19"/>
      <c r="C18" s="17"/>
    </row>
    <row r="19" customFormat="false" ht="30.65" hidden="false" customHeight="true" outlineLevel="0" collapsed="false">
      <c r="A19" s="17"/>
      <c r="B19" s="19"/>
      <c r="C19" s="17"/>
    </row>
    <row r="20" customFormat="false" ht="26.25" hidden="false" customHeight="true" outlineLevel="0" collapsed="false">
      <c r="A20" s="20" t="s">
        <v>14</v>
      </c>
      <c r="C20" s="17"/>
    </row>
    <row r="21" customFormat="false" ht="38" hidden="false" customHeight="false" outlineLevel="0" collapsed="false">
      <c r="A21" s="21" t="s">
        <v>15</v>
      </c>
      <c r="C21" s="22"/>
      <c r="D21" s="22"/>
    </row>
    <row r="22" customFormat="false" ht="12.5" hidden="false" customHeight="false" outlineLevel="0" collapsed="false">
      <c r="C22" s="23"/>
      <c r="D22" s="23"/>
    </row>
    <row r="23" customFormat="false" ht="64" hidden="false" customHeight="false" outlineLevel="0" collapsed="false">
      <c r="A23" s="24" t="s">
        <v>16</v>
      </c>
      <c r="C23" s="25"/>
      <c r="D23" s="26"/>
    </row>
    <row r="24" customFormat="false" ht="12.75" hidden="false" customHeight="true" outlineLevel="0" collapsed="false">
      <c r="C24" s="27"/>
      <c r="D24" s="27"/>
    </row>
    <row r="25" customFormat="false" ht="29.4" hidden="false" customHeight="true" outlineLevel="0" collapsed="false">
      <c r="A25" s="24" t="s">
        <v>17</v>
      </c>
    </row>
    <row r="26" customFormat="false" ht="13.75" hidden="false" customHeight="true" outlineLevel="0" collapsed="false"/>
    <row r="27" customFormat="false" ht="25.5" hidden="false" customHeight="false" outlineLevel="0" collapsed="false">
      <c r="A27" s="21" t="s">
        <v>18</v>
      </c>
      <c r="B27" s="28"/>
    </row>
    <row r="28" s="2" customFormat="true" ht="12.5" hidden="false" customHeight="false" outlineLevel="0" collapsed="false"/>
    <row r="29" customFormat="false" ht="38" hidden="false" customHeight="false" outlineLevel="0" collapsed="false">
      <c r="A29" s="24" t="s">
        <v>19</v>
      </c>
    </row>
    <row r="30" customFormat="false" ht="12.75" hidden="false" customHeight="true" outlineLevel="0" collapsed="false"/>
    <row r="31" customFormat="false" ht="25.5" hidden="false" customHeight="false" outlineLevel="0" collapsed="false">
      <c r="A31" s="21" t="s">
        <v>20</v>
      </c>
    </row>
    <row r="32" customFormat="false" ht="12.65" hidden="false" customHeight="true" outlineLevel="0" collapsed="false"/>
    <row r="33" customFormat="false" ht="15.75" hidden="false" customHeight="true" outlineLevel="0" collapsed="false">
      <c r="A33" s="21" t="s">
        <v>21</v>
      </c>
    </row>
    <row r="34" customFormat="false" ht="12.65" hidden="false" customHeight="true" outlineLevel="0" collapsed="false"/>
    <row r="35" customFormat="false" ht="52" hidden="false" customHeight="false" outlineLevel="0" collapsed="false">
      <c r="A35" s="21" t="s">
        <v>22</v>
      </c>
    </row>
    <row r="36" customFormat="false" ht="12" hidden="false" customHeight="true" outlineLevel="0" collapsed="false"/>
    <row r="37" customFormat="false" ht="25.5" hidden="false" customHeight="false" outlineLevel="0" collapsed="false">
      <c r="A37" s="29" t="s">
        <v>23</v>
      </c>
    </row>
    <row r="39" customFormat="false" ht="77" hidden="false" customHeight="false" outlineLevel="0" collapsed="false">
      <c r="A39" s="24" t="s">
        <v>24</v>
      </c>
    </row>
    <row r="40" customFormat="false" ht="12.75" hidden="false" customHeight="true" outlineLevel="0" collapsed="false"/>
    <row r="41" customFormat="false" ht="26"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4" hidden="false" customHeight="true" outlineLevel="0" collapsed="false">
      <c r="A46" s="32" t="s">
        <v>28</v>
      </c>
      <c r="C46" s="31"/>
    </row>
    <row r="47" customFormat="false" ht="11.4" hidden="false" customHeight="true" outlineLevel="0" collapsed="false"/>
    <row r="48" customFormat="false" ht="13" hidden="false" customHeight="false" outlineLevel="0" collapsed="false">
      <c r="A48" s="30" t="s">
        <v>29</v>
      </c>
    </row>
    <row r="49" customFormat="false" ht="12" hidden="false" customHeight="true" outlineLevel="0" collapsed="false"/>
    <row r="50" customFormat="false" ht="39" hidden="false" customHeight="false" outlineLevel="0" collapsed="false">
      <c r="A50" s="30" t="s">
        <v>30</v>
      </c>
    </row>
    <row r="51" customFormat="false" ht="12.75" hidden="false" customHeight="true" outlineLevel="0" collapsed="false"/>
    <row r="52" customFormat="false" ht="75.5" hidden="false" customHeight="false" outlineLevel="0" collapsed="false">
      <c r="A52" s="21" t="s">
        <v>31</v>
      </c>
    </row>
    <row r="53" customFormat="false" ht="12.75" hidden="false" customHeight="true" outlineLevel="0" collapsed="false"/>
    <row r="54" customFormat="false" ht="38.5" hidden="false" customHeight="false" outlineLevel="0" collapsed="false">
      <c r="A54" s="30" t="s">
        <v>32</v>
      </c>
    </row>
    <row r="56" customFormat="false" ht="13" hidden="false" customHeight="false" outlineLevel="0" collapsed="false">
      <c r="A56" s="21" t="s">
        <v>33</v>
      </c>
    </row>
    <row r="58" customFormat="false" ht="13" hidden="false" customHeight="false" outlineLevel="0" collapsed="false">
      <c r="A58" s="21" t="s">
        <v>34</v>
      </c>
    </row>
    <row r="60" customFormat="false" ht="121.75" hidden="false" customHeight="true" outlineLevel="0" collapsed="false">
      <c r="A60" s="24" t="s">
        <v>35</v>
      </c>
    </row>
    <row r="61" customFormat="false" ht="12.65" hidden="false" customHeight="true" outlineLevel="0" collapsed="false">
      <c r="A61" s="24"/>
    </row>
    <row r="62" customFormat="false" ht="14.25" hidden="false" customHeight="true" outlineLevel="0" collapsed="false">
      <c r="A62" s="21" t="s">
        <v>36</v>
      </c>
    </row>
    <row r="63" customFormat="false" ht="26" hidden="false" customHeight="false" outlineLevel="0" collapsed="false">
      <c r="A63" s="1" t="s">
        <v>37</v>
      </c>
    </row>
    <row r="64" customFormat="false" ht="27.9" hidden="false" customHeight="true" outlineLevel="0" collapsed="false">
      <c r="A64" s="1" t="s">
        <v>38</v>
      </c>
    </row>
    <row r="66" customFormat="false" ht="93.65" hidden="false" customHeight="true" outlineLevel="0" collapsed="false">
      <c r="A66" s="24" t="s">
        <v>39</v>
      </c>
    </row>
    <row r="68" customFormat="false" ht="18" hidden="false" customHeight="false" outlineLevel="0" collapsed="false">
      <c r="A68" s="33" t="s">
        <v>40</v>
      </c>
    </row>
    <row r="70" customFormat="false" ht="174.65" hidden="false" customHeight="true" outlineLevel="0" collapsed="false">
      <c r="A70" s="34" t="s">
        <v>41</v>
      </c>
    </row>
    <row r="71" customFormat="false" ht="13.25" hidden="false" customHeight="true" outlineLevel="0" collapsed="false">
      <c r="A71" s="34"/>
    </row>
    <row r="72" customFormat="false" ht="173.4" hidden="false" customHeight="true" outlineLevel="0" collapsed="false">
      <c r="A72" s="35" t="s">
        <v>42</v>
      </c>
    </row>
    <row r="73" customFormat="false" ht="37.5" hidden="false" customHeight="false" outlineLevel="0" collapsed="false">
      <c r="A73" s="36" t="s">
        <v>43</v>
      </c>
    </row>
    <row r="74" customFormat="false" ht="13" hidden="false" customHeight="false" outlineLevel="0" collapsed="false">
      <c r="A74" s="37" t="s">
        <v>44</v>
      </c>
    </row>
    <row r="75" customFormat="false" ht="61.75" hidden="false" customHeight="true" outlineLevel="0" collapsed="false">
      <c r="A75" s="36" t="s">
        <v>45</v>
      </c>
    </row>
    <row r="76" customFormat="false" ht="28.5" hidden="false" customHeight="true" outlineLevel="0" collapsed="false">
      <c r="A76" s="36" t="s">
        <v>46</v>
      </c>
    </row>
    <row r="77" customFormat="false" ht="13" hidden="false" customHeight="false" outlineLevel="0" collapsed="false">
      <c r="A77" s="38" t="s">
        <v>47</v>
      </c>
    </row>
    <row r="78" customFormat="false" ht="12.5" hidden="false" customHeight="false" outlineLevel="0" collapsed="false">
      <c r="A78" s="39" t="s">
        <v>48</v>
      </c>
    </row>
    <row r="79" customFormat="false" ht="12.5" hidden="false" customHeight="false" outlineLevel="0" collapsed="false">
      <c r="A79" s="39" t="s">
        <v>49</v>
      </c>
    </row>
    <row r="80" customFormat="false" ht="12.5" hidden="false" customHeight="false" outlineLevel="0" collapsed="false">
      <c r="A80" s="39" t="s">
        <v>50</v>
      </c>
    </row>
    <row r="81" customFormat="false" ht="12.5" hidden="false" customHeight="false" outlineLevel="0" collapsed="false">
      <c r="A81" s="40" t="s">
        <v>51</v>
      </c>
    </row>
    <row r="82" customFormat="false" ht="12.5" hidden="false" customHeight="false" outlineLevel="0" collapsed="false">
      <c r="A82" s="39" t="s">
        <v>52</v>
      </c>
    </row>
    <row r="83" customFormat="false" ht="12.5" hidden="false" customHeight="false" outlineLevel="0" collapsed="false">
      <c r="A83" s="40" t="s">
        <v>53</v>
      </c>
    </row>
    <row r="84" customFormat="false" ht="12.5" hidden="false" customHeight="false" outlineLevel="0" collapsed="false">
      <c r="A84" s="39" t="s">
        <v>54</v>
      </c>
    </row>
    <row r="85" customFormat="false" ht="12.5" hidden="false" customHeight="false" outlineLevel="0" collapsed="false">
      <c r="A85" s="41" t="s">
        <v>55</v>
      </c>
    </row>
    <row r="86" customFormat="false" ht="12.5" hidden="false" customHeight="false" outlineLevel="0" collapsed="false">
      <c r="A86" s="42"/>
    </row>
    <row r="87" customFormat="false" ht="18" hidden="false" customHeight="false" outlineLevel="0" collapsed="false">
      <c r="A87" s="43" t="s">
        <v>56</v>
      </c>
    </row>
    <row r="89" customFormat="false" ht="13" hidden="false" customHeight="false" outlineLevel="0" collapsed="false">
      <c r="A89" s="44" t="s">
        <v>57</v>
      </c>
    </row>
    <row r="90" customFormat="false" ht="12.5" hidden="false" customHeight="false" outlineLevel="0" collapsed="false">
      <c r="A90" s="36" t="s">
        <v>58</v>
      </c>
    </row>
    <row r="91" customFormat="false" ht="13" hidden="false" customHeight="false" outlineLevel="0" collapsed="false">
      <c r="A91" s="37" t="s">
        <v>44</v>
      </c>
    </row>
    <row r="92" customFormat="false" ht="12.5" hidden="false" customHeight="false" outlineLevel="0" collapsed="false">
      <c r="A92" s="36" t="s">
        <v>59</v>
      </c>
      <c r="B92" s="45"/>
    </row>
    <row r="93" customFormat="false" ht="12.5" hidden="false" customHeight="false" outlineLevel="0" collapsed="false">
      <c r="A93" s="36"/>
    </row>
    <row r="94" customFormat="false" ht="13" hidden="false" customHeight="false" outlineLevel="0" collapsed="false">
      <c r="A94" s="44" t="s">
        <v>60</v>
      </c>
    </row>
    <row r="95" customFormat="false" ht="50" hidden="false" customHeight="false" outlineLevel="0" collapsed="false">
      <c r="A95" s="36" t="s">
        <v>61</v>
      </c>
    </row>
    <row r="96" customFormat="false" ht="12.5" hidden="false" customHeight="false" outlineLevel="0" collapsed="false">
      <c r="A96" s="36"/>
    </row>
    <row r="97" customFormat="false" ht="13" hidden="false" customHeight="false" outlineLevel="0" collapsed="false">
      <c r="A97" s="44" t="s">
        <v>62</v>
      </c>
    </row>
    <row r="98" customFormat="false" ht="68.4" hidden="false" customHeight="true" outlineLevel="0" collapsed="false">
      <c r="A98" s="36" t="s">
        <v>63</v>
      </c>
    </row>
    <row r="99" customFormat="false" ht="12.5" hidden="false" customHeight="false" outlineLevel="0" collapsed="false">
      <c r="A99" s="36"/>
    </row>
    <row r="100" customFormat="false" ht="13" hidden="false" customHeight="false" outlineLevel="0" collapsed="false">
      <c r="A100" s="44" t="s">
        <v>64</v>
      </c>
    </row>
    <row r="101" customFormat="false" ht="75.5" hidden="false" customHeight="false" outlineLevel="0" collapsed="false">
      <c r="A101" s="36" t="s">
        <v>65</v>
      </c>
    </row>
    <row r="102" customFormat="false" ht="12.5" hidden="false" customHeight="false" outlineLevel="0" collapsed="false">
      <c r="A102" s="36"/>
      <c r="B102" s="2" t="s">
        <v>66</v>
      </c>
    </row>
    <row r="103" customFormat="false" ht="13" hidden="false" customHeight="false" outlineLevel="0" collapsed="false">
      <c r="A103" s="46" t="s">
        <v>67</v>
      </c>
    </row>
    <row r="104" customFormat="false" ht="50.5" hidden="false" customHeight="false" outlineLevel="0" collapsed="false">
      <c r="A104" s="36" t="s">
        <v>68</v>
      </c>
    </row>
    <row r="105" customFormat="false" ht="12.5" hidden="false" customHeight="false" outlineLevel="0" collapsed="false">
      <c r="A105" s="36"/>
      <c r="B105" s="2" t="s">
        <v>69</v>
      </c>
    </row>
    <row r="106" customFormat="false" ht="13" hidden="false" customHeight="false" outlineLevel="0" collapsed="false">
      <c r="A106" s="44" t="s">
        <v>70</v>
      </c>
    </row>
    <row r="107" customFormat="false" ht="71.25" hidden="false" customHeight="true" outlineLevel="0" collapsed="false">
      <c r="A107" s="47" t="s">
        <v>71</v>
      </c>
    </row>
    <row r="108" customFormat="false" ht="37.5" hidden="false" customHeight="false" outlineLevel="0" collapsed="false">
      <c r="A108" s="1" t="s">
        <v>72</v>
      </c>
    </row>
    <row r="109" customFormat="false" ht="25" hidden="false" customHeight="false" outlineLevel="0" collapsed="false">
      <c r="A109" s="1" t="s">
        <v>73</v>
      </c>
    </row>
    <row r="110" customFormat="false" ht="10.5" hidden="false" customHeight="true" outlineLevel="0" collapsed="false">
      <c r="A110" s="47"/>
      <c r="D110" s="2" t="s">
        <v>69</v>
      </c>
    </row>
    <row r="111" customFormat="false" ht="99.75" hidden="false" customHeight="true" outlineLevel="0" collapsed="false">
      <c r="A111" s="24" t="s">
        <v>74</v>
      </c>
    </row>
    <row r="112" customFormat="false" ht="26" hidden="false" customHeight="false" outlineLevel="0" collapsed="false">
      <c r="A112" s="1" t="s">
        <v>75</v>
      </c>
    </row>
    <row r="113" customFormat="false" ht="12.5" hidden="false" customHeight="false" outlineLevel="0" collapsed="false">
      <c r="A113" s="47"/>
    </row>
    <row r="114" customFormat="false" ht="175" hidden="false" customHeight="false" outlineLevel="0" collapsed="false">
      <c r="A114" s="36" t="s">
        <v>76</v>
      </c>
    </row>
    <row r="115" customFormat="false" ht="11.25" hidden="false" customHeight="true" outlineLevel="0" collapsed="false">
      <c r="A115" s="48"/>
      <c r="B115" s="19"/>
    </row>
    <row r="116" customFormat="false" ht="13" hidden="false" customHeight="false" outlineLevel="0" collapsed="false">
      <c r="A116" s="44" t="s">
        <v>77</v>
      </c>
    </row>
    <row r="117" customFormat="false" ht="32.4" hidden="false" customHeight="true" outlineLevel="0" collapsed="false">
      <c r="A117" s="36" t="s">
        <v>78</v>
      </c>
    </row>
    <row r="118" customFormat="false" ht="12.5" hidden="false" customHeight="false" outlineLevel="0" collapsed="false">
      <c r="A118" s="36"/>
    </row>
    <row r="119" customFormat="false" ht="13" hidden="false" customHeight="false" outlineLevel="0" collapsed="false">
      <c r="A119" s="44" t="s">
        <v>79</v>
      </c>
    </row>
    <row r="120" customFormat="false" ht="12" hidden="false" customHeight="true" outlineLevel="0" collapsed="false">
      <c r="A120" s="36" t="s">
        <v>80</v>
      </c>
    </row>
    <row r="121" customFormat="false" ht="3" hidden="true" customHeight="true" outlineLevel="0" collapsed="false">
      <c r="A121" s="36"/>
    </row>
    <row r="122" customFormat="false" ht="12.5" hidden="false" customHeight="false" outlineLevel="0" collapsed="false">
      <c r="A122" s="36" t="s">
        <v>81</v>
      </c>
    </row>
    <row r="123" customFormat="false" ht="25" hidden="false" customHeight="false" outlineLevel="0" collapsed="false">
      <c r="A123" s="36" t="s">
        <v>82</v>
      </c>
    </row>
    <row r="124" customFormat="false" ht="12.5" hidden="false" customHeight="false" outlineLevel="0" collapsed="false">
      <c r="A124" s="36" t="s">
        <v>83</v>
      </c>
    </row>
    <row r="125" customFormat="false" ht="25" hidden="false" customHeight="false" outlineLevel="0" collapsed="false">
      <c r="A125" s="36" t="s">
        <v>84</v>
      </c>
    </row>
    <row r="126" customFormat="false" ht="37.5" hidden="false" customHeight="false" outlineLevel="0" collapsed="false">
      <c r="A126" s="36" t="s">
        <v>85</v>
      </c>
    </row>
    <row r="127" customFormat="false" ht="33.75" hidden="false" customHeight="true" outlineLevel="0" collapsed="false">
      <c r="A127" s="36" t="s">
        <v>86</v>
      </c>
    </row>
    <row r="128" customFormat="false" ht="12.75" hidden="false" customHeight="true" outlineLevel="0" collapsed="false">
      <c r="A128" s="49" t="s">
        <v>44</v>
      </c>
    </row>
    <row r="129" customFormat="false" ht="15.75" hidden="false" customHeight="true" outlineLevel="0" collapsed="false">
      <c r="A129" s="50" t="s">
        <v>87</v>
      </c>
    </row>
    <row r="130" customFormat="false" ht="12.75" hidden="false" customHeight="true" outlineLevel="0" collapsed="false">
      <c r="A130" s="36"/>
    </row>
    <row r="131" customFormat="false" ht="13" hidden="false" customHeight="false" outlineLevel="0" collapsed="false">
      <c r="A131" s="46" t="s">
        <v>88</v>
      </c>
    </row>
    <row r="132" customFormat="false" ht="40.75" hidden="false" customHeight="true" outlineLevel="0" collapsed="false">
      <c r="A132" s="36" t="s">
        <v>89</v>
      </c>
    </row>
    <row r="133" customFormat="false" ht="61.5" hidden="false" customHeight="true" outlineLevel="0" collapsed="false">
      <c r="A133" s="51" t="s">
        <v>90</v>
      </c>
    </row>
    <row r="134" customFormat="false" ht="13" hidden="false" customHeight="false" outlineLevel="0" collapsed="false">
      <c r="A134" s="44" t="s">
        <v>91</v>
      </c>
    </row>
    <row r="135" customFormat="false" ht="101" hidden="false" customHeight="false" outlineLevel="0" collapsed="false">
      <c r="A135" s="52" t="s">
        <v>92</v>
      </c>
    </row>
    <row r="136" customFormat="false" ht="12.5" hidden="false" customHeight="false" outlineLevel="0" collapsed="false">
      <c r="A136" s="47"/>
    </row>
    <row r="137" customFormat="false" ht="71.5" hidden="false" customHeight="true" outlineLevel="0" collapsed="false">
      <c r="A137" s="30" t="s">
        <v>93</v>
      </c>
    </row>
    <row r="138" customFormat="false" ht="12.5" hidden="false" customHeight="false" outlineLevel="0" collapsed="false">
      <c r="A138" s="47"/>
    </row>
    <row r="139" customFormat="false" ht="12.5" hidden="false" customHeight="false" outlineLevel="0" collapsed="false">
      <c r="A139" s="47"/>
    </row>
    <row r="140" customFormat="false" ht="12.5" hidden="false" customHeight="false" outlineLevel="0" collapsed="false">
      <c r="A140" s="47"/>
    </row>
    <row r="141" customFormat="false" ht="12.5" hidden="false" customHeight="false" outlineLevel="0" collapsed="false">
      <c r="A141" s="47"/>
    </row>
    <row r="142" customFormat="false" ht="12.5" hidden="false" customHeight="false" outlineLevel="0" collapsed="false">
      <c r="A142" s="42"/>
    </row>
    <row r="143" customFormat="false" ht="12.5" hidden="false" customHeight="false" outlineLevel="0" collapsed="false">
      <c r="A143" s="47"/>
    </row>
    <row r="144" customFormat="false" ht="12.5" hidden="false" customHeight="false" outlineLevel="0" collapsed="false">
      <c r="A144" s="47"/>
    </row>
    <row r="145" customFormat="false" ht="12.5" hidden="false" customHeight="false" outlineLevel="0" collapsed="false">
      <c r="A145" s="47"/>
    </row>
    <row r="146" customFormat="false" ht="12.5" hidden="false" customHeight="false" outlineLevel="0" collapsed="false">
      <c r="A146" s="47"/>
    </row>
    <row r="147" customFormat="false" ht="12.5" hidden="false" customHeight="false" outlineLevel="0" collapsed="false">
      <c r="A147" s="47"/>
    </row>
    <row r="148" customFormat="false" ht="12.5" hidden="false" customHeight="false" outlineLevel="0" collapsed="false">
      <c r="A148" s="47"/>
    </row>
    <row r="149" customFormat="false" ht="12.5" hidden="false" customHeight="false" outlineLevel="0" collapsed="false">
      <c r="A149" s="47"/>
    </row>
    <row r="150" customFormat="false" ht="12.5" hidden="false" customHeight="false" outlineLevel="0" collapsed="false">
      <c r="A150" s="47"/>
    </row>
    <row r="151" customFormat="false" ht="12.5" hidden="false" customHeight="false" outlineLevel="0" collapsed="false">
      <c r="A151" s="47"/>
    </row>
    <row r="152" customFormat="false" ht="12.5" hidden="false" customHeight="false" outlineLevel="0" collapsed="false">
      <c r="A152" s="47"/>
    </row>
    <row r="153" customFormat="false" ht="12.5" hidden="false" customHeight="false" outlineLevel="0" collapsed="false">
      <c r="A153" s="47"/>
    </row>
    <row r="154" customFormat="false" ht="12.5" hidden="false" customHeight="false" outlineLevel="0" collapsed="false">
      <c r="A154" s="47"/>
    </row>
    <row r="155" customFormat="false" ht="12.5" hidden="false" customHeight="false" outlineLevel="0" collapsed="false">
      <c r="A155" s="47"/>
    </row>
    <row r="156" customFormat="false" ht="12.5" hidden="false" customHeight="false" outlineLevel="0" collapsed="false">
      <c r="A156" s="47"/>
    </row>
    <row r="157" customFormat="false" ht="12.5" hidden="false" customHeight="false" outlineLevel="0" collapsed="false">
      <c r="A157" s="47"/>
    </row>
    <row r="158" customFormat="false" ht="12.5" hidden="false" customHeight="false" outlineLevel="0" collapsed="false">
      <c r="A158" s="47"/>
    </row>
    <row r="159" customFormat="false" ht="12.5" hidden="false" customHeight="false" outlineLevel="0" collapsed="false">
      <c r="A159" s="47"/>
    </row>
    <row r="160" customFormat="false" ht="12.5" hidden="false" customHeight="false" outlineLevel="0" collapsed="false">
      <c r="A160" s="47"/>
    </row>
    <row r="161" customFormat="false" ht="12.5" hidden="false" customHeight="false" outlineLevel="0" collapsed="false">
      <c r="A161" s="47"/>
    </row>
    <row r="162" customFormat="false" ht="12.5" hidden="false" customHeight="false" outlineLevel="0" collapsed="false">
      <c r="A162" s="47"/>
    </row>
    <row r="163" customFormat="false" ht="12.5" hidden="false" customHeight="false" outlineLevel="0" collapsed="false">
      <c r="A163" s="47"/>
    </row>
    <row r="164" customFormat="false" ht="12.5" hidden="false" customHeight="false" outlineLevel="0" collapsed="false">
      <c r="A164" s="47"/>
    </row>
    <row r="165" customFormat="false" ht="12.5" hidden="false" customHeight="false" outlineLevel="0" collapsed="false">
      <c r="A165" s="47"/>
    </row>
    <row r="166" customFormat="false" ht="12.5" hidden="false" customHeight="false" outlineLevel="0" collapsed="false">
      <c r="A166" s="47"/>
    </row>
    <row r="167" customFormat="false" ht="12.5" hidden="false" customHeight="false" outlineLevel="0" collapsed="false">
      <c r="A167" s="47"/>
    </row>
    <row r="168" customFormat="false" ht="12.5" hidden="false" customHeight="false" outlineLevel="0" collapsed="false">
      <c r="A168" s="47"/>
    </row>
    <row r="169" customFormat="false" ht="12.5" hidden="false" customHeight="false" outlineLevel="0" collapsed="false">
      <c r="A169" s="47"/>
    </row>
    <row r="170" customFormat="false" ht="12.5" hidden="false" customHeight="false" outlineLevel="0" collapsed="false">
      <c r="A170" s="47"/>
    </row>
    <row r="171" customFormat="false" ht="12.5" hidden="false" customHeight="false" outlineLevel="0" collapsed="false">
      <c r="A171" s="47"/>
    </row>
    <row r="172" customFormat="false" ht="12.5" hidden="false" customHeight="false" outlineLevel="0" collapsed="false">
      <c r="A172" s="47"/>
    </row>
    <row r="173" customFormat="false" ht="12.5" hidden="false" customHeight="false" outlineLevel="0" collapsed="false">
      <c r="A173" s="47"/>
    </row>
    <row r="174" customFormat="false" ht="12.5" hidden="false" customHeight="false" outlineLevel="0" collapsed="false">
      <c r="A174" s="47"/>
    </row>
    <row r="175" customFormat="false" ht="12.5" hidden="false" customHeight="false" outlineLevel="0" collapsed="false">
      <c r="A175" s="47"/>
    </row>
    <row r="176" customFormat="false" ht="12.5" hidden="false" customHeight="false" outlineLevel="0" collapsed="false">
      <c r="A176" s="47"/>
    </row>
    <row r="177" customFormat="false" ht="12.5" hidden="false" customHeight="false" outlineLevel="0" collapsed="false">
      <c r="A177" s="47"/>
    </row>
    <row r="178" customFormat="false" ht="12.5" hidden="false" customHeight="false" outlineLevel="0" collapsed="false">
      <c r="A178" s="47"/>
    </row>
    <row r="179" customFormat="false" ht="12.5" hidden="false" customHeight="false" outlineLevel="0" collapsed="false">
      <c r="A179" s="47"/>
    </row>
    <row r="180" customFormat="false" ht="12.5" hidden="false" customHeight="false" outlineLevel="0" collapsed="false">
      <c r="A180" s="47"/>
    </row>
    <row r="181" customFormat="false" ht="12.5" hidden="false" customHeight="false" outlineLevel="0" collapsed="false">
      <c r="A181" s="47"/>
    </row>
    <row r="182" customFormat="false" ht="12.5" hidden="false" customHeight="false" outlineLevel="0" collapsed="false">
      <c r="A182" s="47"/>
    </row>
    <row r="183" customFormat="false" ht="12.5" hidden="false" customHeight="false" outlineLevel="0" collapsed="false">
      <c r="A183" s="47"/>
    </row>
    <row r="184" customFormat="false" ht="12.5" hidden="false" customHeight="false" outlineLevel="0" collapsed="false">
      <c r="A184" s="47"/>
    </row>
    <row r="185" customFormat="false" ht="12.5" hidden="false" customHeight="false" outlineLevel="0" collapsed="false">
      <c r="A185" s="47"/>
    </row>
    <row r="186" customFormat="false" ht="12.5" hidden="false" customHeight="false" outlineLevel="0" collapsed="false">
      <c r="A186" s="47"/>
    </row>
    <row r="187" customFormat="false" ht="12.5" hidden="false" customHeight="false" outlineLevel="0" collapsed="false">
      <c r="A187" s="47"/>
    </row>
    <row r="188" customFormat="false" ht="12.5" hidden="false" customHeight="false" outlineLevel="0" collapsed="false">
      <c r="A188" s="47"/>
    </row>
    <row r="189" customFormat="false" ht="12.5" hidden="false" customHeight="false" outlineLevel="0" collapsed="false">
      <c r="A189" s="47"/>
    </row>
    <row r="190" customFormat="false" ht="12.5" hidden="false" customHeight="false" outlineLevel="0" collapsed="false">
      <c r="A190" s="47"/>
    </row>
    <row r="191" customFormat="false" ht="12.5" hidden="false" customHeight="false" outlineLevel="0" collapsed="false">
      <c r="A191" s="47"/>
    </row>
    <row r="192" customFormat="false" ht="12.5" hidden="false" customHeight="false" outlineLevel="0" collapsed="false">
      <c r="A192" s="47"/>
    </row>
    <row r="193" customFormat="false" ht="12.5" hidden="false" customHeight="false" outlineLevel="0" collapsed="false">
      <c r="A193" s="47"/>
    </row>
    <row r="194" customFormat="false" ht="12.5" hidden="false" customHeight="false" outlineLevel="0" collapsed="false">
      <c r="A194" s="47"/>
    </row>
    <row r="195" customFormat="false" ht="12.5" hidden="false" customHeight="false" outlineLevel="0" collapsed="false">
      <c r="A195" s="47"/>
    </row>
    <row r="196" customFormat="false" ht="12.5" hidden="false" customHeight="false" outlineLevel="0" collapsed="false">
      <c r="A196" s="47"/>
    </row>
    <row r="197" customFormat="false" ht="12.5" hidden="false" customHeight="false" outlineLevel="0" collapsed="false">
      <c r="A197" s="47"/>
    </row>
    <row r="198" customFormat="false" ht="12.5" hidden="false" customHeight="false" outlineLevel="0" collapsed="false">
      <c r="A198" s="47"/>
    </row>
    <row r="199" customFormat="false" ht="12.5" hidden="false" customHeight="false" outlineLevel="0" collapsed="false">
      <c r="A199" s="47"/>
    </row>
    <row r="200" customFormat="false" ht="12.5" hidden="false" customHeight="false" outlineLevel="0" collapsed="false">
      <c r="A200" s="47"/>
    </row>
    <row r="201" customFormat="false" ht="12.5" hidden="false" customHeight="false" outlineLevel="0" collapsed="false">
      <c r="A201" s="47"/>
    </row>
    <row r="202" customFormat="false" ht="12.5" hidden="false" customHeight="false" outlineLevel="0" collapsed="false">
      <c r="A202" s="47"/>
    </row>
    <row r="203" customFormat="false" ht="12.5" hidden="false" customHeight="false" outlineLevel="0" collapsed="false">
      <c r="A203" s="47"/>
    </row>
    <row r="204" customFormat="false" ht="12.5" hidden="false" customHeight="false" outlineLevel="0" collapsed="false">
      <c r="A204" s="47"/>
    </row>
    <row r="205" customFormat="false" ht="12.5" hidden="false" customHeight="false" outlineLevel="0" collapsed="false">
      <c r="A205" s="47"/>
    </row>
    <row r="206" customFormat="false" ht="12.5" hidden="false" customHeight="false" outlineLevel="0" collapsed="false">
      <c r="A206" s="47"/>
    </row>
    <row r="207" customFormat="false" ht="12.5" hidden="false" customHeight="false" outlineLevel="0" collapsed="false">
      <c r="A207" s="47"/>
    </row>
    <row r="208" customFormat="false" ht="12.5" hidden="false" customHeight="false" outlineLevel="0" collapsed="false">
      <c r="A208" s="47"/>
    </row>
    <row r="209" customFormat="false" ht="12.5" hidden="false" customHeight="false" outlineLevel="0" collapsed="false">
      <c r="A209" s="47"/>
    </row>
    <row r="210" customFormat="false" ht="12.5" hidden="false" customHeight="false" outlineLevel="0" collapsed="false">
      <c r="A210" s="47"/>
    </row>
    <row r="211" customFormat="false" ht="12.5" hidden="false" customHeight="false" outlineLevel="0" collapsed="false">
      <c r="A211" s="47"/>
    </row>
    <row r="212" customFormat="false" ht="12.5" hidden="false" customHeight="false" outlineLevel="0" collapsed="false">
      <c r="A212" s="47"/>
    </row>
    <row r="213" customFormat="false" ht="12.5" hidden="false" customHeight="false" outlineLevel="0" collapsed="false">
      <c r="A213" s="47"/>
    </row>
    <row r="214" customFormat="false" ht="12.5" hidden="false" customHeight="false" outlineLevel="0" collapsed="false">
      <c r="A214" s="47"/>
    </row>
    <row r="215" customFormat="false" ht="12.5" hidden="false" customHeight="false" outlineLevel="0" collapsed="false">
      <c r="A215" s="47"/>
    </row>
    <row r="216" customFormat="false" ht="12.5" hidden="false" customHeight="false" outlineLevel="0" collapsed="false">
      <c r="A216" s="47"/>
    </row>
    <row r="217" customFormat="false" ht="12.5" hidden="false" customHeight="false" outlineLevel="0" collapsed="false">
      <c r="A217" s="47"/>
    </row>
    <row r="218" customFormat="false" ht="12.5" hidden="false" customHeight="false" outlineLevel="0" collapsed="false">
      <c r="A218" s="47"/>
    </row>
    <row r="219" customFormat="false" ht="12.5" hidden="false" customHeight="false" outlineLevel="0" collapsed="false">
      <c r="A219" s="47"/>
    </row>
    <row r="220" customFormat="false" ht="12.5" hidden="false" customHeight="false" outlineLevel="0" collapsed="false">
      <c r="A220" s="47"/>
    </row>
    <row r="221" customFormat="false" ht="12.5" hidden="false" customHeight="false" outlineLevel="0" collapsed="false">
      <c r="A221" s="47"/>
    </row>
    <row r="222" customFormat="false" ht="12.5" hidden="false" customHeight="false" outlineLevel="0" collapsed="false">
      <c r="A222" s="47"/>
    </row>
    <row r="223" customFormat="false" ht="12.5" hidden="false" customHeight="false" outlineLevel="0" collapsed="false">
      <c r="A223" s="47"/>
    </row>
    <row r="224" customFormat="false" ht="12.5" hidden="false" customHeight="false" outlineLevel="0" collapsed="false">
      <c r="A224" s="47"/>
    </row>
    <row r="225" customFormat="false" ht="12.5" hidden="false" customHeight="false" outlineLevel="0" collapsed="false">
      <c r="A225" s="47"/>
    </row>
    <row r="226" customFormat="false" ht="12.5" hidden="false" customHeight="false" outlineLevel="0" collapsed="false">
      <c r="A226" s="47"/>
    </row>
    <row r="227" customFormat="false" ht="12.5" hidden="false" customHeight="false" outlineLevel="0" collapsed="false">
      <c r="A227" s="47"/>
    </row>
    <row r="228" customFormat="false" ht="12.5" hidden="false" customHeight="false" outlineLevel="0" collapsed="false">
      <c r="A228" s="47"/>
    </row>
    <row r="229" customFormat="false" ht="12.5" hidden="false" customHeight="false" outlineLevel="0" collapsed="false">
      <c r="A229" s="47"/>
    </row>
    <row r="230" customFormat="false" ht="12.5" hidden="false" customHeight="false" outlineLevel="0" collapsed="false">
      <c r="A230" s="47"/>
    </row>
    <row r="231" customFormat="false" ht="12.5" hidden="false" customHeight="false" outlineLevel="0" collapsed="false">
      <c r="A231" s="47"/>
    </row>
    <row r="232" customFormat="false" ht="12.5" hidden="false" customHeight="false" outlineLevel="0" collapsed="false">
      <c r="A232" s="47"/>
    </row>
    <row r="233" customFormat="false" ht="12.5" hidden="false" customHeight="false" outlineLevel="0" collapsed="false">
      <c r="A233" s="47"/>
    </row>
    <row r="234" customFormat="false" ht="12.5" hidden="false" customHeight="false" outlineLevel="0" collapsed="false">
      <c r="A234" s="47"/>
    </row>
    <row r="235" customFormat="false" ht="12.5" hidden="false" customHeight="false" outlineLevel="0" collapsed="false">
      <c r="A235" s="47"/>
    </row>
    <row r="236" customFormat="false" ht="12.5" hidden="false" customHeight="false" outlineLevel="0" collapsed="false">
      <c r="A236" s="47"/>
    </row>
    <row r="237" customFormat="false" ht="12.5" hidden="false" customHeight="false" outlineLevel="0" collapsed="false">
      <c r="A237" s="47"/>
    </row>
    <row r="238" customFormat="false" ht="12.5" hidden="false" customHeight="false" outlineLevel="0" collapsed="false">
      <c r="A238" s="47"/>
    </row>
    <row r="239" customFormat="false" ht="12.5" hidden="false" customHeight="false" outlineLevel="0" collapsed="false">
      <c r="A239" s="47"/>
    </row>
    <row r="240" customFormat="false" ht="12.5" hidden="false" customHeight="false" outlineLevel="0" collapsed="false">
      <c r="A240" s="47"/>
    </row>
    <row r="241" customFormat="false" ht="12.5" hidden="false" customHeight="false" outlineLevel="0" collapsed="false">
      <c r="A241" s="47"/>
    </row>
    <row r="242" customFormat="false" ht="12.5" hidden="false" customHeight="false" outlineLevel="0" collapsed="false">
      <c r="A242" s="47"/>
    </row>
    <row r="243" customFormat="false" ht="12.5" hidden="false" customHeight="false" outlineLevel="0" collapsed="false">
      <c r="A243" s="47"/>
    </row>
    <row r="244" customFormat="false" ht="12.5" hidden="false" customHeight="false" outlineLevel="0" collapsed="false">
      <c r="A244" s="47"/>
    </row>
    <row r="245" customFormat="false" ht="12.5" hidden="false" customHeight="false" outlineLevel="0" collapsed="false">
      <c r="A245" s="47"/>
    </row>
    <row r="246" customFormat="false" ht="12.5" hidden="false" customHeight="false" outlineLevel="0" collapsed="false">
      <c r="A246" s="47"/>
    </row>
    <row r="247" customFormat="false" ht="12.5" hidden="false" customHeight="false" outlineLevel="0" collapsed="false">
      <c r="A247" s="47"/>
    </row>
    <row r="248" customFormat="false" ht="12.5" hidden="false" customHeight="false" outlineLevel="0" collapsed="false">
      <c r="A248" s="47"/>
    </row>
    <row r="249" customFormat="false" ht="12.5" hidden="false" customHeight="false" outlineLevel="0" collapsed="false">
      <c r="A249" s="47"/>
    </row>
    <row r="250" customFormat="false" ht="12.5" hidden="false" customHeight="false" outlineLevel="0" collapsed="false">
      <c r="A250" s="47"/>
    </row>
    <row r="251" customFormat="false" ht="12.5" hidden="false" customHeight="false" outlineLevel="0" collapsed="false">
      <c r="A251" s="47"/>
    </row>
    <row r="252" customFormat="false" ht="12.5" hidden="false" customHeight="false" outlineLevel="0" collapsed="false">
      <c r="A252" s="47"/>
    </row>
    <row r="253" customFormat="false" ht="12.5" hidden="false" customHeight="false" outlineLevel="0" collapsed="false">
      <c r="A253" s="47"/>
    </row>
    <row r="254" customFormat="false" ht="12.5" hidden="false" customHeight="false" outlineLevel="0" collapsed="false">
      <c r="A254" s="47"/>
    </row>
    <row r="255" customFormat="false" ht="12.5" hidden="false" customHeight="false" outlineLevel="0" collapsed="false">
      <c r="A255" s="47"/>
    </row>
    <row r="256" customFormat="false" ht="12.5" hidden="false" customHeight="false" outlineLevel="0" collapsed="false">
      <c r="A256" s="47"/>
    </row>
    <row r="257" customFormat="false" ht="12.5" hidden="false" customHeight="false" outlineLevel="0" collapsed="false">
      <c r="A257" s="47"/>
    </row>
    <row r="258" customFormat="false" ht="12.5" hidden="false" customHeight="false" outlineLevel="0" collapsed="false">
      <c r="A258" s="47"/>
    </row>
    <row r="259" customFormat="false" ht="12.5" hidden="false" customHeight="false" outlineLevel="0" collapsed="false">
      <c r="A259" s="47"/>
    </row>
    <row r="260" customFormat="false" ht="12.5" hidden="false" customHeight="false" outlineLevel="0" collapsed="false">
      <c r="A260" s="47"/>
    </row>
    <row r="261" customFormat="false" ht="12.5" hidden="false" customHeight="false" outlineLevel="0" collapsed="false">
      <c r="A261" s="47"/>
    </row>
    <row r="262" customFormat="false" ht="12.5" hidden="false" customHeight="false" outlineLevel="0" collapsed="false">
      <c r="A262" s="47"/>
    </row>
    <row r="263" customFormat="false" ht="12.5" hidden="false" customHeight="false" outlineLevel="0" collapsed="false">
      <c r="A263" s="47"/>
    </row>
    <row r="264" customFormat="false" ht="12.5" hidden="false" customHeight="false" outlineLevel="0" collapsed="false">
      <c r="A264" s="47"/>
    </row>
    <row r="265" customFormat="false" ht="12.5" hidden="false" customHeight="false" outlineLevel="0" collapsed="false">
      <c r="A265" s="47"/>
    </row>
    <row r="266" customFormat="false" ht="12.5" hidden="false" customHeight="false" outlineLevel="0" collapsed="false">
      <c r="A266" s="47"/>
    </row>
    <row r="267" customFormat="false" ht="12.5" hidden="false" customHeight="false" outlineLevel="0" collapsed="false">
      <c r="A267" s="47"/>
    </row>
    <row r="268" customFormat="false" ht="12.5" hidden="false" customHeight="false" outlineLevel="0" collapsed="false">
      <c r="A268" s="47"/>
    </row>
    <row r="269" customFormat="false" ht="12.5" hidden="false" customHeight="false" outlineLevel="0" collapsed="false">
      <c r="A269" s="47"/>
    </row>
    <row r="270" customFormat="false" ht="12.5" hidden="false" customHeight="false" outlineLevel="0" collapsed="false">
      <c r="A270" s="47"/>
    </row>
    <row r="271" customFormat="false" ht="12.5" hidden="false" customHeight="false" outlineLevel="0" collapsed="false">
      <c r="A271" s="47"/>
    </row>
    <row r="272" customFormat="false" ht="12.5" hidden="false" customHeight="false" outlineLevel="0" collapsed="false">
      <c r="A272" s="47"/>
    </row>
    <row r="273" customFormat="false" ht="12.5" hidden="false" customHeight="false" outlineLevel="0" collapsed="false">
      <c r="A273" s="47"/>
    </row>
    <row r="274" customFormat="false" ht="12.5" hidden="false" customHeight="false" outlineLevel="0" collapsed="false">
      <c r="A274" s="47"/>
    </row>
    <row r="275" customFormat="false" ht="12.5" hidden="false" customHeight="false" outlineLevel="0" collapsed="false">
      <c r="A275" s="47"/>
    </row>
    <row r="276" customFormat="false" ht="12.5" hidden="false" customHeight="false" outlineLevel="0" collapsed="false">
      <c r="A276" s="47"/>
    </row>
    <row r="277" customFormat="false" ht="12.5" hidden="false" customHeight="false" outlineLevel="0" collapsed="false">
      <c r="A277" s="47"/>
    </row>
    <row r="278" customFormat="false" ht="12.5" hidden="false" customHeight="false" outlineLevel="0" collapsed="false">
      <c r="A278" s="47"/>
    </row>
    <row r="279" customFormat="false" ht="12.5" hidden="false" customHeight="false" outlineLevel="0" collapsed="false">
      <c r="A279" s="47"/>
    </row>
    <row r="280" customFormat="false" ht="12.5" hidden="false" customHeight="false" outlineLevel="0" collapsed="false">
      <c r="A280" s="47"/>
    </row>
    <row r="281" customFormat="false" ht="12.5" hidden="false" customHeight="false" outlineLevel="0" collapsed="false">
      <c r="A281" s="47"/>
    </row>
    <row r="282" customFormat="false" ht="12.5" hidden="false" customHeight="false" outlineLevel="0" collapsed="false">
      <c r="A282" s="47"/>
    </row>
    <row r="283" customFormat="false" ht="12.5" hidden="false" customHeight="false" outlineLevel="0" collapsed="false">
      <c r="A283" s="47"/>
    </row>
    <row r="284" customFormat="false" ht="12.5" hidden="false" customHeight="false" outlineLevel="0" collapsed="false">
      <c r="A284" s="47"/>
    </row>
    <row r="285" customFormat="false" ht="12.5" hidden="false" customHeight="false" outlineLevel="0" collapsed="false">
      <c r="A285" s="47"/>
    </row>
    <row r="286" customFormat="false" ht="12.5" hidden="false" customHeight="false" outlineLevel="0" collapsed="false">
      <c r="A286" s="47"/>
    </row>
    <row r="287" customFormat="false" ht="12.5" hidden="false" customHeight="false" outlineLevel="0" collapsed="false">
      <c r="A287" s="47"/>
    </row>
    <row r="288" customFormat="false" ht="12.5" hidden="false" customHeight="false" outlineLevel="0" collapsed="false">
      <c r="A288" s="47"/>
    </row>
    <row r="289" customFormat="false" ht="12.5" hidden="false" customHeight="false" outlineLevel="0" collapsed="false">
      <c r="A289" s="47"/>
    </row>
    <row r="290" customFormat="false" ht="12.5" hidden="false" customHeight="false" outlineLevel="0" collapsed="false">
      <c r="A290" s="47"/>
    </row>
    <row r="291" customFormat="false" ht="12.5" hidden="false" customHeight="false" outlineLevel="0" collapsed="false">
      <c r="A291" s="47"/>
    </row>
    <row r="292" customFormat="false" ht="12.5" hidden="false" customHeight="false" outlineLevel="0" collapsed="false">
      <c r="A292" s="47"/>
    </row>
    <row r="293" customFormat="false" ht="12.5" hidden="false" customHeight="false" outlineLevel="0" collapsed="false">
      <c r="A293" s="47"/>
    </row>
    <row r="294" customFormat="false" ht="12.5" hidden="false" customHeight="false" outlineLevel="0" collapsed="false">
      <c r="A294" s="47"/>
    </row>
    <row r="295" customFormat="false" ht="12.5" hidden="false" customHeight="false" outlineLevel="0" collapsed="false">
      <c r="A295" s="47"/>
    </row>
    <row r="296" customFormat="false" ht="12.5" hidden="false" customHeight="false" outlineLevel="0" collapsed="false">
      <c r="A296" s="47"/>
    </row>
    <row r="297" customFormat="false" ht="12.5" hidden="false" customHeight="false" outlineLevel="0" collapsed="false">
      <c r="A297" s="47"/>
    </row>
    <row r="298" customFormat="false" ht="12.5" hidden="false" customHeight="false" outlineLevel="0" collapsed="false">
      <c r="A298" s="47"/>
    </row>
    <row r="299" customFormat="false" ht="12.5" hidden="false" customHeight="false" outlineLevel="0" collapsed="false">
      <c r="A299" s="47"/>
    </row>
    <row r="300" customFormat="false" ht="12.5" hidden="false" customHeight="false" outlineLevel="0" collapsed="false">
      <c r="A300" s="47"/>
    </row>
    <row r="301" customFormat="false" ht="12.5" hidden="false" customHeight="false" outlineLevel="0" collapsed="false">
      <c r="A301" s="47"/>
    </row>
    <row r="302" customFormat="false" ht="12.5" hidden="false" customHeight="false" outlineLevel="0" collapsed="false">
      <c r="A302" s="47"/>
    </row>
    <row r="303" customFormat="false" ht="12.5" hidden="false" customHeight="false" outlineLevel="0" collapsed="false">
      <c r="A303" s="47"/>
    </row>
    <row r="304" customFormat="false" ht="12.5" hidden="false" customHeight="false" outlineLevel="0" collapsed="false">
      <c r="A304" s="47"/>
    </row>
    <row r="305" customFormat="false" ht="12.5" hidden="false" customHeight="false" outlineLevel="0" collapsed="false">
      <c r="A305" s="47"/>
    </row>
    <row r="306" customFormat="false" ht="12.5" hidden="false" customHeight="false" outlineLevel="0" collapsed="false">
      <c r="A306" s="47"/>
    </row>
    <row r="307" customFormat="false" ht="12.5" hidden="false" customHeight="false" outlineLevel="0" collapsed="false">
      <c r="A307" s="47"/>
    </row>
    <row r="308" customFormat="false" ht="12.5" hidden="false" customHeight="false" outlineLevel="0" collapsed="false">
      <c r="A308" s="47"/>
    </row>
    <row r="309" customFormat="false" ht="12.5" hidden="false" customHeight="false" outlineLevel="0" collapsed="false">
      <c r="A309" s="47"/>
    </row>
    <row r="310" customFormat="false" ht="12.5" hidden="false" customHeight="false" outlineLevel="0" collapsed="false">
      <c r="A310" s="47"/>
    </row>
    <row r="311" customFormat="false" ht="12.5" hidden="false" customHeight="false" outlineLevel="0" collapsed="false">
      <c r="A311" s="47"/>
    </row>
    <row r="312" customFormat="false" ht="12.5" hidden="false" customHeight="false" outlineLevel="0" collapsed="false">
      <c r="A312" s="47"/>
    </row>
    <row r="313" customFormat="false" ht="12.5" hidden="false" customHeight="false" outlineLevel="0" collapsed="false">
      <c r="A313" s="47"/>
    </row>
    <row r="314" customFormat="false" ht="12.5" hidden="false" customHeight="false" outlineLevel="0" collapsed="false">
      <c r="A314" s="47"/>
    </row>
    <row r="315" customFormat="false" ht="12.5" hidden="false" customHeight="false" outlineLevel="0" collapsed="false">
      <c r="A315" s="47"/>
    </row>
    <row r="316" customFormat="false" ht="12.5" hidden="false" customHeight="false" outlineLevel="0" collapsed="false">
      <c r="A316" s="47"/>
    </row>
    <row r="317" customFormat="false" ht="12.5" hidden="false" customHeight="false" outlineLevel="0" collapsed="false">
      <c r="A317" s="47"/>
    </row>
    <row r="318" customFormat="false" ht="12.5" hidden="false" customHeight="false" outlineLevel="0" collapsed="false">
      <c r="A318" s="47"/>
    </row>
    <row r="319" customFormat="false" ht="12.5" hidden="false" customHeight="false" outlineLevel="0" collapsed="false">
      <c r="A319" s="47"/>
    </row>
    <row r="320" customFormat="false" ht="12.5" hidden="false" customHeight="false" outlineLevel="0" collapsed="false">
      <c r="A320" s="47"/>
    </row>
    <row r="321" customFormat="false" ht="12.5" hidden="false" customHeight="false" outlineLevel="0" collapsed="false">
      <c r="A321" s="47"/>
    </row>
    <row r="322" customFormat="false" ht="12.5" hidden="false" customHeight="false" outlineLevel="0" collapsed="false">
      <c r="A322" s="47"/>
    </row>
    <row r="323" customFormat="false" ht="12.5" hidden="false" customHeight="false" outlineLevel="0" collapsed="false">
      <c r="A323" s="47"/>
    </row>
    <row r="324" customFormat="false" ht="12.5" hidden="false" customHeight="false" outlineLevel="0" collapsed="false">
      <c r="A324" s="47"/>
    </row>
    <row r="325" customFormat="false" ht="12.5" hidden="false" customHeight="false" outlineLevel="0" collapsed="false">
      <c r="A325" s="47"/>
    </row>
    <row r="326" customFormat="false" ht="12.5" hidden="false" customHeight="false" outlineLevel="0" collapsed="false">
      <c r="A326" s="47"/>
    </row>
    <row r="327" customFormat="false" ht="12.5" hidden="false" customHeight="false" outlineLevel="0" collapsed="false">
      <c r="A327" s="47"/>
    </row>
    <row r="328" customFormat="false" ht="12.5" hidden="false" customHeight="false" outlineLevel="0" collapsed="false">
      <c r="A328" s="47"/>
    </row>
    <row r="329" customFormat="false" ht="12.5" hidden="false" customHeight="false" outlineLevel="0" collapsed="false">
      <c r="A329" s="47"/>
    </row>
    <row r="330" customFormat="false" ht="12.5" hidden="false" customHeight="false" outlineLevel="0" collapsed="false">
      <c r="A330" s="47"/>
    </row>
    <row r="331" customFormat="false" ht="12.5" hidden="false" customHeight="false" outlineLevel="0" collapsed="false">
      <c r="A331" s="47"/>
    </row>
    <row r="332" customFormat="false" ht="12.5" hidden="false" customHeight="false" outlineLevel="0" collapsed="false">
      <c r="A332" s="47"/>
    </row>
    <row r="333" customFormat="false" ht="12.5" hidden="false" customHeight="false" outlineLevel="0" collapsed="false">
      <c r="A333" s="47"/>
    </row>
    <row r="334" customFormat="false" ht="12.5" hidden="false" customHeight="false" outlineLevel="0" collapsed="false">
      <c r="A334" s="47"/>
    </row>
    <row r="335" customFormat="false" ht="12.5" hidden="false" customHeight="false" outlineLevel="0" collapsed="false">
      <c r="A335" s="47"/>
    </row>
    <row r="336" customFormat="false" ht="12.5" hidden="false" customHeight="false" outlineLevel="0" collapsed="false">
      <c r="A336" s="47"/>
    </row>
    <row r="337" customFormat="false" ht="12.5" hidden="false" customHeight="false" outlineLevel="0" collapsed="false">
      <c r="A337" s="47"/>
    </row>
    <row r="338" customFormat="false" ht="12.5" hidden="false" customHeight="false" outlineLevel="0" collapsed="false">
      <c r="A338" s="47"/>
    </row>
    <row r="339" customFormat="false" ht="12.5" hidden="false" customHeight="false" outlineLevel="0" collapsed="false">
      <c r="A339" s="47"/>
    </row>
    <row r="340" customFormat="false" ht="12.5" hidden="false" customHeight="false" outlineLevel="0" collapsed="false">
      <c r="A340" s="47"/>
    </row>
    <row r="341" customFormat="false" ht="12.5" hidden="false" customHeight="false" outlineLevel="0" collapsed="false">
      <c r="A341" s="47"/>
    </row>
    <row r="342" customFormat="false" ht="12.5" hidden="false" customHeight="false" outlineLevel="0" collapsed="false">
      <c r="A342" s="47"/>
    </row>
    <row r="343" customFormat="false" ht="12.5" hidden="false" customHeight="false" outlineLevel="0" collapsed="false">
      <c r="A343" s="47"/>
    </row>
    <row r="344" customFormat="false" ht="12.5" hidden="false" customHeight="false" outlineLevel="0" collapsed="false">
      <c r="A344" s="47"/>
    </row>
    <row r="345" customFormat="false" ht="12.5" hidden="false" customHeight="false" outlineLevel="0" collapsed="false">
      <c r="A345" s="47"/>
    </row>
    <row r="346" customFormat="false" ht="12.5" hidden="false" customHeight="false" outlineLevel="0" collapsed="false">
      <c r="A346" s="47"/>
    </row>
    <row r="347" customFormat="false" ht="12.5" hidden="false" customHeight="false" outlineLevel="0" collapsed="false">
      <c r="A347" s="47"/>
    </row>
    <row r="348" customFormat="false" ht="12.5" hidden="false" customHeight="false" outlineLevel="0" collapsed="false">
      <c r="A348" s="47"/>
    </row>
    <row r="349" customFormat="false" ht="12.5" hidden="false" customHeight="false" outlineLevel="0" collapsed="false">
      <c r="A349" s="47"/>
    </row>
    <row r="350" customFormat="false" ht="12.5" hidden="false" customHeight="false" outlineLevel="0" collapsed="false">
      <c r="A350" s="47"/>
    </row>
    <row r="351" customFormat="false" ht="12.5" hidden="false" customHeight="false" outlineLevel="0" collapsed="false">
      <c r="A351" s="47"/>
    </row>
    <row r="352" customFormat="false" ht="12.5" hidden="false" customHeight="false" outlineLevel="0" collapsed="false">
      <c r="A352" s="47"/>
    </row>
    <row r="353" customFormat="false" ht="12.5" hidden="false" customHeight="false" outlineLevel="0" collapsed="false">
      <c r="A353" s="47"/>
    </row>
    <row r="354" customFormat="false" ht="12.5" hidden="false" customHeight="false" outlineLevel="0" collapsed="false">
      <c r="A354" s="47"/>
    </row>
    <row r="355" customFormat="false" ht="12.5" hidden="false" customHeight="false" outlineLevel="0" collapsed="false">
      <c r="A355" s="47"/>
    </row>
    <row r="356" customFormat="false" ht="12.5" hidden="false" customHeight="false" outlineLevel="0" collapsed="false">
      <c r="A356" s="47"/>
    </row>
    <row r="357" customFormat="false" ht="12.5" hidden="false" customHeight="false" outlineLevel="0" collapsed="false">
      <c r="A357" s="47"/>
    </row>
    <row r="358" customFormat="false" ht="12.5" hidden="false" customHeight="false" outlineLevel="0" collapsed="false">
      <c r="A358" s="47"/>
    </row>
    <row r="359" customFormat="false" ht="12.5" hidden="false" customHeight="false" outlineLevel="0" collapsed="false">
      <c r="A359" s="47"/>
    </row>
    <row r="360" customFormat="false" ht="12.5" hidden="false" customHeight="false" outlineLevel="0" collapsed="false">
      <c r="A360" s="47"/>
    </row>
    <row r="361" customFormat="false" ht="12.5" hidden="false" customHeight="false" outlineLevel="0" collapsed="false">
      <c r="A361" s="47"/>
    </row>
    <row r="362" customFormat="false" ht="12.5" hidden="false" customHeight="false" outlineLevel="0" collapsed="false">
      <c r="A362" s="47"/>
    </row>
    <row r="363" customFormat="false" ht="12.5" hidden="false" customHeight="false" outlineLevel="0" collapsed="false">
      <c r="A363" s="47"/>
    </row>
    <row r="364" customFormat="false" ht="12.5" hidden="false" customHeight="false" outlineLevel="0" collapsed="false">
      <c r="A364" s="47"/>
    </row>
    <row r="365" customFormat="false" ht="12.5" hidden="false" customHeight="false" outlineLevel="0" collapsed="false">
      <c r="A365" s="47"/>
    </row>
    <row r="366" customFormat="false" ht="12.5" hidden="false" customHeight="false" outlineLevel="0" collapsed="false">
      <c r="A366" s="47"/>
    </row>
    <row r="367" customFormat="false" ht="12.5" hidden="false" customHeight="false" outlineLevel="0" collapsed="false">
      <c r="A367" s="47"/>
    </row>
    <row r="368" customFormat="false" ht="12.5" hidden="false" customHeight="false" outlineLevel="0" collapsed="false">
      <c r="A368" s="47"/>
    </row>
    <row r="369" customFormat="false" ht="12.5" hidden="false" customHeight="false" outlineLevel="0" collapsed="false">
      <c r="A369" s="47"/>
    </row>
    <row r="370" customFormat="false" ht="12.5" hidden="false" customHeight="false" outlineLevel="0" collapsed="false">
      <c r="A370" s="47"/>
    </row>
    <row r="371" customFormat="false" ht="12.5" hidden="false" customHeight="false" outlineLevel="0" collapsed="false">
      <c r="A371" s="47"/>
    </row>
    <row r="372" customFormat="false" ht="12.5" hidden="false" customHeight="false" outlineLevel="0" collapsed="false">
      <c r="A372" s="47"/>
    </row>
    <row r="373" customFormat="false" ht="12.5" hidden="false" customHeight="false" outlineLevel="0" collapsed="false">
      <c r="A373" s="47"/>
    </row>
    <row r="374" customFormat="false" ht="12.5" hidden="false" customHeight="false" outlineLevel="0" collapsed="false">
      <c r="A374" s="47"/>
    </row>
    <row r="375" customFormat="false" ht="12.5" hidden="false" customHeight="false" outlineLevel="0" collapsed="false">
      <c r="A375" s="47"/>
    </row>
    <row r="376" customFormat="false" ht="12.5" hidden="false" customHeight="false" outlineLevel="0" collapsed="false">
      <c r="A376" s="47"/>
    </row>
    <row r="377" customFormat="false" ht="12.5" hidden="false" customHeight="false" outlineLevel="0" collapsed="false">
      <c r="A377" s="47"/>
    </row>
    <row r="378" customFormat="false" ht="12.5" hidden="false" customHeight="false" outlineLevel="0" collapsed="false">
      <c r="A378" s="47"/>
    </row>
    <row r="379" customFormat="false" ht="12.5" hidden="false" customHeight="false" outlineLevel="0" collapsed="false">
      <c r="A379" s="47"/>
    </row>
    <row r="380" customFormat="false" ht="12.5" hidden="false" customHeight="false" outlineLevel="0" collapsed="false">
      <c r="A380" s="47"/>
    </row>
    <row r="381" customFormat="false" ht="12.5" hidden="false" customHeight="false" outlineLevel="0" collapsed="false">
      <c r="A381" s="47"/>
    </row>
    <row r="382" customFormat="false" ht="12.5" hidden="false" customHeight="false" outlineLevel="0" collapsed="false">
      <c r="A382" s="47"/>
    </row>
    <row r="383" customFormat="false" ht="12.5" hidden="false" customHeight="false" outlineLevel="0" collapsed="false">
      <c r="A383" s="47"/>
    </row>
    <row r="384" customFormat="false" ht="12.5" hidden="false" customHeight="false" outlineLevel="0" collapsed="false">
      <c r="A384" s="47"/>
    </row>
    <row r="385" customFormat="false" ht="12.5" hidden="false" customHeight="false" outlineLevel="0" collapsed="false">
      <c r="A385" s="47"/>
    </row>
    <row r="386" customFormat="false" ht="12.5" hidden="false" customHeight="false" outlineLevel="0" collapsed="false">
      <c r="A386" s="47"/>
    </row>
    <row r="387" customFormat="false" ht="12.5" hidden="false" customHeight="false" outlineLevel="0" collapsed="false">
      <c r="A387" s="47"/>
    </row>
    <row r="388" customFormat="false" ht="12.5" hidden="false" customHeight="false" outlineLevel="0" collapsed="false">
      <c r="A388" s="47"/>
    </row>
    <row r="389" customFormat="false" ht="12.5" hidden="false" customHeight="false" outlineLevel="0" collapsed="false">
      <c r="A389" s="47"/>
    </row>
    <row r="390" customFormat="false" ht="12.5" hidden="false" customHeight="false" outlineLevel="0" collapsed="false">
      <c r="A390" s="47"/>
    </row>
    <row r="391" customFormat="false" ht="12.5" hidden="false" customHeight="false" outlineLevel="0" collapsed="false">
      <c r="A391" s="47"/>
    </row>
    <row r="392" customFormat="false" ht="12.5" hidden="false" customHeight="false" outlineLevel="0" collapsed="false">
      <c r="A392" s="47"/>
    </row>
    <row r="393" customFormat="false" ht="12.5" hidden="false" customHeight="false" outlineLevel="0" collapsed="false">
      <c r="A393" s="47"/>
    </row>
    <row r="394" customFormat="false" ht="12.5" hidden="false" customHeight="false" outlineLevel="0" collapsed="false">
      <c r="A394" s="47"/>
    </row>
    <row r="395" customFormat="false" ht="12.5" hidden="false" customHeight="false" outlineLevel="0" collapsed="false">
      <c r="A395" s="47"/>
    </row>
    <row r="396" customFormat="false" ht="12.5" hidden="false" customHeight="false" outlineLevel="0" collapsed="false">
      <c r="A396" s="47"/>
    </row>
    <row r="397" customFormat="false" ht="12.5" hidden="false" customHeight="false" outlineLevel="0" collapsed="false">
      <c r="A397" s="47"/>
    </row>
    <row r="398" customFormat="false" ht="12.5" hidden="false" customHeight="false" outlineLevel="0" collapsed="false">
      <c r="A398" s="47"/>
    </row>
    <row r="399" customFormat="false" ht="12.5" hidden="false" customHeight="false" outlineLevel="0" collapsed="false">
      <c r="A399" s="47"/>
    </row>
    <row r="400" customFormat="false" ht="12.5" hidden="false" customHeight="false" outlineLevel="0" collapsed="false">
      <c r="A400" s="47"/>
    </row>
    <row r="401" customFormat="false" ht="12.5" hidden="false" customHeight="false" outlineLevel="0" collapsed="false">
      <c r="A401" s="47"/>
    </row>
    <row r="402" customFormat="false" ht="12.5" hidden="false" customHeight="false" outlineLevel="0" collapsed="false">
      <c r="A402" s="47"/>
    </row>
    <row r="403" customFormat="false" ht="12.5" hidden="false" customHeight="false" outlineLevel="0" collapsed="false">
      <c r="A403" s="47"/>
    </row>
    <row r="404" customFormat="false" ht="12.5" hidden="false" customHeight="false" outlineLevel="0" collapsed="false">
      <c r="A404" s="47"/>
    </row>
    <row r="405" customFormat="false" ht="12.5" hidden="false" customHeight="false" outlineLevel="0" collapsed="false">
      <c r="A405" s="47"/>
    </row>
    <row r="406" customFormat="false" ht="12.5" hidden="false" customHeight="false" outlineLevel="0" collapsed="false">
      <c r="A406" s="47"/>
    </row>
    <row r="407" customFormat="false" ht="12.5" hidden="false" customHeight="false" outlineLevel="0" collapsed="false">
      <c r="A407" s="47"/>
    </row>
    <row r="408" customFormat="false" ht="12.5" hidden="false" customHeight="false" outlineLevel="0" collapsed="false">
      <c r="A408" s="47"/>
    </row>
    <row r="409" customFormat="false" ht="12.5" hidden="false" customHeight="false" outlineLevel="0" collapsed="false">
      <c r="A409" s="47"/>
    </row>
    <row r="410" customFormat="false" ht="12.5" hidden="false" customHeight="false" outlineLevel="0" collapsed="false">
      <c r="A410" s="47"/>
    </row>
    <row r="411" customFormat="false" ht="12.5" hidden="false" customHeight="false" outlineLevel="0" collapsed="false">
      <c r="A411" s="47"/>
    </row>
    <row r="412" customFormat="false" ht="12.5" hidden="false" customHeight="false" outlineLevel="0" collapsed="false">
      <c r="A412" s="47"/>
    </row>
    <row r="413" customFormat="false" ht="12.5" hidden="false" customHeight="false" outlineLevel="0" collapsed="false">
      <c r="A413" s="47"/>
    </row>
    <row r="414" customFormat="false" ht="12.5" hidden="false" customHeight="false" outlineLevel="0" collapsed="false">
      <c r="A414" s="47"/>
    </row>
    <row r="415" customFormat="false" ht="12.5" hidden="false" customHeight="false" outlineLevel="0" collapsed="false">
      <c r="A415" s="47"/>
    </row>
    <row r="416" customFormat="false" ht="12.5" hidden="false" customHeight="false" outlineLevel="0" collapsed="false">
      <c r="A416" s="47"/>
    </row>
    <row r="417" customFormat="false" ht="12.5" hidden="false" customHeight="false" outlineLevel="0" collapsed="false">
      <c r="A417" s="47"/>
    </row>
    <row r="418" customFormat="false" ht="12.5" hidden="false" customHeight="false" outlineLevel="0" collapsed="false">
      <c r="A418" s="47"/>
    </row>
    <row r="419" customFormat="false" ht="12.5" hidden="false" customHeight="false" outlineLevel="0" collapsed="false">
      <c r="A419" s="47"/>
    </row>
    <row r="420" customFormat="false" ht="12.5" hidden="false" customHeight="false" outlineLevel="0" collapsed="false">
      <c r="A420" s="47"/>
    </row>
    <row r="421" customFormat="false" ht="12.5" hidden="false" customHeight="false" outlineLevel="0" collapsed="false">
      <c r="A421" s="47"/>
    </row>
    <row r="422" customFormat="false" ht="12.5" hidden="false" customHeight="false" outlineLevel="0" collapsed="false">
      <c r="A422" s="47"/>
    </row>
    <row r="423" customFormat="false" ht="12.5" hidden="false" customHeight="false" outlineLevel="0" collapsed="false">
      <c r="A423" s="47"/>
    </row>
    <row r="424" customFormat="false" ht="12.5" hidden="false" customHeight="false" outlineLevel="0" collapsed="false">
      <c r="A424" s="47"/>
    </row>
    <row r="425" customFormat="false" ht="12.5" hidden="false" customHeight="false" outlineLevel="0" collapsed="false">
      <c r="A425" s="47"/>
    </row>
    <row r="426" customFormat="false" ht="12.5" hidden="false" customHeight="false" outlineLevel="0" collapsed="false">
      <c r="A426" s="47"/>
    </row>
    <row r="427" customFormat="false" ht="12.5" hidden="false" customHeight="false" outlineLevel="0" collapsed="false">
      <c r="A427" s="47"/>
    </row>
    <row r="428" customFormat="false" ht="12.5" hidden="false" customHeight="false" outlineLevel="0" collapsed="false">
      <c r="A428" s="47"/>
    </row>
    <row r="429" customFormat="false" ht="12.5" hidden="false" customHeight="false" outlineLevel="0" collapsed="false">
      <c r="A429" s="47"/>
    </row>
    <row r="430" customFormat="false" ht="12.5" hidden="false" customHeight="false" outlineLevel="0" collapsed="false">
      <c r="A430" s="47"/>
    </row>
    <row r="431" customFormat="false" ht="12.5" hidden="false" customHeight="false" outlineLevel="0" collapsed="false">
      <c r="A431" s="47"/>
    </row>
    <row r="432" customFormat="false" ht="12.5" hidden="false" customHeight="false" outlineLevel="0" collapsed="false">
      <c r="A432" s="47"/>
    </row>
    <row r="433" customFormat="false" ht="12.5" hidden="false" customHeight="false" outlineLevel="0" collapsed="false">
      <c r="A433" s="47"/>
    </row>
    <row r="434" customFormat="false" ht="12.5" hidden="false" customHeight="false" outlineLevel="0" collapsed="false">
      <c r="A434" s="47"/>
    </row>
    <row r="435" customFormat="false" ht="12.5" hidden="false" customHeight="false" outlineLevel="0" collapsed="false">
      <c r="A435" s="47"/>
    </row>
    <row r="436" customFormat="false" ht="12.5" hidden="false" customHeight="false" outlineLevel="0" collapsed="false">
      <c r="A436" s="47"/>
    </row>
    <row r="437" customFormat="false" ht="12.5" hidden="false" customHeight="false" outlineLevel="0" collapsed="false">
      <c r="A437" s="47"/>
    </row>
    <row r="438" customFormat="false" ht="12.5" hidden="false" customHeight="false" outlineLevel="0" collapsed="false">
      <c r="A438" s="47"/>
    </row>
    <row r="439" customFormat="false" ht="12.5" hidden="false" customHeight="false" outlineLevel="0" collapsed="false">
      <c r="A439" s="47"/>
    </row>
    <row r="440" customFormat="false" ht="12.5" hidden="false" customHeight="false" outlineLevel="0" collapsed="false">
      <c r="A440" s="47"/>
    </row>
    <row r="441" customFormat="false" ht="12.5" hidden="false" customHeight="false" outlineLevel="0" collapsed="false">
      <c r="A441" s="47"/>
    </row>
    <row r="442" customFormat="false" ht="12.5" hidden="false" customHeight="false" outlineLevel="0" collapsed="false">
      <c r="A442" s="47"/>
    </row>
    <row r="443" customFormat="false" ht="12.5" hidden="false" customHeight="false" outlineLevel="0" collapsed="false">
      <c r="A443" s="47"/>
    </row>
    <row r="444" customFormat="false" ht="12.5" hidden="false" customHeight="false" outlineLevel="0" collapsed="false">
      <c r="A444" s="47"/>
    </row>
    <row r="445" customFormat="false" ht="12.5" hidden="false" customHeight="false" outlineLevel="0" collapsed="false">
      <c r="A445" s="47"/>
    </row>
    <row r="446" customFormat="false" ht="12.5" hidden="false" customHeight="false" outlineLevel="0" collapsed="false">
      <c r="A446" s="47"/>
    </row>
    <row r="447" customFormat="false" ht="12.5" hidden="false" customHeight="false" outlineLevel="0" collapsed="false">
      <c r="A447" s="47"/>
    </row>
    <row r="448" customFormat="false" ht="12.5" hidden="false" customHeight="false" outlineLevel="0" collapsed="false">
      <c r="A448" s="47"/>
    </row>
    <row r="449" customFormat="false" ht="12.5" hidden="false" customHeight="false" outlineLevel="0" collapsed="false">
      <c r="A449" s="47"/>
    </row>
    <row r="450" customFormat="false" ht="12.5" hidden="false" customHeight="false" outlineLevel="0" collapsed="false">
      <c r="A450" s="47"/>
    </row>
    <row r="451" customFormat="false" ht="12.5" hidden="false" customHeight="false" outlineLevel="0" collapsed="false">
      <c r="A451" s="47"/>
    </row>
    <row r="452" customFormat="false" ht="12.5" hidden="false" customHeight="false" outlineLevel="0" collapsed="false">
      <c r="A452" s="47"/>
    </row>
    <row r="453" customFormat="false" ht="12.5" hidden="false" customHeight="false" outlineLevel="0" collapsed="false">
      <c r="A453" s="47"/>
    </row>
    <row r="454" customFormat="false" ht="12.5" hidden="false" customHeight="false" outlineLevel="0" collapsed="false">
      <c r="A454" s="47"/>
    </row>
    <row r="455" customFormat="false" ht="12.5" hidden="false" customHeight="false" outlineLevel="0" collapsed="false">
      <c r="A455" s="47"/>
    </row>
    <row r="456" customFormat="false" ht="12.5" hidden="false" customHeight="false" outlineLevel="0" collapsed="false">
      <c r="A456" s="47"/>
    </row>
    <row r="457" customFormat="false" ht="12.5" hidden="false" customHeight="false" outlineLevel="0" collapsed="false">
      <c r="A457" s="47"/>
    </row>
    <row r="458" customFormat="false" ht="12.5" hidden="false" customHeight="false" outlineLevel="0" collapsed="false">
      <c r="A458" s="47"/>
    </row>
    <row r="459" customFormat="false" ht="12.5" hidden="false" customHeight="false" outlineLevel="0" collapsed="false">
      <c r="A459" s="47"/>
    </row>
    <row r="460" customFormat="false" ht="12.5" hidden="false" customHeight="false" outlineLevel="0" collapsed="false">
      <c r="A460" s="47"/>
    </row>
    <row r="461" customFormat="false" ht="12.5" hidden="false" customHeight="false" outlineLevel="0" collapsed="false">
      <c r="A461" s="47"/>
    </row>
    <row r="462" customFormat="false" ht="12.5" hidden="false" customHeight="false" outlineLevel="0" collapsed="false">
      <c r="A462" s="47"/>
    </row>
    <row r="463" customFormat="false" ht="12.5" hidden="false" customHeight="false" outlineLevel="0" collapsed="false">
      <c r="A463" s="47"/>
    </row>
    <row r="464" customFormat="false" ht="12.5" hidden="false" customHeight="false" outlineLevel="0" collapsed="false">
      <c r="A464" s="47"/>
    </row>
    <row r="465" customFormat="false" ht="12.5" hidden="false" customHeight="false" outlineLevel="0" collapsed="false">
      <c r="A465" s="47"/>
    </row>
    <row r="466" customFormat="false" ht="12.5" hidden="false" customHeight="false" outlineLevel="0" collapsed="false">
      <c r="A466" s="47"/>
    </row>
    <row r="467" customFormat="false" ht="12.5" hidden="false" customHeight="false" outlineLevel="0" collapsed="false">
      <c r="A467" s="47"/>
    </row>
    <row r="468" customFormat="false" ht="12.5" hidden="false" customHeight="false" outlineLevel="0" collapsed="false">
      <c r="A468" s="47"/>
    </row>
    <row r="469" customFormat="false" ht="12.5" hidden="false" customHeight="false" outlineLevel="0" collapsed="false">
      <c r="A469" s="47"/>
    </row>
    <row r="470" customFormat="false" ht="12.5" hidden="false" customHeight="false" outlineLevel="0" collapsed="false">
      <c r="A470" s="47"/>
    </row>
    <row r="471" customFormat="false" ht="12.5" hidden="false" customHeight="false" outlineLevel="0" collapsed="false">
      <c r="A471" s="47"/>
    </row>
    <row r="472" customFormat="false" ht="12.5" hidden="false" customHeight="false" outlineLevel="0" collapsed="false">
      <c r="A472" s="47"/>
    </row>
    <row r="473" customFormat="false" ht="12.5" hidden="false" customHeight="false" outlineLevel="0" collapsed="false">
      <c r="A473" s="47"/>
    </row>
    <row r="474" customFormat="false" ht="12.5" hidden="false" customHeight="false" outlineLevel="0" collapsed="false">
      <c r="A474" s="47"/>
    </row>
    <row r="475" customFormat="false" ht="12.5" hidden="false" customHeight="false" outlineLevel="0" collapsed="false">
      <c r="A475" s="47"/>
    </row>
    <row r="476" customFormat="false" ht="12.5" hidden="false" customHeight="false" outlineLevel="0" collapsed="false">
      <c r="A476" s="47"/>
    </row>
    <row r="477" customFormat="false" ht="12.5" hidden="false" customHeight="false" outlineLevel="0" collapsed="false">
      <c r="A477" s="47"/>
    </row>
    <row r="478" customFormat="false" ht="12.5" hidden="false" customHeight="false" outlineLevel="0" collapsed="false">
      <c r="A478" s="47"/>
    </row>
    <row r="479" customFormat="false" ht="12.5" hidden="false" customHeight="false" outlineLevel="0" collapsed="false">
      <c r="A479" s="47"/>
    </row>
    <row r="480" customFormat="false" ht="12.5" hidden="false" customHeight="false" outlineLevel="0" collapsed="false">
      <c r="A480" s="47"/>
    </row>
    <row r="481" customFormat="false" ht="12.5" hidden="false" customHeight="false" outlineLevel="0" collapsed="false">
      <c r="A481" s="47"/>
    </row>
    <row r="482" customFormat="false" ht="12.5" hidden="false" customHeight="false" outlineLevel="0" collapsed="false">
      <c r="A482" s="47"/>
    </row>
    <row r="483" customFormat="false" ht="12.5" hidden="false" customHeight="false" outlineLevel="0" collapsed="false">
      <c r="A483" s="47"/>
    </row>
    <row r="484" customFormat="false" ht="12.5" hidden="false" customHeight="false" outlineLevel="0" collapsed="false">
      <c r="A484" s="47"/>
    </row>
    <row r="485" customFormat="false" ht="12.5" hidden="false" customHeight="false" outlineLevel="0" collapsed="false">
      <c r="A485" s="47"/>
    </row>
    <row r="486" customFormat="false" ht="12.5" hidden="false" customHeight="false" outlineLevel="0" collapsed="false">
      <c r="A486" s="47"/>
    </row>
    <row r="487" customFormat="false" ht="12.5" hidden="false" customHeight="false" outlineLevel="0" collapsed="false">
      <c r="A487" s="47"/>
    </row>
    <row r="488" customFormat="false" ht="12.5" hidden="false" customHeight="false" outlineLevel="0" collapsed="false">
      <c r="A488" s="47"/>
    </row>
    <row r="489" customFormat="false" ht="12.5" hidden="false" customHeight="false" outlineLevel="0" collapsed="false">
      <c r="A489" s="47"/>
    </row>
    <row r="490" customFormat="false" ht="12.5" hidden="false" customHeight="false" outlineLevel="0" collapsed="false">
      <c r="A490" s="47"/>
    </row>
    <row r="491" customFormat="false" ht="12.5" hidden="false" customHeight="false" outlineLevel="0" collapsed="false">
      <c r="A491" s="47"/>
    </row>
    <row r="492" customFormat="false" ht="12.5" hidden="false" customHeight="false" outlineLevel="0" collapsed="false">
      <c r="A492" s="47"/>
    </row>
    <row r="493" customFormat="false" ht="12.5" hidden="false" customHeight="false" outlineLevel="0" collapsed="false">
      <c r="A493" s="47"/>
    </row>
    <row r="494" customFormat="false" ht="12.5" hidden="false" customHeight="false" outlineLevel="0" collapsed="false">
      <c r="A494" s="47"/>
    </row>
    <row r="495" customFormat="false" ht="12.5" hidden="false" customHeight="false" outlineLevel="0" collapsed="false">
      <c r="A495" s="47"/>
    </row>
    <row r="496" customFormat="false" ht="12.5" hidden="false" customHeight="false" outlineLevel="0" collapsed="false">
      <c r="A496" s="47"/>
    </row>
    <row r="497" customFormat="false" ht="12.5" hidden="false" customHeight="false" outlineLevel="0" collapsed="false">
      <c r="A497" s="47"/>
    </row>
    <row r="498" customFormat="false" ht="12.5" hidden="false" customHeight="false" outlineLevel="0" collapsed="false">
      <c r="A498" s="47"/>
    </row>
    <row r="499" customFormat="false" ht="12.5" hidden="false" customHeight="false" outlineLevel="0" collapsed="false">
      <c r="A499" s="47"/>
    </row>
    <row r="500" customFormat="false" ht="12.5" hidden="false" customHeight="false" outlineLevel="0" collapsed="false">
      <c r="A500" s="47"/>
    </row>
    <row r="501" customFormat="false" ht="12.5" hidden="false" customHeight="false" outlineLevel="0" collapsed="false">
      <c r="A501" s="47"/>
    </row>
    <row r="502" customFormat="false" ht="12.5" hidden="false" customHeight="false" outlineLevel="0" collapsed="false">
      <c r="A502" s="47"/>
    </row>
    <row r="503" customFormat="false" ht="12.5" hidden="false" customHeight="false" outlineLevel="0" collapsed="false">
      <c r="A503" s="47"/>
    </row>
    <row r="504" customFormat="false" ht="12.5" hidden="false" customHeight="false" outlineLevel="0" collapsed="false">
      <c r="A504" s="47"/>
    </row>
    <row r="505" customFormat="false" ht="12.5" hidden="false" customHeight="false" outlineLevel="0" collapsed="false">
      <c r="A505" s="47"/>
    </row>
    <row r="506" customFormat="false" ht="12.5" hidden="false" customHeight="false" outlineLevel="0" collapsed="false">
      <c r="A506" s="47"/>
    </row>
    <row r="507" customFormat="false" ht="12.5" hidden="false" customHeight="false" outlineLevel="0" collapsed="false">
      <c r="A507" s="47"/>
    </row>
    <row r="508" customFormat="false" ht="12.5" hidden="false" customHeight="false" outlineLevel="0" collapsed="false">
      <c r="A508" s="47"/>
    </row>
    <row r="509" customFormat="false" ht="12.5" hidden="false" customHeight="false" outlineLevel="0" collapsed="false">
      <c r="A509" s="47"/>
    </row>
    <row r="510" customFormat="false" ht="12.5" hidden="false" customHeight="false" outlineLevel="0" collapsed="false">
      <c r="A510" s="47"/>
    </row>
    <row r="511" customFormat="false" ht="12.5" hidden="false" customHeight="false" outlineLevel="0" collapsed="false">
      <c r="A511" s="47"/>
    </row>
    <row r="512" customFormat="false" ht="12.5" hidden="false" customHeight="false" outlineLevel="0" collapsed="false">
      <c r="A512" s="47"/>
    </row>
    <row r="513" customFormat="false" ht="12.5" hidden="false" customHeight="false" outlineLevel="0" collapsed="false">
      <c r="A513" s="47"/>
    </row>
    <row r="514" customFormat="false" ht="12.5" hidden="false" customHeight="false" outlineLevel="0" collapsed="false">
      <c r="A514" s="47"/>
    </row>
    <row r="515" customFormat="false" ht="12.5" hidden="false" customHeight="false" outlineLevel="0" collapsed="false">
      <c r="A515" s="47"/>
    </row>
    <row r="516" customFormat="false" ht="12.5" hidden="false" customHeight="false" outlineLevel="0" collapsed="false">
      <c r="A516" s="47"/>
    </row>
    <row r="517" customFormat="false" ht="12.5" hidden="false" customHeight="false" outlineLevel="0" collapsed="false">
      <c r="A517" s="47"/>
    </row>
    <row r="518" customFormat="false" ht="12.5" hidden="false" customHeight="false" outlineLevel="0" collapsed="false">
      <c r="A518" s="47"/>
    </row>
    <row r="519" customFormat="false" ht="12.5" hidden="false" customHeight="false" outlineLevel="0" collapsed="false">
      <c r="A519" s="47"/>
    </row>
    <row r="520" customFormat="false" ht="12.5" hidden="false" customHeight="false" outlineLevel="0" collapsed="false">
      <c r="A520" s="47"/>
    </row>
    <row r="521" customFormat="false" ht="12.5" hidden="false" customHeight="false" outlineLevel="0" collapsed="false">
      <c r="A521" s="47"/>
    </row>
    <row r="522" customFormat="false" ht="12.5" hidden="false" customHeight="false" outlineLevel="0" collapsed="false">
      <c r="A522" s="47"/>
    </row>
    <row r="523" customFormat="false" ht="12.5" hidden="false" customHeight="false" outlineLevel="0" collapsed="false">
      <c r="A523" s="47"/>
    </row>
    <row r="524" customFormat="false" ht="12.5" hidden="false" customHeight="false" outlineLevel="0" collapsed="false">
      <c r="A524" s="47"/>
    </row>
    <row r="525" customFormat="false" ht="12.5" hidden="false" customHeight="false" outlineLevel="0" collapsed="false">
      <c r="A525" s="47"/>
    </row>
    <row r="526" customFormat="false" ht="12.5" hidden="false" customHeight="false" outlineLevel="0" collapsed="false">
      <c r="A526" s="47"/>
    </row>
    <row r="527" customFormat="false" ht="12.5" hidden="false" customHeight="false" outlineLevel="0" collapsed="false">
      <c r="A527" s="47"/>
    </row>
    <row r="528" customFormat="false" ht="12.5" hidden="false" customHeight="false" outlineLevel="0" collapsed="false">
      <c r="A528" s="47"/>
    </row>
    <row r="529" customFormat="false" ht="12.5" hidden="false" customHeight="false" outlineLevel="0" collapsed="false">
      <c r="A529" s="47"/>
    </row>
    <row r="530" customFormat="false" ht="12.5" hidden="false" customHeight="false" outlineLevel="0" collapsed="false">
      <c r="A530" s="47"/>
    </row>
    <row r="531" customFormat="false" ht="12.5" hidden="false" customHeight="false" outlineLevel="0" collapsed="false">
      <c r="A531" s="47"/>
    </row>
    <row r="532" customFormat="false" ht="12.5" hidden="false" customHeight="false" outlineLevel="0" collapsed="false">
      <c r="A532" s="47"/>
    </row>
    <row r="533" customFormat="false" ht="12.5" hidden="false" customHeight="false" outlineLevel="0" collapsed="false">
      <c r="A533" s="47"/>
    </row>
    <row r="534" customFormat="false" ht="12.5" hidden="false" customHeight="false" outlineLevel="0" collapsed="false">
      <c r="A534" s="47"/>
    </row>
    <row r="535" customFormat="false" ht="12.5" hidden="false" customHeight="false" outlineLevel="0" collapsed="false">
      <c r="A535" s="47"/>
    </row>
    <row r="536" customFormat="false" ht="12.5" hidden="false" customHeight="false" outlineLevel="0" collapsed="false">
      <c r="A536" s="47"/>
    </row>
    <row r="537" customFormat="false" ht="12.5" hidden="false" customHeight="false" outlineLevel="0" collapsed="false">
      <c r="A537" s="47"/>
    </row>
    <row r="538" customFormat="false" ht="12.5" hidden="false" customHeight="false" outlineLevel="0" collapsed="false">
      <c r="A538" s="47"/>
    </row>
    <row r="539" customFormat="false" ht="12.5" hidden="false" customHeight="false" outlineLevel="0" collapsed="false">
      <c r="A539" s="47"/>
    </row>
    <row r="540" customFormat="false" ht="12.5" hidden="false" customHeight="false" outlineLevel="0" collapsed="false">
      <c r="A540" s="47"/>
    </row>
    <row r="541" customFormat="false" ht="12.5" hidden="false" customHeight="false" outlineLevel="0" collapsed="false">
      <c r="A541" s="47"/>
    </row>
    <row r="542" customFormat="false" ht="12.5" hidden="false" customHeight="false" outlineLevel="0" collapsed="false">
      <c r="A542" s="47"/>
    </row>
    <row r="543" customFormat="false" ht="12.5" hidden="false" customHeight="false" outlineLevel="0" collapsed="false">
      <c r="A543" s="47"/>
    </row>
    <row r="544" customFormat="false" ht="12.5" hidden="false" customHeight="false" outlineLevel="0" collapsed="false">
      <c r="A544" s="47"/>
    </row>
    <row r="545" customFormat="false" ht="12.5" hidden="false" customHeight="false" outlineLevel="0" collapsed="false">
      <c r="A545" s="47"/>
    </row>
    <row r="546" customFormat="false" ht="12.5" hidden="false" customHeight="false" outlineLevel="0" collapsed="false">
      <c r="A546" s="47"/>
    </row>
    <row r="547" customFormat="false" ht="12.5" hidden="false" customHeight="false" outlineLevel="0" collapsed="false">
      <c r="A547" s="47"/>
    </row>
    <row r="548" customFormat="false" ht="12.5" hidden="false" customHeight="false" outlineLevel="0" collapsed="false">
      <c r="A548" s="47"/>
    </row>
    <row r="549" customFormat="false" ht="12.5" hidden="false" customHeight="false" outlineLevel="0" collapsed="false">
      <c r="A549" s="47"/>
    </row>
    <row r="550" customFormat="false" ht="12.5" hidden="false" customHeight="false" outlineLevel="0" collapsed="false">
      <c r="A550" s="47"/>
    </row>
    <row r="551" customFormat="false" ht="12.5" hidden="false" customHeight="false" outlineLevel="0" collapsed="false">
      <c r="A551" s="47"/>
    </row>
    <row r="552" customFormat="false" ht="12.5" hidden="false" customHeight="false" outlineLevel="0" collapsed="false">
      <c r="A552" s="47"/>
    </row>
    <row r="553" customFormat="false" ht="12.5" hidden="false" customHeight="false" outlineLevel="0" collapsed="false">
      <c r="A553" s="47"/>
    </row>
    <row r="554" customFormat="false" ht="12.5" hidden="false" customHeight="false" outlineLevel="0" collapsed="false">
      <c r="A554" s="47"/>
    </row>
    <row r="555" customFormat="false" ht="12.5" hidden="false" customHeight="false" outlineLevel="0" collapsed="false">
      <c r="A555" s="47"/>
    </row>
    <row r="556" customFormat="false" ht="12.5" hidden="false" customHeight="false" outlineLevel="0" collapsed="false">
      <c r="A556" s="47"/>
    </row>
    <row r="557" customFormat="false" ht="12.5" hidden="false" customHeight="false" outlineLevel="0" collapsed="false">
      <c r="A557" s="47"/>
    </row>
    <row r="558" customFormat="false" ht="12.5" hidden="false" customHeight="false" outlineLevel="0" collapsed="false">
      <c r="A558" s="47"/>
    </row>
    <row r="559" customFormat="false" ht="12.5" hidden="false" customHeight="false" outlineLevel="0" collapsed="false">
      <c r="A559" s="47"/>
    </row>
    <row r="560" customFormat="false" ht="12.5" hidden="false" customHeight="false" outlineLevel="0" collapsed="false">
      <c r="A560" s="47"/>
    </row>
    <row r="561" customFormat="false" ht="12.5" hidden="false" customHeight="false" outlineLevel="0" collapsed="false">
      <c r="A561" s="47"/>
    </row>
    <row r="562" customFormat="false" ht="12.5" hidden="false" customHeight="false" outlineLevel="0" collapsed="false">
      <c r="A562" s="47"/>
    </row>
    <row r="563" customFormat="false" ht="12.5" hidden="false" customHeight="false" outlineLevel="0" collapsed="false">
      <c r="A563" s="47"/>
    </row>
    <row r="564" customFormat="false" ht="12.5" hidden="false" customHeight="false" outlineLevel="0" collapsed="false">
      <c r="A564" s="47"/>
    </row>
    <row r="565" customFormat="false" ht="12.5" hidden="false" customHeight="false" outlineLevel="0" collapsed="false">
      <c r="A565" s="47"/>
    </row>
    <row r="566" customFormat="false" ht="12.5" hidden="false" customHeight="false" outlineLevel="0" collapsed="false">
      <c r="A566" s="47"/>
    </row>
    <row r="567" customFormat="false" ht="12.5" hidden="false" customHeight="false" outlineLevel="0" collapsed="false">
      <c r="A567" s="47"/>
    </row>
    <row r="568" customFormat="false" ht="12.5" hidden="false" customHeight="false" outlineLevel="0" collapsed="false">
      <c r="A568" s="47"/>
    </row>
    <row r="569" customFormat="false" ht="12.5" hidden="false" customHeight="false" outlineLevel="0" collapsed="false">
      <c r="A569" s="47"/>
    </row>
    <row r="570" customFormat="false" ht="12.5" hidden="false" customHeight="false" outlineLevel="0" collapsed="false">
      <c r="A570" s="47"/>
    </row>
    <row r="571" customFormat="false" ht="12.5" hidden="false" customHeight="false" outlineLevel="0" collapsed="false">
      <c r="A571" s="47"/>
    </row>
    <row r="572" customFormat="false" ht="12.5" hidden="false" customHeight="false" outlineLevel="0" collapsed="false">
      <c r="A572" s="47"/>
    </row>
    <row r="573" customFormat="false" ht="12.5" hidden="false" customHeight="false" outlineLevel="0" collapsed="false">
      <c r="A573" s="47"/>
    </row>
    <row r="574" customFormat="false" ht="12.5" hidden="false" customHeight="false" outlineLevel="0" collapsed="false">
      <c r="A574" s="47"/>
    </row>
    <row r="575" customFormat="false" ht="12.5" hidden="false" customHeight="false" outlineLevel="0" collapsed="false">
      <c r="A575" s="47"/>
    </row>
    <row r="576" customFormat="false" ht="12.5" hidden="false" customHeight="false" outlineLevel="0" collapsed="false">
      <c r="A576" s="47"/>
    </row>
    <row r="577" customFormat="false" ht="12.5" hidden="false" customHeight="false" outlineLevel="0" collapsed="false">
      <c r="A577" s="47"/>
    </row>
    <row r="578" customFormat="false" ht="12.5" hidden="false" customHeight="false" outlineLevel="0" collapsed="false">
      <c r="A578" s="47"/>
    </row>
    <row r="579" customFormat="false" ht="12.5" hidden="false" customHeight="false" outlineLevel="0" collapsed="false">
      <c r="A579" s="47"/>
    </row>
    <row r="580" customFormat="false" ht="12.5" hidden="false" customHeight="false" outlineLevel="0" collapsed="false">
      <c r="A580" s="47"/>
    </row>
    <row r="581" customFormat="false" ht="12.5" hidden="false" customHeight="false" outlineLevel="0" collapsed="false">
      <c r="A581" s="47"/>
    </row>
    <row r="582" customFormat="false" ht="12.5" hidden="false" customHeight="false" outlineLevel="0" collapsed="false">
      <c r="A582" s="47"/>
    </row>
    <row r="583" customFormat="false" ht="12.5" hidden="false" customHeight="false" outlineLevel="0" collapsed="false">
      <c r="A583" s="47"/>
    </row>
    <row r="584" customFormat="false" ht="12.5" hidden="false" customHeight="false" outlineLevel="0" collapsed="false">
      <c r="A584" s="47"/>
    </row>
    <row r="585" customFormat="false" ht="12.5" hidden="false" customHeight="false" outlineLevel="0" collapsed="false">
      <c r="A585" s="47"/>
    </row>
    <row r="586" customFormat="false" ht="12.5" hidden="false" customHeight="false" outlineLevel="0" collapsed="false">
      <c r="A586" s="47"/>
    </row>
    <row r="587" customFormat="false" ht="12.5" hidden="false" customHeight="false" outlineLevel="0" collapsed="false">
      <c r="A587" s="47"/>
    </row>
    <row r="588" customFormat="false" ht="12.5" hidden="false" customHeight="false" outlineLevel="0" collapsed="false">
      <c r="A588" s="47"/>
    </row>
    <row r="589" customFormat="false" ht="12.5" hidden="false" customHeight="false" outlineLevel="0" collapsed="false">
      <c r="A589" s="47"/>
    </row>
    <row r="590" customFormat="false" ht="12.5" hidden="false" customHeight="false" outlineLevel="0" collapsed="false">
      <c r="A590" s="47"/>
    </row>
    <row r="591" customFormat="false" ht="12.5" hidden="false" customHeight="false" outlineLevel="0" collapsed="false">
      <c r="A591" s="47"/>
    </row>
    <row r="592" customFormat="false" ht="12.5" hidden="false" customHeight="false" outlineLevel="0" collapsed="false">
      <c r="A592" s="47"/>
    </row>
    <row r="593" customFormat="false" ht="12.5" hidden="false" customHeight="false" outlineLevel="0" collapsed="false">
      <c r="A593" s="47"/>
    </row>
    <row r="594" customFormat="false" ht="12.5" hidden="false" customHeight="false" outlineLevel="0" collapsed="false">
      <c r="A594" s="47"/>
    </row>
    <row r="595" customFormat="false" ht="12.5" hidden="false" customHeight="false" outlineLevel="0" collapsed="false">
      <c r="A595" s="47"/>
    </row>
    <row r="596" customFormat="false" ht="12.5" hidden="false" customHeight="false" outlineLevel="0" collapsed="false">
      <c r="A596" s="47"/>
    </row>
    <row r="597" customFormat="false" ht="12.5" hidden="false" customHeight="false" outlineLevel="0" collapsed="false">
      <c r="A597" s="47"/>
    </row>
    <row r="598" customFormat="false" ht="12.5" hidden="false" customHeight="false" outlineLevel="0" collapsed="false">
      <c r="A598" s="47"/>
    </row>
    <row r="599" customFormat="false" ht="12.5" hidden="false" customHeight="false" outlineLevel="0" collapsed="false">
      <c r="A599" s="47"/>
    </row>
    <row r="600" customFormat="false" ht="12.5" hidden="false" customHeight="false" outlineLevel="0" collapsed="false">
      <c r="A600" s="47"/>
    </row>
    <row r="601" customFormat="false" ht="12.5" hidden="false" customHeight="false" outlineLevel="0" collapsed="false">
      <c r="A601" s="47"/>
    </row>
    <row r="602" customFormat="false" ht="12.5" hidden="false" customHeight="false" outlineLevel="0" collapsed="false">
      <c r="A602" s="47"/>
    </row>
    <row r="603" customFormat="false" ht="12.5" hidden="false" customHeight="false" outlineLevel="0" collapsed="false">
      <c r="A603" s="47"/>
    </row>
    <row r="604" customFormat="false" ht="12.5" hidden="false" customHeight="false" outlineLevel="0" collapsed="false">
      <c r="A604" s="47"/>
    </row>
    <row r="605" customFormat="false" ht="12.5" hidden="false" customHeight="false" outlineLevel="0" collapsed="false">
      <c r="A605" s="47"/>
    </row>
    <row r="606" customFormat="false" ht="12.5" hidden="false" customHeight="false" outlineLevel="0" collapsed="false">
      <c r="A606" s="47"/>
    </row>
    <row r="607" customFormat="false" ht="12.5" hidden="false" customHeight="false" outlineLevel="0" collapsed="false">
      <c r="A607" s="47"/>
    </row>
    <row r="608" customFormat="false" ht="12.5" hidden="false" customHeight="false" outlineLevel="0" collapsed="false">
      <c r="A608" s="47"/>
    </row>
    <row r="609" customFormat="false" ht="12.5" hidden="false" customHeight="false" outlineLevel="0" collapsed="false">
      <c r="A609" s="47"/>
    </row>
    <row r="610" customFormat="false" ht="12.5" hidden="false" customHeight="false" outlineLevel="0" collapsed="false">
      <c r="A610" s="47"/>
    </row>
    <row r="611" customFormat="false" ht="12.5" hidden="false" customHeight="false" outlineLevel="0" collapsed="false">
      <c r="A611" s="47"/>
    </row>
    <row r="612" customFormat="false" ht="12.5" hidden="false" customHeight="false" outlineLevel="0" collapsed="false">
      <c r="A612" s="47"/>
    </row>
    <row r="613" customFormat="false" ht="12.5" hidden="false" customHeight="false" outlineLevel="0" collapsed="false">
      <c r="A613" s="47"/>
    </row>
    <row r="614" customFormat="false" ht="12.5" hidden="false" customHeight="false" outlineLevel="0" collapsed="false">
      <c r="A614" s="47"/>
    </row>
    <row r="615" customFormat="false" ht="12.5" hidden="false" customHeight="false" outlineLevel="0" collapsed="false">
      <c r="A615" s="47"/>
    </row>
    <row r="616" customFormat="false" ht="12.5" hidden="false" customHeight="false" outlineLevel="0" collapsed="false">
      <c r="A616" s="47"/>
    </row>
    <row r="617" customFormat="false" ht="12.5" hidden="false" customHeight="false" outlineLevel="0" collapsed="false">
      <c r="A617" s="47"/>
    </row>
    <row r="618" customFormat="false" ht="12.5" hidden="false" customHeight="false" outlineLevel="0" collapsed="false">
      <c r="A618" s="47"/>
    </row>
    <row r="619" customFormat="false" ht="12.5" hidden="false" customHeight="false" outlineLevel="0" collapsed="false">
      <c r="A619" s="47"/>
    </row>
    <row r="620" customFormat="false" ht="12.5" hidden="false" customHeight="false" outlineLevel="0" collapsed="false">
      <c r="A620" s="47"/>
    </row>
    <row r="621" customFormat="false" ht="12.5" hidden="false" customHeight="false" outlineLevel="0" collapsed="false">
      <c r="A621" s="47"/>
    </row>
    <row r="622" customFormat="false" ht="12.5" hidden="false" customHeight="false" outlineLevel="0" collapsed="false">
      <c r="A622" s="47"/>
    </row>
    <row r="623" customFormat="false" ht="12.5" hidden="false" customHeight="false" outlineLevel="0" collapsed="false">
      <c r="A623" s="47"/>
    </row>
    <row r="624" customFormat="false" ht="12.5" hidden="false" customHeight="false" outlineLevel="0" collapsed="false">
      <c r="A624" s="47"/>
    </row>
    <row r="625" customFormat="false" ht="12.5" hidden="false" customHeight="false" outlineLevel="0" collapsed="false">
      <c r="A625" s="47"/>
    </row>
    <row r="626" customFormat="false" ht="12.5" hidden="false" customHeight="false" outlineLevel="0" collapsed="false">
      <c r="A626" s="47"/>
    </row>
    <row r="627" customFormat="false" ht="12.5" hidden="false" customHeight="false" outlineLevel="0" collapsed="false">
      <c r="A627" s="47"/>
    </row>
    <row r="628" customFormat="false" ht="12.5" hidden="false" customHeight="false" outlineLevel="0" collapsed="false">
      <c r="A628" s="47"/>
    </row>
    <row r="629" customFormat="false" ht="12.5" hidden="false" customHeight="false" outlineLevel="0" collapsed="false">
      <c r="A629" s="47"/>
    </row>
    <row r="630" customFormat="false" ht="12.5" hidden="false" customHeight="false" outlineLevel="0" collapsed="false">
      <c r="A630" s="47"/>
    </row>
    <row r="631" customFormat="false" ht="12.5" hidden="false" customHeight="false" outlineLevel="0" collapsed="false">
      <c r="A631" s="47"/>
    </row>
    <row r="632" customFormat="false" ht="12.5" hidden="false" customHeight="false" outlineLevel="0" collapsed="false">
      <c r="A632" s="47"/>
    </row>
    <row r="633" customFormat="false" ht="12.5" hidden="false" customHeight="false" outlineLevel="0" collapsed="false">
      <c r="A633" s="47"/>
    </row>
    <row r="634" customFormat="false" ht="12.5" hidden="false" customHeight="false" outlineLevel="0" collapsed="false">
      <c r="A634" s="47"/>
    </row>
    <row r="635" customFormat="false" ht="12.5" hidden="false" customHeight="false" outlineLevel="0" collapsed="false">
      <c r="A635" s="47"/>
    </row>
    <row r="636" customFormat="false" ht="12.5" hidden="false" customHeight="false" outlineLevel="0" collapsed="false">
      <c r="A636" s="47"/>
    </row>
    <row r="637" customFormat="false" ht="12.5" hidden="false" customHeight="false" outlineLevel="0" collapsed="false">
      <c r="A637" s="47"/>
    </row>
    <row r="638" customFormat="false" ht="12.5" hidden="false" customHeight="false" outlineLevel="0" collapsed="false">
      <c r="A638" s="47"/>
    </row>
    <row r="639" customFormat="false" ht="12.5" hidden="false" customHeight="false" outlineLevel="0" collapsed="false">
      <c r="A639" s="47"/>
    </row>
    <row r="640" customFormat="false" ht="12.5" hidden="false" customHeight="false" outlineLevel="0" collapsed="false">
      <c r="A640" s="47"/>
    </row>
    <row r="641" customFormat="false" ht="12.5" hidden="false" customHeight="false" outlineLevel="0" collapsed="false">
      <c r="A641" s="47"/>
    </row>
    <row r="642" customFormat="false" ht="12.5" hidden="false" customHeight="false" outlineLevel="0" collapsed="false">
      <c r="A642" s="47"/>
    </row>
    <row r="643" customFormat="false" ht="12.5" hidden="false" customHeight="false" outlineLevel="0" collapsed="false">
      <c r="A643" s="47"/>
    </row>
    <row r="644" customFormat="false" ht="12.5" hidden="false" customHeight="false" outlineLevel="0" collapsed="false">
      <c r="A644" s="47"/>
    </row>
    <row r="645" customFormat="false" ht="12.5" hidden="false" customHeight="false" outlineLevel="0" collapsed="false">
      <c r="A645" s="47"/>
    </row>
    <row r="646" customFormat="false" ht="12.5" hidden="false" customHeight="false" outlineLevel="0" collapsed="false">
      <c r="A646" s="47"/>
    </row>
    <row r="647" customFormat="false" ht="12.5" hidden="false" customHeight="false" outlineLevel="0" collapsed="false">
      <c r="A647" s="47"/>
    </row>
    <row r="648" customFormat="false" ht="12.5" hidden="false" customHeight="false" outlineLevel="0" collapsed="false">
      <c r="A648" s="47"/>
    </row>
    <row r="649" customFormat="false" ht="12.5" hidden="false" customHeight="false" outlineLevel="0" collapsed="false">
      <c r="A649" s="47"/>
    </row>
    <row r="650" customFormat="false" ht="12.5" hidden="false" customHeight="false" outlineLevel="0" collapsed="false">
      <c r="A650" s="47"/>
    </row>
    <row r="651" customFormat="false" ht="12.5" hidden="false" customHeight="false" outlineLevel="0" collapsed="false">
      <c r="A651" s="47"/>
    </row>
    <row r="652" customFormat="false" ht="12.5" hidden="false" customHeight="false" outlineLevel="0" collapsed="false">
      <c r="A652" s="47"/>
    </row>
    <row r="653" customFormat="false" ht="12.5" hidden="false" customHeight="false" outlineLevel="0" collapsed="false">
      <c r="A653" s="47"/>
    </row>
    <row r="654" customFormat="false" ht="12.5" hidden="false" customHeight="false" outlineLevel="0" collapsed="false">
      <c r="A654" s="47"/>
    </row>
    <row r="655" customFormat="false" ht="12.5" hidden="false" customHeight="false" outlineLevel="0" collapsed="false">
      <c r="A655" s="47"/>
    </row>
    <row r="656" customFormat="false" ht="12.5" hidden="false" customHeight="false" outlineLevel="0" collapsed="false">
      <c r="A656" s="47"/>
    </row>
    <row r="657" customFormat="false" ht="12.5" hidden="false" customHeight="false" outlineLevel="0" collapsed="false">
      <c r="A657" s="47"/>
    </row>
    <row r="658" customFormat="false" ht="12.5" hidden="false" customHeight="false" outlineLevel="0" collapsed="false">
      <c r="A658" s="47"/>
    </row>
    <row r="659" customFormat="false" ht="12.5" hidden="false" customHeight="false" outlineLevel="0" collapsed="false">
      <c r="A659" s="47"/>
    </row>
    <row r="660" customFormat="false" ht="12.5" hidden="false" customHeight="false" outlineLevel="0" collapsed="false">
      <c r="A660" s="47"/>
    </row>
    <row r="661" customFormat="false" ht="12.5" hidden="false" customHeight="false" outlineLevel="0" collapsed="false">
      <c r="A661" s="47"/>
    </row>
    <row r="662" customFormat="false" ht="12.5" hidden="false" customHeight="false" outlineLevel="0" collapsed="false">
      <c r="A662" s="47"/>
    </row>
    <row r="663" customFormat="false" ht="12.5" hidden="false" customHeight="false" outlineLevel="0" collapsed="false">
      <c r="A663" s="47"/>
    </row>
    <row r="664" customFormat="false" ht="12.5" hidden="false" customHeight="false" outlineLevel="0" collapsed="false">
      <c r="A664" s="47"/>
    </row>
    <row r="665" customFormat="false" ht="12.5" hidden="false" customHeight="false" outlineLevel="0" collapsed="false">
      <c r="A665" s="47"/>
    </row>
    <row r="666" customFormat="false" ht="12.5" hidden="false" customHeight="false" outlineLevel="0" collapsed="false">
      <c r="A666" s="47"/>
    </row>
    <row r="667" customFormat="false" ht="12.5" hidden="false" customHeight="false" outlineLevel="0" collapsed="false">
      <c r="A667" s="47"/>
    </row>
    <row r="668" customFormat="false" ht="12.5" hidden="false" customHeight="false" outlineLevel="0" collapsed="false">
      <c r="A668" s="47"/>
    </row>
    <row r="669" customFormat="false" ht="12.5" hidden="false" customHeight="false" outlineLevel="0" collapsed="false">
      <c r="A669" s="47"/>
    </row>
    <row r="670" customFormat="false" ht="12.5" hidden="false" customHeight="false" outlineLevel="0" collapsed="false">
      <c r="A670" s="47"/>
    </row>
    <row r="671" customFormat="false" ht="12.5" hidden="false" customHeight="false" outlineLevel="0" collapsed="false">
      <c r="A671" s="47"/>
    </row>
    <row r="672" customFormat="false" ht="12.5" hidden="false" customHeight="false" outlineLevel="0" collapsed="false">
      <c r="A672" s="47"/>
    </row>
    <row r="673" customFormat="false" ht="12.5" hidden="false" customHeight="false" outlineLevel="0" collapsed="false">
      <c r="A673" s="47"/>
    </row>
    <row r="674" customFormat="false" ht="12.5" hidden="false" customHeight="false" outlineLevel="0" collapsed="false">
      <c r="A674" s="47"/>
    </row>
    <row r="675" customFormat="false" ht="12.5" hidden="false" customHeight="false" outlineLevel="0" collapsed="false">
      <c r="A675" s="47"/>
    </row>
    <row r="676" customFormat="false" ht="12.5" hidden="false" customHeight="false" outlineLevel="0" collapsed="false">
      <c r="A676" s="47"/>
    </row>
    <row r="677" customFormat="false" ht="12.5" hidden="false" customHeight="false" outlineLevel="0" collapsed="false">
      <c r="A677" s="47"/>
    </row>
    <row r="678" customFormat="false" ht="12.5" hidden="false" customHeight="false" outlineLevel="0" collapsed="false">
      <c r="A678" s="47"/>
    </row>
    <row r="679" customFormat="false" ht="12.5" hidden="false" customHeight="false" outlineLevel="0" collapsed="false">
      <c r="A679" s="47"/>
    </row>
    <row r="680" customFormat="false" ht="12.5" hidden="false" customHeight="false" outlineLevel="0" collapsed="false">
      <c r="A680" s="47"/>
    </row>
    <row r="681" customFormat="false" ht="12.5" hidden="false" customHeight="false" outlineLevel="0" collapsed="false">
      <c r="A681" s="47"/>
    </row>
    <row r="682" customFormat="false" ht="12.5" hidden="false" customHeight="false" outlineLevel="0" collapsed="false">
      <c r="A682" s="47"/>
    </row>
    <row r="683" customFormat="false" ht="12.5" hidden="false" customHeight="false" outlineLevel="0" collapsed="false">
      <c r="A683" s="47"/>
    </row>
    <row r="684" customFormat="false" ht="12.5" hidden="false" customHeight="false" outlineLevel="0" collapsed="false">
      <c r="A684" s="47"/>
    </row>
    <row r="685" customFormat="false" ht="12.5" hidden="false" customHeight="false" outlineLevel="0" collapsed="false">
      <c r="A685" s="47"/>
    </row>
    <row r="686" customFormat="false" ht="12.5" hidden="false" customHeight="false" outlineLevel="0" collapsed="false">
      <c r="A686" s="47"/>
    </row>
    <row r="687" customFormat="false" ht="12.5" hidden="false" customHeight="false" outlineLevel="0" collapsed="false">
      <c r="A687" s="47"/>
    </row>
    <row r="688" customFormat="false" ht="12.5" hidden="false" customHeight="false" outlineLevel="0" collapsed="false">
      <c r="A688" s="47"/>
    </row>
    <row r="689" customFormat="false" ht="12.5" hidden="false" customHeight="false" outlineLevel="0" collapsed="false">
      <c r="A689" s="47"/>
    </row>
    <row r="690" customFormat="false" ht="12.5" hidden="false" customHeight="false" outlineLevel="0" collapsed="false">
      <c r="A690" s="47"/>
    </row>
    <row r="691" customFormat="false" ht="12.5" hidden="false" customHeight="false" outlineLevel="0" collapsed="false">
      <c r="A691" s="47"/>
    </row>
    <row r="692" customFormat="false" ht="12.5" hidden="false" customHeight="false" outlineLevel="0" collapsed="false">
      <c r="A692" s="47"/>
    </row>
    <row r="693" customFormat="false" ht="12.5" hidden="false" customHeight="false" outlineLevel="0" collapsed="false">
      <c r="A693" s="47"/>
    </row>
    <row r="694" customFormat="false" ht="12.5" hidden="false" customHeight="false" outlineLevel="0" collapsed="false">
      <c r="A694" s="47"/>
    </row>
    <row r="695" customFormat="false" ht="12.5" hidden="false" customHeight="false" outlineLevel="0" collapsed="false">
      <c r="A695" s="47"/>
    </row>
    <row r="696" customFormat="false" ht="12.5" hidden="false" customHeight="false" outlineLevel="0" collapsed="false">
      <c r="A696" s="47"/>
    </row>
    <row r="697" customFormat="false" ht="12.5" hidden="false" customHeight="false" outlineLevel="0" collapsed="false">
      <c r="A697" s="47"/>
    </row>
    <row r="698" customFormat="false" ht="12.5" hidden="false" customHeight="false" outlineLevel="0" collapsed="false">
      <c r="A698" s="47"/>
    </row>
    <row r="699" customFormat="false" ht="12.5" hidden="false" customHeight="false" outlineLevel="0" collapsed="false">
      <c r="A699" s="47"/>
    </row>
    <row r="700" customFormat="false" ht="12.5" hidden="false" customHeight="false" outlineLevel="0" collapsed="false">
      <c r="A700" s="47"/>
    </row>
    <row r="701" customFormat="false" ht="12.5" hidden="false" customHeight="false" outlineLevel="0" collapsed="false">
      <c r="A701" s="47"/>
    </row>
    <row r="702" customFormat="false" ht="12.5" hidden="false" customHeight="false" outlineLevel="0" collapsed="false">
      <c r="A702" s="47"/>
    </row>
    <row r="703" customFormat="false" ht="12.5" hidden="false" customHeight="false" outlineLevel="0" collapsed="false">
      <c r="A703" s="47"/>
    </row>
    <row r="704" customFormat="false" ht="12.5" hidden="false" customHeight="false" outlineLevel="0" collapsed="false">
      <c r="A704" s="47"/>
    </row>
    <row r="705" customFormat="false" ht="12.5" hidden="false" customHeight="false" outlineLevel="0" collapsed="false">
      <c r="A705" s="47"/>
    </row>
    <row r="706" customFormat="false" ht="12.5" hidden="false" customHeight="false" outlineLevel="0" collapsed="false">
      <c r="A706" s="47"/>
    </row>
    <row r="707" customFormat="false" ht="12.5" hidden="false" customHeight="false" outlineLevel="0" collapsed="false">
      <c r="A707" s="47"/>
    </row>
    <row r="708" customFormat="false" ht="12.5" hidden="false" customHeight="false" outlineLevel="0" collapsed="false">
      <c r="A708" s="47"/>
    </row>
    <row r="709" customFormat="false" ht="12.5" hidden="false" customHeight="false" outlineLevel="0" collapsed="false">
      <c r="A709" s="47"/>
    </row>
    <row r="710" customFormat="false" ht="12.5" hidden="false" customHeight="false" outlineLevel="0" collapsed="false">
      <c r="A710" s="47"/>
    </row>
    <row r="711" customFormat="false" ht="12.5" hidden="false" customHeight="false" outlineLevel="0" collapsed="false">
      <c r="A711" s="47"/>
    </row>
    <row r="712" customFormat="false" ht="12.5" hidden="false" customHeight="false" outlineLevel="0" collapsed="false">
      <c r="A712" s="47"/>
    </row>
    <row r="713" customFormat="false" ht="12.5" hidden="false" customHeight="false" outlineLevel="0" collapsed="false">
      <c r="A713" s="47"/>
    </row>
    <row r="714" customFormat="false" ht="12.5" hidden="false" customHeight="false" outlineLevel="0" collapsed="false">
      <c r="A714" s="47"/>
    </row>
    <row r="715" customFormat="false" ht="12.5" hidden="false" customHeight="false" outlineLevel="0" collapsed="false">
      <c r="A715" s="47"/>
    </row>
    <row r="716" customFormat="false" ht="12.5" hidden="false" customHeight="false" outlineLevel="0" collapsed="false">
      <c r="A716" s="47"/>
    </row>
    <row r="717" customFormat="false" ht="12.5" hidden="false" customHeight="false" outlineLevel="0" collapsed="false">
      <c r="A717" s="47"/>
    </row>
    <row r="718" customFormat="false" ht="12.5" hidden="false" customHeight="false" outlineLevel="0" collapsed="false">
      <c r="A718" s="47"/>
    </row>
    <row r="719" customFormat="false" ht="12.5" hidden="false" customHeight="false" outlineLevel="0" collapsed="false">
      <c r="A719" s="47"/>
    </row>
    <row r="720" customFormat="false" ht="12.5" hidden="false" customHeight="false" outlineLevel="0" collapsed="false">
      <c r="A720" s="47"/>
    </row>
    <row r="721" customFormat="false" ht="12.5" hidden="false" customHeight="false" outlineLevel="0" collapsed="false">
      <c r="A721" s="47"/>
    </row>
    <row r="722" customFormat="false" ht="12.5" hidden="false" customHeight="false" outlineLevel="0" collapsed="false">
      <c r="A722" s="47"/>
    </row>
    <row r="723" customFormat="false" ht="12.5" hidden="false" customHeight="false" outlineLevel="0" collapsed="false">
      <c r="A723" s="47"/>
    </row>
    <row r="724" customFormat="false" ht="12.5" hidden="false" customHeight="false" outlineLevel="0" collapsed="false">
      <c r="A724" s="47"/>
    </row>
    <row r="725" customFormat="false" ht="12.5" hidden="false" customHeight="false" outlineLevel="0" collapsed="false">
      <c r="A725" s="47"/>
    </row>
    <row r="726" customFormat="false" ht="12.5" hidden="false" customHeight="false" outlineLevel="0" collapsed="false">
      <c r="A726" s="47"/>
    </row>
    <row r="727" customFormat="false" ht="12.5" hidden="false" customHeight="false" outlineLevel="0" collapsed="false">
      <c r="A727" s="47"/>
    </row>
    <row r="728" customFormat="false" ht="12.5" hidden="false" customHeight="false" outlineLevel="0" collapsed="false">
      <c r="A728" s="47"/>
    </row>
    <row r="729" customFormat="false" ht="12.5" hidden="false" customHeight="false" outlineLevel="0" collapsed="false">
      <c r="A729" s="47"/>
    </row>
    <row r="730" customFormat="false" ht="12.5" hidden="false" customHeight="false" outlineLevel="0" collapsed="false">
      <c r="A730" s="47"/>
    </row>
    <row r="731" customFormat="false" ht="12.5" hidden="false" customHeight="false" outlineLevel="0" collapsed="false">
      <c r="A731" s="47"/>
    </row>
    <row r="732" customFormat="false" ht="12.5" hidden="false" customHeight="false" outlineLevel="0" collapsed="false">
      <c r="A732" s="47"/>
    </row>
    <row r="733" customFormat="false" ht="12.5" hidden="false" customHeight="false" outlineLevel="0" collapsed="false">
      <c r="A733" s="47"/>
    </row>
    <row r="734" customFormat="false" ht="12.5" hidden="false" customHeight="false" outlineLevel="0" collapsed="false">
      <c r="A734" s="47"/>
    </row>
    <row r="735" customFormat="false" ht="12.5" hidden="false" customHeight="false" outlineLevel="0" collapsed="false">
      <c r="A735" s="47"/>
    </row>
    <row r="736" customFormat="false" ht="12.5" hidden="false" customHeight="false" outlineLevel="0" collapsed="false">
      <c r="A736" s="47"/>
    </row>
    <row r="737" customFormat="false" ht="12.5" hidden="false" customHeight="false" outlineLevel="0" collapsed="false">
      <c r="A737" s="47"/>
    </row>
    <row r="738" customFormat="false" ht="12.5" hidden="false" customHeight="false" outlineLevel="0" collapsed="false">
      <c r="A738" s="47"/>
    </row>
    <row r="739" customFormat="false" ht="12.5" hidden="false" customHeight="false" outlineLevel="0" collapsed="false">
      <c r="A739" s="47"/>
    </row>
    <row r="740" customFormat="false" ht="12.5" hidden="false" customHeight="false" outlineLevel="0" collapsed="false">
      <c r="A740" s="47"/>
    </row>
    <row r="741" customFormat="false" ht="12.5" hidden="false" customHeight="false" outlineLevel="0" collapsed="false">
      <c r="A741" s="47"/>
    </row>
    <row r="742" customFormat="false" ht="12.5" hidden="false" customHeight="false" outlineLevel="0" collapsed="false">
      <c r="A742" s="47"/>
    </row>
    <row r="743" customFormat="false" ht="12.5" hidden="false" customHeight="false" outlineLevel="0" collapsed="false">
      <c r="A743" s="47"/>
    </row>
    <row r="744" customFormat="false" ht="12.5" hidden="false" customHeight="false" outlineLevel="0" collapsed="false">
      <c r="A744" s="47"/>
    </row>
    <row r="745" customFormat="false" ht="12.5" hidden="false" customHeight="false" outlineLevel="0" collapsed="false">
      <c r="A745" s="47"/>
    </row>
    <row r="746" customFormat="false" ht="12.5" hidden="false" customHeight="false" outlineLevel="0" collapsed="false">
      <c r="A746" s="47"/>
    </row>
    <row r="747" customFormat="false" ht="12.5" hidden="false" customHeight="false" outlineLevel="0" collapsed="false">
      <c r="A747" s="47"/>
    </row>
    <row r="748" customFormat="false" ht="12.5" hidden="false" customHeight="false" outlineLevel="0" collapsed="false">
      <c r="A748" s="47"/>
    </row>
    <row r="749" customFormat="false" ht="12.5" hidden="false" customHeight="false" outlineLevel="0" collapsed="false">
      <c r="A749" s="47"/>
    </row>
    <row r="750" customFormat="false" ht="12.5" hidden="false" customHeight="false" outlineLevel="0" collapsed="false">
      <c r="A750" s="47"/>
    </row>
    <row r="751" customFormat="false" ht="12.5" hidden="false" customHeight="false" outlineLevel="0" collapsed="false">
      <c r="A751" s="47"/>
    </row>
    <row r="752" customFormat="false" ht="12.5" hidden="false" customHeight="false" outlineLevel="0" collapsed="false">
      <c r="A752" s="47"/>
    </row>
    <row r="753" customFormat="false" ht="12.5" hidden="false" customHeight="false" outlineLevel="0" collapsed="false">
      <c r="A753" s="47"/>
    </row>
    <row r="754" customFormat="false" ht="12.5" hidden="false" customHeight="false" outlineLevel="0" collapsed="false">
      <c r="A754" s="47"/>
    </row>
    <row r="755" customFormat="false" ht="12.5" hidden="false" customHeight="false" outlineLevel="0" collapsed="false">
      <c r="A755" s="47"/>
    </row>
    <row r="756" customFormat="false" ht="12.5" hidden="false" customHeight="false" outlineLevel="0" collapsed="false">
      <c r="A756" s="47"/>
    </row>
    <row r="757" customFormat="false" ht="12.5" hidden="false" customHeight="false" outlineLevel="0" collapsed="false">
      <c r="A757" s="47"/>
    </row>
    <row r="758" customFormat="false" ht="12.5" hidden="false" customHeight="false" outlineLevel="0" collapsed="false">
      <c r="A758" s="47"/>
    </row>
    <row r="759" customFormat="false" ht="12.5" hidden="false" customHeight="false" outlineLevel="0" collapsed="false">
      <c r="A759" s="47"/>
    </row>
    <row r="760" customFormat="false" ht="12.5" hidden="false" customHeight="false" outlineLevel="0" collapsed="false">
      <c r="A760" s="47"/>
    </row>
    <row r="761" customFormat="false" ht="12.5" hidden="false" customHeight="false" outlineLevel="0" collapsed="false">
      <c r="A761" s="47"/>
    </row>
    <row r="762" customFormat="false" ht="12.5" hidden="false" customHeight="false" outlineLevel="0" collapsed="false">
      <c r="A762" s="47"/>
    </row>
    <row r="763" customFormat="false" ht="12.5" hidden="false" customHeight="false" outlineLevel="0" collapsed="false">
      <c r="A763" s="47"/>
    </row>
    <row r="764" customFormat="false" ht="12.5" hidden="false" customHeight="false" outlineLevel="0" collapsed="false">
      <c r="A764" s="47"/>
    </row>
    <row r="765" customFormat="false" ht="12.5" hidden="false" customHeight="false" outlineLevel="0" collapsed="false">
      <c r="A765" s="47"/>
    </row>
    <row r="766" customFormat="false" ht="12.5" hidden="false" customHeight="false" outlineLevel="0" collapsed="false">
      <c r="A766" s="47"/>
    </row>
    <row r="767" customFormat="false" ht="12.5" hidden="false" customHeight="false" outlineLevel="0" collapsed="false">
      <c r="A767" s="47"/>
    </row>
    <row r="768" customFormat="false" ht="12.5" hidden="false" customHeight="false" outlineLevel="0" collapsed="false">
      <c r="A768" s="47"/>
    </row>
    <row r="769" customFormat="false" ht="12.5" hidden="false" customHeight="false" outlineLevel="0" collapsed="false">
      <c r="A769" s="47"/>
    </row>
    <row r="770" customFormat="false" ht="12.5" hidden="false" customHeight="false" outlineLevel="0" collapsed="false">
      <c r="A770" s="47"/>
    </row>
    <row r="771" customFormat="false" ht="12.5" hidden="false" customHeight="false" outlineLevel="0" collapsed="false">
      <c r="A771" s="47"/>
    </row>
    <row r="772" customFormat="false" ht="12.5" hidden="false" customHeight="false" outlineLevel="0" collapsed="false">
      <c r="A772" s="47"/>
    </row>
    <row r="773" customFormat="false" ht="12.5" hidden="false" customHeight="false" outlineLevel="0" collapsed="false">
      <c r="A773" s="47"/>
    </row>
    <row r="774" customFormat="false" ht="12.5" hidden="false" customHeight="false" outlineLevel="0" collapsed="false">
      <c r="A774" s="47"/>
    </row>
    <row r="775" customFormat="false" ht="12.5" hidden="false" customHeight="false" outlineLevel="0" collapsed="false">
      <c r="A775" s="47"/>
    </row>
    <row r="776" customFormat="false" ht="12.5" hidden="false" customHeight="false" outlineLevel="0" collapsed="false">
      <c r="A776" s="47"/>
    </row>
    <row r="777" customFormat="false" ht="12.5" hidden="false" customHeight="false" outlineLevel="0" collapsed="false">
      <c r="A777" s="47"/>
    </row>
    <row r="778" customFormat="false" ht="12.5" hidden="false" customHeight="false" outlineLevel="0" collapsed="false">
      <c r="A778" s="47"/>
    </row>
    <row r="779" customFormat="false" ht="12.5" hidden="false" customHeight="false" outlineLevel="0" collapsed="false">
      <c r="A779" s="47"/>
    </row>
    <row r="780" customFormat="false" ht="12.5" hidden="false" customHeight="false" outlineLevel="0" collapsed="false">
      <c r="A780" s="47"/>
    </row>
    <row r="781" customFormat="false" ht="12.5" hidden="false" customHeight="false" outlineLevel="0" collapsed="false">
      <c r="A781" s="47"/>
    </row>
    <row r="782" customFormat="false" ht="12.5" hidden="false" customHeight="false" outlineLevel="0" collapsed="false">
      <c r="A782" s="47"/>
    </row>
    <row r="783" customFormat="false" ht="12.5" hidden="false" customHeight="false" outlineLevel="0" collapsed="false">
      <c r="A783" s="47"/>
    </row>
    <row r="784" customFormat="false" ht="12.5" hidden="false" customHeight="false" outlineLevel="0" collapsed="false">
      <c r="A784" s="47"/>
    </row>
    <row r="785" customFormat="false" ht="12.5" hidden="false" customHeight="false" outlineLevel="0" collapsed="false">
      <c r="A785" s="47"/>
    </row>
    <row r="786" customFormat="false" ht="12.5" hidden="false" customHeight="false" outlineLevel="0" collapsed="false">
      <c r="A786" s="47"/>
    </row>
    <row r="787" customFormat="false" ht="12.5" hidden="false" customHeight="false" outlineLevel="0" collapsed="false">
      <c r="A787" s="47"/>
    </row>
    <row r="788" customFormat="false" ht="12.5" hidden="false" customHeight="false" outlineLevel="0" collapsed="false">
      <c r="A788" s="47"/>
    </row>
    <row r="789" customFormat="false" ht="12.5" hidden="false" customHeight="false" outlineLevel="0" collapsed="false">
      <c r="A789" s="47"/>
    </row>
    <row r="790" customFormat="false" ht="12.5" hidden="false" customHeight="false" outlineLevel="0" collapsed="false">
      <c r="A790" s="47"/>
    </row>
    <row r="791" customFormat="false" ht="12.5" hidden="false" customHeight="false" outlineLevel="0" collapsed="false">
      <c r="A791" s="47"/>
    </row>
    <row r="792" customFormat="false" ht="12.5" hidden="false" customHeight="false" outlineLevel="0" collapsed="false">
      <c r="A792" s="47"/>
    </row>
    <row r="793" customFormat="false" ht="12.5" hidden="false" customHeight="false" outlineLevel="0" collapsed="false">
      <c r="A793" s="47"/>
    </row>
    <row r="794" customFormat="false" ht="12.5" hidden="false" customHeight="false" outlineLevel="0" collapsed="false">
      <c r="A794" s="47"/>
    </row>
    <row r="795" customFormat="false" ht="12.5" hidden="false" customHeight="false" outlineLevel="0" collapsed="false">
      <c r="A795" s="47"/>
    </row>
    <row r="796" customFormat="false" ht="12.5" hidden="false" customHeight="false" outlineLevel="0" collapsed="false">
      <c r="A796" s="47"/>
    </row>
    <row r="797" customFormat="false" ht="12.5" hidden="false" customHeight="false" outlineLevel="0" collapsed="false">
      <c r="A797" s="47"/>
    </row>
    <row r="798" customFormat="false" ht="12.5" hidden="false" customHeight="false" outlineLevel="0" collapsed="false">
      <c r="A798" s="47"/>
    </row>
    <row r="799" customFormat="false" ht="12.5" hidden="false" customHeight="false" outlineLevel="0" collapsed="false">
      <c r="A799" s="47"/>
    </row>
    <row r="800" customFormat="false" ht="12.5" hidden="false" customHeight="false" outlineLevel="0" collapsed="false">
      <c r="A800" s="47"/>
    </row>
    <row r="801" customFormat="false" ht="12.5" hidden="false" customHeight="false" outlineLevel="0" collapsed="false">
      <c r="A801" s="47"/>
    </row>
    <row r="802" customFormat="false" ht="12.5" hidden="false" customHeight="false" outlineLevel="0" collapsed="false">
      <c r="A802" s="47"/>
    </row>
    <row r="803" customFormat="false" ht="12.5" hidden="false" customHeight="false" outlineLevel="0" collapsed="false">
      <c r="A803" s="47"/>
    </row>
    <row r="804" customFormat="false" ht="12.5" hidden="false" customHeight="false" outlineLevel="0" collapsed="false">
      <c r="A804" s="47"/>
    </row>
    <row r="805" customFormat="false" ht="12.5" hidden="false" customHeight="false" outlineLevel="0" collapsed="false">
      <c r="A805" s="47"/>
    </row>
    <row r="806" customFormat="false" ht="12.5" hidden="false" customHeight="false" outlineLevel="0" collapsed="false">
      <c r="A806" s="47"/>
    </row>
    <row r="807" customFormat="false" ht="12.5" hidden="false" customHeight="false" outlineLevel="0" collapsed="false">
      <c r="A807" s="47"/>
    </row>
    <row r="808" customFormat="false" ht="12.5" hidden="false" customHeight="false" outlineLevel="0" collapsed="false">
      <c r="A808" s="47"/>
    </row>
    <row r="809" customFormat="false" ht="12.5" hidden="false" customHeight="false" outlineLevel="0" collapsed="false">
      <c r="A809" s="47"/>
    </row>
    <row r="810" customFormat="false" ht="12.5" hidden="false" customHeight="false" outlineLevel="0" collapsed="false">
      <c r="A810" s="47"/>
    </row>
    <row r="811" customFormat="false" ht="12.5" hidden="false" customHeight="false" outlineLevel="0" collapsed="false">
      <c r="A811" s="47"/>
    </row>
    <row r="812" customFormat="false" ht="12.5" hidden="false" customHeight="false" outlineLevel="0" collapsed="false">
      <c r="A812" s="47"/>
    </row>
    <row r="813" customFormat="false" ht="12.5" hidden="false" customHeight="false" outlineLevel="0" collapsed="false">
      <c r="A813" s="47"/>
    </row>
    <row r="814" customFormat="false" ht="12.5" hidden="false" customHeight="false" outlineLevel="0" collapsed="false">
      <c r="A814" s="47"/>
    </row>
    <row r="815" customFormat="false" ht="12.5" hidden="false" customHeight="false" outlineLevel="0" collapsed="false">
      <c r="A815" s="47"/>
    </row>
    <row r="816" customFormat="false" ht="12.5" hidden="false" customHeight="false" outlineLevel="0" collapsed="false">
      <c r="A816" s="47"/>
    </row>
    <row r="817" customFormat="false" ht="12.5" hidden="false" customHeight="false" outlineLevel="0" collapsed="false">
      <c r="A817" s="47"/>
    </row>
    <row r="818" customFormat="false" ht="12.5" hidden="false" customHeight="false" outlineLevel="0" collapsed="false">
      <c r="A818" s="47"/>
    </row>
    <row r="819" customFormat="false" ht="12.5" hidden="false" customHeight="false" outlineLevel="0" collapsed="false">
      <c r="A819" s="47"/>
    </row>
    <row r="820" customFormat="false" ht="12.5" hidden="false" customHeight="false" outlineLevel="0" collapsed="false">
      <c r="A820" s="47"/>
    </row>
    <row r="821" customFormat="false" ht="12.5" hidden="false" customHeight="false" outlineLevel="0" collapsed="false">
      <c r="A821" s="47"/>
    </row>
    <row r="822" customFormat="false" ht="12.5" hidden="false" customHeight="false" outlineLevel="0" collapsed="false">
      <c r="A822" s="47"/>
    </row>
    <row r="823" customFormat="false" ht="12.5" hidden="false" customHeight="false" outlineLevel="0" collapsed="false">
      <c r="A823" s="47"/>
    </row>
    <row r="824" customFormat="false" ht="12.5" hidden="false" customHeight="false" outlineLevel="0" collapsed="false">
      <c r="A824" s="47"/>
    </row>
    <row r="825" customFormat="false" ht="12.5" hidden="false" customHeight="false" outlineLevel="0" collapsed="false">
      <c r="A825" s="47"/>
    </row>
    <row r="826" customFormat="false" ht="12.5" hidden="false" customHeight="false" outlineLevel="0" collapsed="false">
      <c r="A826" s="47"/>
    </row>
    <row r="827" customFormat="false" ht="12.5" hidden="false" customHeight="false" outlineLevel="0" collapsed="false">
      <c r="A827" s="47"/>
    </row>
    <row r="828" customFormat="false" ht="12.5" hidden="false" customHeight="false" outlineLevel="0" collapsed="false">
      <c r="A828" s="47"/>
    </row>
    <row r="829" customFormat="false" ht="12.5" hidden="false" customHeight="false" outlineLevel="0" collapsed="false">
      <c r="A829" s="47"/>
    </row>
    <row r="830" customFormat="false" ht="12.5" hidden="false" customHeight="false" outlineLevel="0" collapsed="false">
      <c r="A830" s="47"/>
    </row>
    <row r="831" customFormat="false" ht="12.5" hidden="false" customHeight="false" outlineLevel="0" collapsed="false">
      <c r="A831" s="47"/>
    </row>
    <row r="832" customFormat="false" ht="12.5" hidden="false" customHeight="false" outlineLevel="0" collapsed="false">
      <c r="A832" s="47"/>
    </row>
    <row r="833" customFormat="false" ht="12.5" hidden="false" customHeight="false" outlineLevel="0" collapsed="false">
      <c r="A833" s="47"/>
    </row>
    <row r="834" customFormat="false" ht="12.5" hidden="false" customHeight="false" outlineLevel="0" collapsed="false">
      <c r="A834" s="47"/>
    </row>
    <row r="835" customFormat="false" ht="12.5" hidden="false" customHeight="false" outlineLevel="0" collapsed="false">
      <c r="A835" s="47"/>
    </row>
    <row r="836" customFormat="false" ht="12.5" hidden="false" customHeight="false" outlineLevel="0" collapsed="false">
      <c r="A836" s="47"/>
    </row>
    <row r="837" customFormat="false" ht="12.5" hidden="false" customHeight="false" outlineLevel="0" collapsed="false">
      <c r="A837" s="47"/>
    </row>
    <row r="838" customFormat="false" ht="12.5" hidden="false" customHeight="false" outlineLevel="0" collapsed="false">
      <c r="A838" s="47"/>
    </row>
    <row r="839" customFormat="false" ht="12.5" hidden="false" customHeight="false" outlineLevel="0" collapsed="false">
      <c r="A839" s="47"/>
    </row>
    <row r="840" customFormat="false" ht="12.5" hidden="false" customHeight="false" outlineLevel="0" collapsed="false">
      <c r="A840" s="47"/>
    </row>
    <row r="841" customFormat="false" ht="12.5" hidden="false" customHeight="false" outlineLevel="0" collapsed="false">
      <c r="A841" s="47"/>
    </row>
    <row r="842" customFormat="false" ht="12.5" hidden="false" customHeight="false" outlineLevel="0" collapsed="false">
      <c r="A842" s="47"/>
    </row>
    <row r="843" customFormat="false" ht="12.5" hidden="false" customHeight="false" outlineLevel="0" collapsed="false">
      <c r="A843" s="47"/>
    </row>
    <row r="844" customFormat="false" ht="12.5" hidden="false" customHeight="false" outlineLevel="0" collapsed="false">
      <c r="A844" s="47"/>
    </row>
    <row r="845" customFormat="false" ht="12.5" hidden="false" customHeight="false" outlineLevel="0" collapsed="false">
      <c r="A845" s="47"/>
    </row>
    <row r="846" customFormat="false" ht="12.5" hidden="false" customHeight="false" outlineLevel="0" collapsed="false">
      <c r="A846" s="47"/>
    </row>
    <row r="847" customFormat="false" ht="12.5" hidden="false" customHeight="false" outlineLevel="0" collapsed="false">
      <c r="A847" s="47"/>
    </row>
    <row r="848" customFormat="false" ht="12.5" hidden="false" customHeight="false" outlineLevel="0" collapsed="false">
      <c r="A848" s="47"/>
    </row>
    <row r="849" customFormat="false" ht="12.5" hidden="false" customHeight="false" outlineLevel="0" collapsed="false">
      <c r="A849" s="47"/>
    </row>
    <row r="850" customFormat="false" ht="12.5" hidden="false" customHeight="false" outlineLevel="0" collapsed="false">
      <c r="A850" s="47"/>
    </row>
    <row r="851" customFormat="false" ht="12.5" hidden="false" customHeight="false" outlineLevel="0" collapsed="false">
      <c r="A851" s="47"/>
    </row>
    <row r="852" customFormat="false" ht="12.5" hidden="false" customHeight="false" outlineLevel="0" collapsed="false">
      <c r="A852" s="47"/>
    </row>
    <row r="853" customFormat="false" ht="12.5" hidden="false" customHeight="false" outlineLevel="0" collapsed="false">
      <c r="A853" s="47"/>
    </row>
    <row r="854" customFormat="false" ht="12.5" hidden="false" customHeight="false" outlineLevel="0" collapsed="false">
      <c r="A854" s="47"/>
    </row>
    <row r="855" customFormat="false" ht="12.5" hidden="false" customHeight="false" outlineLevel="0" collapsed="false">
      <c r="A855" s="47"/>
    </row>
    <row r="856" customFormat="false" ht="12.5" hidden="false" customHeight="false" outlineLevel="0" collapsed="false">
      <c r="A856" s="47"/>
    </row>
    <row r="857" customFormat="false" ht="12.5" hidden="false" customHeight="false" outlineLevel="0" collapsed="false">
      <c r="A857" s="47"/>
    </row>
    <row r="858" customFormat="false" ht="12.5" hidden="false" customHeight="false" outlineLevel="0" collapsed="false">
      <c r="A858" s="47"/>
    </row>
    <row r="859" customFormat="false" ht="12.5" hidden="false" customHeight="false" outlineLevel="0" collapsed="false">
      <c r="A859" s="47"/>
    </row>
    <row r="860" customFormat="false" ht="12.5" hidden="false" customHeight="false" outlineLevel="0" collapsed="false">
      <c r="A860" s="47"/>
    </row>
    <row r="861" customFormat="false" ht="12.5" hidden="false" customHeight="false" outlineLevel="0" collapsed="false">
      <c r="A861" s="47"/>
    </row>
    <row r="862" customFormat="false" ht="12.5" hidden="false" customHeight="false" outlineLevel="0" collapsed="false">
      <c r="A862" s="47"/>
    </row>
    <row r="863" customFormat="false" ht="12.5" hidden="false" customHeight="false" outlineLevel="0" collapsed="false">
      <c r="A863" s="47"/>
    </row>
    <row r="864" customFormat="false" ht="12.5" hidden="false" customHeight="false" outlineLevel="0" collapsed="false">
      <c r="A864" s="47"/>
    </row>
    <row r="865" customFormat="false" ht="12.5" hidden="false" customHeight="false" outlineLevel="0" collapsed="false">
      <c r="A865" s="47"/>
    </row>
    <row r="866" customFormat="false" ht="12.5" hidden="false" customHeight="false" outlineLevel="0" collapsed="false">
      <c r="A866" s="47"/>
    </row>
    <row r="867" customFormat="false" ht="12.5" hidden="false" customHeight="false" outlineLevel="0" collapsed="false">
      <c r="A867" s="47"/>
    </row>
    <row r="868" customFormat="false" ht="12.5" hidden="false" customHeight="false" outlineLevel="0" collapsed="false">
      <c r="A868" s="47"/>
    </row>
    <row r="869" customFormat="false" ht="12.5" hidden="false" customHeight="false" outlineLevel="0" collapsed="false">
      <c r="A869" s="47"/>
    </row>
    <row r="870" customFormat="false" ht="12.5" hidden="false" customHeight="false" outlineLevel="0" collapsed="false">
      <c r="A870" s="47"/>
    </row>
    <row r="871" customFormat="false" ht="12.5" hidden="false" customHeight="false" outlineLevel="0" collapsed="false">
      <c r="A871" s="47"/>
    </row>
    <row r="872" customFormat="false" ht="12.5" hidden="false" customHeight="false" outlineLevel="0" collapsed="false">
      <c r="A872" s="47"/>
    </row>
    <row r="873" customFormat="false" ht="12.5" hidden="false" customHeight="false" outlineLevel="0" collapsed="false">
      <c r="A873" s="47"/>
    </row>
    <row r="874" customFormat="false" ht="12.5" hidden="false" customHeight="false" outlineLevel="0" collapsed="false">
      <c r="A874" s="47"/>
    </row>
    <row r="875" customFormat="false" ht="12.5" hidden="false" customHeight="false" outlineLevel="0" collapsed="false">
      <c r="A875" s="47"/>
    </row>
    <row r="876" customFormat="false" ht="12.5" hidden="false" customHeight="false" outlineLevel="0" collapsed="false">
      <c r="A876" s="47"/>
    </row>
    <row r="877" customFormat="false" ht="12.5" hidden="false" customHeight="false" outlineLevel="0" collapsed="false">
      <c r="A877" s="47"/>
    </row>
    <row r="878" customFormat="false" ht="12.5" hidden="false" customHeight="false" outlineLevel="0" collapsed="false">
      <c r="A878" s="47"/>
    </row>
    <row r="879" customFormat="false" ht="12.5" hidden="false" customHeight="false" outlineLevel="0" collapsed="false">
      <c r="A879" s="47"/>
    </row>
    <row r="880" customFormat="false" ht="12.5" hidden="false" customHeight="false" outlineLevel="0" collapsed="false">
      <c r="A880" s="47"/>
    </row>
    <row r="881" customFormat="false" ht="12.5" hidden="false" customHeight="false" outlineLevel="0" collapsed="false">
      <c r="A881" s="47"/>
    </row>
    <row r="882" customFormat="false" ht="12.5" hidden="false" customHeight="false" outlineLevel="0" collapsed="false">
      <c r="A882" s="47"/>
    </row>
    <row r="883" customFormat="false" ht="12.5" hidden="false" customHeight="false" outlineLevel="0" collapsed="false">
      <c r="A883" s="47"/>
    </row>
    <row r="884" customFormat="false" ht="12.5" hidden="false" customHeight="false" outlineLevel="0" collapsed="false">
      <c r="A884" s="47"/>
    </row>
    <row r="885" customFormat="false" ht="12.5" hidden="false" customHeight="false" outlineLevel="0" collapsed="false">
      <c r="A885" s="47"/>
    </row>
    <row r="886" customFormat="false" ht="12.5" hidden="false" customHeight="false" outlineLevel="0" collapsed="false">
      <c r="A886" s="47"/>
    </row>
    <row r="887" customFormat="false" ht="12.5" hidden="false" customHeight="false" outlineLevel="0" collapsed="false">
      <c r="A887" s="47"/>
    </row>
    <row r="888" customFormat="false" ht="12.5" hidden="false" customHeight="false" outlineLevel="0" collapsed="false">
      <c r="A888" s="47"/>
    </row>
    <row r="889" customFormat="false" ht="12.5" hidden="false" customHeight="false" outlineLevel="0" collapsed="false">
      <c r="A889" s="47"/>
    </row>
    <row r="890" customFormat="false" ht="12.5" hidden="false" customHeight="false" outlineLevel="0" collapsed="false">
      <c r="A890" s="47"/>
    </row>
    <row r="891" customFormat="false" ht="12.5" hidden="false" customHeight="false" outlineLevel="0" collapsed="false">
      <c r="A891" s="47"/>
    </row>
    <row r="892" customFormat="false" ht="12.5" hidden="false" customHeight="false" outlineLevel="0" collapsed="false">
      <c r="A892" s="47"/>
    </row>
    <row r="893" customFormat="false" ht="12.5" hidden="false" customHeight="false" outlineLevel="0" collapsed="false">
      <c r="A893" s="47"/>
    </row>
    <row r="894" customFormat="false" ht="12.5" hidden="false" customHeight="false" outlineLevel="0" collapsed="false">
      <c r="A894" s="47"/>
    </row>
    <row r="895" customFormat="false" ht="12.5" hidden="false" customHeight="false" outlineLevel="0" collapsed="false">
      <c r="A895" s="47"/>
    </row>
    <row r="896" customFormat="false" ht="12.5" hidden="false" customHeight="false" outlineLevel="0" collapsed="false">
      <c r="A896" s="47"/>
    </row>
    <row r="897" customFormat="false" ht="12.5" hidden="false" customHeight="false" outlineLevel="0" collapsed="false">
      <c r="A897" s="47"/>
    </row>
    <row r="898" customFormat="false" ht="12.5" hidden="false" customHeight="false" outlineLevel="0" collapsed="false">
      <c r="A898" s="47"/>
    </row>
    <row r="899" customFormat="false" ht="12.5" hidden="false" customHeight="false" outlineLevel="0" collapsed="false">
      <c r="A899" s="47"/>
    </row>
    <row r="900" customFormat="false" ht="12.5" hidden="false" customHeight="false" outlineLevel="0" collapsed="false">
      <c r="A900" s="47"/>
    </row>
    <row r="901" customFormat="false" ht="12.5" hidden="false" customHeight="false" outlineLevel="0" collapsed="false">
      <c r="A901" s="47"/>
    </row>
    <row r="902" customFormat="false" ht="12.5" hidden="false" customHeight="false" outlineLevel="0" collapsed="false">
      <c r="A902" s="47"/>
    </row>
    <row r="903" customFormat="false" ht="12.5" hidden="false" customHeight="false" outlineLevel="0" collapsed="false">
      <c r="A903" s="47"/>
    </row>
    <row r="904" customFormat="false" ht="12.5" hidden="false" customHeight="false" outlineLevel="0" collapsed="false">
      <c r="A904" s="47"/>
    </row>
    <row r="905" customFormat="false" ht="12.5" hidden="false" customHeight="false" outlineLevel="0" collapsed="false">
      <c r="A905" s="47"/>
    </row>
    <row r="906" customFormat="false" ht="12.5" hidden="false" customHeight="false" outlineLevel="0" collapsed="false">
      <c r="A906" s="47"/>
    </row>
    <row r="907" customFormat="false" ht="12.5" hidden="false" customHeight="false" outlineLevel="0" collapsed="false">
      <c r="A907" s="47"/>
    </row>
    <row r="908" customFormat="false" ht="12.5" hidden="false" customHeight="false" outlineLevel="0" collapsed="false">
      <c r="A908" s="47"/>
    </row>
    <row r="909" customFormat="false" ht="12.5" hidden="false" customHeight="false" outlineLevel="0" collapsed="false">
      <c r="A909" s="47"/>
    </row>
    <row r="910" customFormat="false" ht="12.5" hidden="false" customHeight="false" outlineLevel="0" collapsed="false">
      <c r="A910" s="47"/>
    </row>
    <row r="911" customFormat="false" ht="12.5" hidden="false" customHeight="false" outlineLevel="0" collapsed="false">
      <c r="A911" s="47"/>
    </row>
    <row r="912" customFormat="false" ht="12.5" hidden="false" customHeight="false" outlineLevel="0" collapsed="false">
      <c r="A912" s="47"/>
    </row>
    <row r="913" customFormat="false" ht="12.5" hidden="false" customHeight="false" outlineLevel="0" collapsed="false">
      <c r="A913" s="47"/>
    </row>
    <row r="914" customFormat="false" ht="12.5" hidden="false" customHeight="false" outlineLevel="0" collapsed="false">
      <c r="A914" s="47"/>
    </row>
    <row r="915" customFormat="false" ht="12.5" hidden="false" customHeight="false" outlineLevel="0" collapsed="false">
      <c r="A915" s="47"/>
    </row>
    <row r="916" customFormat="false" ht="12.5" hidden="false" customHeight="false" outlineLevel="0" collapsed="false">
      <c r="A916" s="47"/>
    </row>
    <row r="917" customFormat="false" ht="12.5" hidden="false" customHeight="false" outlineLevel="0" collapsed="false">
      <c r="A917" s="47"/>
    </row>
    <row r="918" customFormat="false" ht="12.5" hidden="false" customHeight="false" outlineLevel="0" collapsed="false">
      <c r="A918" s="47"/>
    </row>
    <row r="919" customFormat="false" ht="12.5" hidden="false" customHeight="false" outlineLevel="0" collapsed="false">
      <c r="A919" s="47"/>
    </row>
    <row r="920" customFormat="false" ht="12.5" hidden="false" customHeight="false" outlineLevel="0" collapsed="false">
      <c r="A920" s="47"/>
    </row>
    <row r="921" customFormat="false" ht="12.5" hidden="false" customHeight="false" outlineLevel="0" collapsed="false">
      <c r="A921" s="47"/>
    </row>
    <row r="922" customFormat="false" ht="12.5" hidden="false" customHeight="false" outlineLevel="0" collapsed="false">
      <c r="A922" s="47"/>
    </row>
    <row r="923" customFormat="false" ht="12.5" hidden="false" customHeight="false" outlineLevel="0" collapsed="false">
      <c r="A923" s="47"/>
    </row>
    <row r="924" customFormat="false" ht="12.5" hidden="false" customHeight="false" outlineLevel="0" collapsed="false">
      <c r="A924" s="47"/>
    </row>
    <row r="925" customFormat="false" ht="12.5" hidden="false" customHeight="false" outlineLevel="0" collapsed="false">
      <c r="A925" s="47"/>
    </row>
    <row r="926" customFormat="false" ht="12.5" hidden="false" customHeight="false" outlineLevel="0" collapsed="false">
      <c r="A926" s="47"/>
    </row>
    <row r="927" customFormat="false" ht="12.5" hidden="false" customHeight="false" outlineLevel="0" collapsed="false">
      <c r="A927" s="47"/>
    </row>
    <row r="928" customFormat="false" ht="12.5" hidden="false" customHeight="false" outlineLevel="0" collapsed="false">
      <c r="A928" s="47"/>
    </row>
    <row r="929" customFormat="false" ht="12.5" hidden="false" customHeight="false" outlineLevel="0" collapsed="false">
      <c r="A929" s="47"/>
    </row>
    <row r="930" customFormat="false" ht="12.5" hidden="false" customHeight="false" outlineLevel="0" collapsed="false">
      <c r="A930" s="47"/>
    </row>
    <row r="931" customFormat="false" ht="12.5" hidden="false" customHeight="false" outlineLevel="0" collapsed="false">
      <c r="A931" s="47"/>
    </row>
    <row r="932" customFormat="false" ht="12.5" hidden="false" customHeight="false" outlineLevel="0" collapsed="false">
      <c r="A932" s="47"/>
    </row>
    <row r="933" customFormat="false" ht="12.5" hidden="false" customHeight="false" outlineLevel="0" collapsed="false">
      <c r="A933" s="47"/>
    </row>
    <row r="934" customFormat="false" ht="12.5" hidden="false" customHeight="false" outlineLevel="0" collapsed="false">
      <c r="A934" s="47"/>
    </row>
    <row r="935" customFormat="false" ht="12.5" hidden="false" customHeight="false" outlineLevel="0" collapsed="false">
      <c r="A935" s="47"/>
    </row>
    <row r="936" customFormat="false" ht="12.5" hidden="false" customHeight="false" outlineLevel="0" collapsed="false">
      <c r="A936" s="47"/>
    </row>
    <row r="937" customFormat="false" ht="12.5" hidden="false" customHeight="false" outlineLevel="0" collapsed="false">
      <c r="A937" s="47"/>
    </row>
    <row r="938" customFormat="false" ht="12.5" hidden="false" customHeight="false" outlineLevel="0" collapsed="false">
      <c r="A938" s="47"/>
    </row>
    <row r="939" customFormat="false" ht="12.5" hidden="false" customHeight="false" outlineLevel="0" collapsed="false">
      <c r="A939" s="47"/>
    </row>
    <row r="940" customFormat="false" ht="12.5" hidden="false" customHeight="false" outlineLevel="0" collapsed="false">
      <c r="A940" s="47"/>
    </row>
    <row r="941" customFormat="false" ht="12.5" hidden="false" customHeight="false" outlineLevel="0" collapsed="false">
      <c r="A941" s="47"/>
    </row>
    <row r="942" customFormat="false" ht="12.5" hidden="false" customHeight="false" outlineLevel="0" collapsed="false">
      <c r="A942" s="47"/>
    </row>
    <row r="943" customFormat="false" ht="12.5" hidden="false" customHeight="false" outlineLevel="0" collapsed="false">
      <c r="A943" s="47"/>
    </row>
    <row r="944" customFormat="false" ht="12.5" hidden="false" customHeight="false" outlineLevel="0" collapsed="false">
      <c r="A944" s="47"/>
    </row>
    <row r="945" customFormat="false" ht="12.5" hidden="false" customHeight="false" outlineLevel="0" collapsed="false">
      <c r="A945" s="47"/>
    </row>
    <row r="946" customFormat="false" ht="12.5" hidden="false" customHeight="false" outlineLevel="0" collapsed="false">
      <c r="A946" s="47"/>
    </row>
    <row r="947" customFormat="false" ht="12.5" hidden="false" customHeight="false" outlineLevel="0" collapsed="false">
      <c r="A947" s="47"/>
    </row>
    <row r="948" customFormat="false" ht="12.5" hidden="false" customHeight="false" outlineLevel="0" collapsed="false">
      <c r="A948" s="47"/>
    </row>
    <row r="949" customFormat="false" ht="12.5" hidden="false" customHeight="false" outlineLevel="0" collapsed="false">
      <c r="A949" s="47"/>
    </row>
    <row r="950" customFormat="false" ht="12.5" hidden="false" customHeight="false" outlineLevel="0" collapsed="false">
      <c r="A950" s="47"/>
    </row>
    <row r="951" customFormat="false" ht="12.5" hidden="false" customHeight="false" outlineLevel="0" collapsed="false">
      <c r="A951" s="47"/>
    </row>
    <row r="952" customFormat="false" ht="12.5" hidden="false" customHeight="false" outlineLevel="0" collapsed="false">
      <c r="A952" s="47"/>
    </row>
    <row r="953" customFormat="false" ht="12.5" hidden="false" customHeight="false" outlineLevel="0" collapsed="false">
      <c r="A953" s="47"/>
    </row>
    <row r="954" customFormat="false" ht="12.5" hidden="false" customHeight="false" outlineLevel="0" collapsed="false">
      <c r="A954" s="47"/>
    </row>
    <row r="955" customFormat="false" ht="12.5" hidden="false" customHeight="false" outlineLevel="0" collapsed="false">
      <c r="A955" s="47"/>
    </row>
    <row r="956" customFormat="false" ht="12.5" hidden="false" customHeight="false" outlineLevel="0" collapsed="false">
      <c r="A956" s="47"/>
    </row>
    <row r="957" customFormat="false" ht="12.5" hidden="false" customHeight="false" outlineLevel="0" collapsed="false">
      <c r="A957" s="47"/>
    </row>
    <row r="958" customFormat="false" ht="12.5" hidden="false" customHeight="false" outlineLevel="0" collapsed="false">
      <c r="A958" s="47"/>
    </row>
    <row r="959" customFormat="false" ht="12.5" hidden="false" customHeight="false" outlineLevel="0" collapsed="false">
      <c r="A959" s="47"/>
    </row>
    <row r="960" customFormat="false" ht="12.5" hidden="false" customHeight="false" outlineLevel="0" collapsed="false">
      <c r="A960" s="47"/>
    </row>
    <row r="961" customFormat="false" ht="12.5" hidden="false" customHeight="false" outlineLevel="0" collapsed="false">
      <c r="A961" s="47"/>
    </row>
    <row r="962" customFormat="false" ht="12.5" hidden="false" customHeight="false" outlineLevel="0" collapsed="false">
      <c r="A962" s="47"/>
    </row>
    <row r="963" customFormat="false" ht="12.5" hidden="false" customHeight="false" outlineLevel="0" collapsed="false">
      <c r="A963" s="47"/>
    </row>
    <row r="964" customFormat="false" ht="12.5" hidden="false" customHeight="false" outlineLevel="0" collapsed="false">
      <c r="A964" s="47"/>
    </row>
    <row r="965" customFormat="false" ht="12.5" hidden="false" customHeight="false" outlineLevel="0" collapsed="false">
      <c r="A965" s="47"/>
    </row>
    <row r="966" customFormat="false" ht="12.5" hidden="false" customHeight="false" outlineLevel="0" collapsed="false">
      <c r="A966" s="47"/>
    </row>
    <row r="967" customFormat="false" ht="12.5" hidden="false" customHeight="false" outlineLevel="0" collapsed="false">
      <c r="A967" s="47"/>
    </row>
    <row r="968" customFormat="false" ht="12.5" hidden="false" customHeight="false" outlineLevel="0" collapsed="false">
      <c r="A968" s="47"/>
    </row>
    <row r="969" customFormat="false" ht="12.5" hidden="false" customHeight="false" outlineLevel="0" collapsed="false">
      <c r="A969" s="47"/>
    </row>
    <row r="970" customFormat="false" ht="12.5" hidden="false" customHeight="false" outlineLevel="0" collapsed="false">
      <c r="A970" s="47"/>
    </row>
    <row r="971" customFormat="false" ht="12.5" hidden="false" customHeight="false" outlineLevel="0" collapsed="false">
      <c r="A971" s="47"/>
    </row>
    <row r="972" customFormat="false" ht="12.5" hidden="false" customHeight="false" outlineLevel="0" collapsed="false">
      <c r="A972" s="47"/>
    </row>
    <row r="973" customFormat="false" ht="12.5" hidden="false" customHeight="false" outlineLevel="0" collapsed="false">
      <c r="A973" s="47"/>
    </row>
    <row r="974" customFormat="false" ht="12.5" hidden="false" customHeight="false" outlineLevel="0" collapsed="false">
      <c r="A974" s="47"/>
    </row>
    <row r="975" customFormat="false" ht="12.5" hidden="false" customHeight="false" outlineLevel="0" collapsed="false">
      <c r="A975" s="47"/>
    </row>
    <row r="976" customFormat="false" ht="12.5" hidden="false" customHeight="false" outlineLevel="0" collapsed="false">
      <c r="A976" s="47"/>
    </row>
    <row r="977" customFormat="false" ht="12.5" hidden="false" customHeight="false" outlineLevel="0" collapsed="false">
      <c r="A977" s="47"/>
    </row>
    <row r="978" customFormat="false" ht="12.5" hidden="false" customHeight="false" outlineLevel="0" collapsed="false">
      <c r="A978" s="47"/>
    </row>
    <row r="979" customFormat="false" ht="12.5" hidden="false" customHeight="false" outlineLevel="0" collapsed="false">
      <c r="A979" s="47"/>
    </row>
    <row r="980" customFormat="false" ht="12.5" hidden="false" customHeight="false" outlineLevel="0" collapsed="false">
      <c r="A980" s="47"/>
    </row>
    <row r="981" customFormat="false" ht="12.5" hidden="false" customHeight="false" outlineLevel="0" collapsed="false">
      <c r="A981" s="47"/>
    </row>
    <row r="982" customFormat="false" ht="12.5" hidden="false" customHeight="false" outlineLevel="0" collapsed="false">
      <c r="A982" s="47"/>
    </row>
    <row r="983" customFormat="false" ht="12.5" hidden="false" customHeight="false" outlineLevel="0" collapsed="false">
      <c r="A983" s="47"/>
    </row>
    <row r="984" customFormat="false" ht="12.5" hidden="false" customHeight="false" outlineLevel="0" collapsed="false">
      <c r="A984" s="47"/>
    </row>
    <row r="985" customFormat="false" ht="12.5" hidden="false" customHeight="false" outlineLevel="0" collapsed="false">
      <c r="A985" s="47"/>
    </row>
    <row r="986" customFormat="false" ht="12.5" hidden="false" customHeight="false" outlineLevel="0" collapsed="false">
      <c r="A986" s="47"/>
    </row>
    <row r="987" customFormat="false" ht="12.5" hidden="false" customHeight="false" outlineLevel="0" collapsed="false">
      <c r="A987" s="47"/>
    </row>
    <row r="988" customFormat="false" ht="12.5" hidden="false" customHeight="false" outlineLevel="0" collapsed="false">
      <c r="A988" s="47"/>
    </row>
    <row r="989" customFormat="false" ht="12.5" hidden="false" customHeight="false" outlineLevel="0" collapsed="false">
      <c r="A989" s="47"/>
    </row>
    <row r="990" customFormat="false" ht="12.5" hidden="false" customHeight="false" outlineLevel="0" collapsed="false">
      <c r="A990" s="47"/>
    </row>
    <row r="991" customFormat="false" ht="12.5" hidden="false" customHeight="false" outlineLevel="0" collapsed="false">
      <c r="A991" s="47"/>
    </row>
    <row r="992" customFormat="false" ht="12.5" hidden="false" customHeight="false" outlineLevel="0" collapsed="false">
      <c r="A992" s="47"/>
    </row>
    <row r="993" customFormat="false" ht="12.5" hidden="false" customHeight="false" outlineLevel="0" collapsed="false">
      <c r="A993" s="47"/>
    </row>
    <row r="994" customFormat="false" ht="12.5" hidden="false" customHeight="false" outlineLevel="0" collapsed="false">
      <c r="A994" s="47"/>
    </row>
    <row r="995" customFormat="false" ht="12.5" hidden="false" customHeight="false" outlineLevel="0" collapsed="false">
      <c r="A995" s="47"/>
    </row>
    <row r="996" customFormat="false" ht="12.5" hidden="false" customHeight="false" outlineLevel="0" collapsed="false">
      <c r="A996" s="47"/>
    </row>
    <row r="997" customFormat="false" ht="12.5" hidden="false" customHeight="false" outlineLevel="0" collapsed="false">
      <c r="A997" s="47"/>
    </row>
    <row r="998" customFormat="false" ht="12.5" hidden="false" customHeight="false" outlineLevel="0" collapsed="false">
      <c r="A998" s="47"/>
    </row>
    <row r="999" customFormat="false" ht="12.5" hidden="false" customHeight="false" outlineLevel="0" collapsed="false">
      <c r="A999" s="47"/>
    </row>
    <row r="1000" customFormat="false" ht="12.5" hidden="false" customHeight="false" outlineLevel="0" collapsed="false">
      <c r="A1000" s="47"/>
    </row>
    <row r="1001" customFormat="false" ht="12.5" hidden="false" customHeight="false" outlineLevel="0" collapsed="false">
      <c r="A1001" s="47"/>
    </row>
    <row r="1002" customFormat="false" ht="12.5" hidden="false" customHeight="false" outlineLevel="0" collapsed="false">
      <c r="A1002" s="47"/>
    </row>
    <row r="1003" customFormat="false" ht="12.5" hidden="false" customHeight="false" outlineLevel="0" collapsed="false">
      <c r="A1003" s="47"/>
    </row>
    <row r="1004" customFormat="false" ht="12.5" hidden="false" customHeight="false" outlineLevel="0" collapsed="false">
      <c r="A1004" s="47"/>
    </row>
    <row r="1005" customFormat="false" ht="12.5" hidden="false" customHeight="false" outlineLevel="0" collapsed="false">
      <c r="A1005" s="47"/>
    </row>
    <row r="1006" customFormat="false" ht="12.5" hidden="false" customHeight="false" outlineLevel="0" collapsed="false">
      <c r="A1006" s="47"/>
    </row>
    <row r="1007" customFormat="false" ht="12.5" hidden="false" customHeight="false" outlineLevel="0" collapsed="false">
      <c r="A1007" s="47"/>
    </row>
    <row r="1008" customFormat="false" ht="12.5" hidden="false" customHeight="false" outlineLevel="0" collapsed="false">
      <c r="A1008" s="47"/>
    </row>
    <row r="1009" customFormat="false" ht="12.5" hidden="false" customHeight="false" outlineLevel="0" collapsed="false">
      <c r="A1009" s="47"/>
    </row>
    <row r="1010" customFormat="false" ht="12.5" hidden="false" customHeight="false" outlineLevel="0" collapsed="false">
      <c r="A1010" s="47"/>
    </row>
    <row r="1011" customFormat="false" ht="12.5" hidden="false" customHeight="false" outlineLevel="0" collapsed="false">
      <c r="A1011" s="47"/>
    </row>
    <row r="1012" customFormat="false" ht="12.5" hidden="false" customHeight="false" outlineLevel="0" collapsed="false">
      <c r="A1012" s="47"/>
    </row>
    <row r="1013" customFormat="false" ht="12.5" hidden="false" customHeight="false" outlineLevel="0" collapsed="false">
      <c r="A1013" s="47"/>
    </row>
    <row r="1014" customFormat="false" ht="12.5" hidden="false" customHeight="false" outlineLevel="0" collapsed="false">
      <c r="A1014" s="47"/>
    </row>
    <row r="1015" customFormat="false" ht="12.5" hidden="false" customHeight="false" outlineLevel="0" collapsed="false">
      <c r="A1015" s="47"/>
    </row>
    <row r="1016" customFormat="false" ht="12.5" hidden="false" customHeight="false" outlineLevel="0" collapsed="false">
      <c r="A1016" s="47"/>
    </row>
    <row r="1017" customFormat="false" ht="12.5" hidden="false" customHeight="false" outlineLevel="0" collapsed="false">
      <c r="A1017" s="47"/>
    </row>
    <row r="1018" customFormat="false" ht="12.5" hidden="false" customHeight="false" outlineLevel="0" collapsed="false">
      <c r="A1018" s="47"/>
    </row>
    <row r="1019" customFormat="false" ht="12.5" hidden="false" customHeight="false" outlineLevel="0" collapsed="false">
      <c r="A1019" s="47"/>
    </row>
    <row r="1020" customFormat="false" ht="12.5" hidden="false" customHeight="false" outlineLevel="0" collapsed="false">
      <c r="A1020" s="47"/>
    </row>
    <row r="1021" customFormat="false" ht="12.5" hidden="false" customHeight="false" outlineLevel="0" collapsed="false">
      <c r="A1021" s="47"/>
    </row>
    <row r="1022" customFormat="false" ht="12.5" hidden="false" customHeight="false" outlineLevel="0" collapsed="false">
      <c r="A1022" s="47"/>
    </row>
    <row r="1023" customFormat="false" ht="12.5" hidden="false" customHeight="false" outlineLevel="0" collapsed="false">
      <c r="A1023" s="47"/>
    </row>
    <row r="1024" customFormat="false" ht="12.5" hidden="false" customHeight="false" outlineLevel="0" collapsed="false">
      <c r="A1024" s="47"/>
    </row>
    <row r="1025" customFormat="false" ht="12.5" hidden="false" customHeight="false" outlineLevel="0" collapsed="false">
      <c r="A1025" s="47"/>
    </row>
    <row r="1026" customFormat="false" ht="12.5" hidden="false" customHeight="false" outlineLevel="0" collapsed="false">
      <c r="A1026" s="47"/>
    </row>
    <row r="1027" customFormat="false" ht="12.5" hidden="false" customHeight="false" outlineLevel="0" collapsed="false">
      <c r="A1027" s="47"/>
    </row>
    <row r="1028" customFormat="false" ht="12.5" hidden="false" customHeight="false" outlineLevel="0" collapsed="false">
      <c r="A1028" s="47"/>
    </row>
    <row r="1029" customFormat="false" ht="12.5" hidden="false" customHeight="false" outlineLevel="0" collapsed="false">
      <c r="A1029" s="47"/>
    </row>
    <row r="1030" customFormat="false" ht="12.5" hidden="false" customHeight="false" outlineLevel="0" collapsed="false">
      <c r="A1030" s="47"/>
    </row>
    <row r="1031" customFormat="false" ht="12.5" hidden="false" customHeight="false" outlineLevel="0" collapsed="false">
      <c r="A1031" s="47"/>
    </row>
    <row r="1032" customFormat="false" ht="12.5" hidden="false" customHeight="false" outlineLevel="0" collapsed="false">
      <c r="A1032" s="47"/>
    </row>
    <row r="1033" customFormat="false" ht="12.5" hidden="false" customHeight="false" outlineLevel="0" collapsed="false">
      <c r="A1033" s="47"/>
    </row>
    <row r="1034" customFormat="false" ht="12.5" hidden="false" customHeight="false" outlineLevel="0" collapsed="false">
      <c r="A1034" s="47"/>
    </row>
    <row r="1035" customFormat="false" ht="12.5" hidden="false" customHeight="false" outlineLevel="0" collapsed="false">
      <c r="A1035" s="47"/>
    </row>
    <row r="1036" customFormat="false" ht="12.5" hidden="false" customHeight="false" outlineLevel="0" collapsed="false">
      <c r="A1036" s="47"/>
    </row>
    <row r="1037" customFormat="false" ht="12.5" hidden="false" customHeight="false" outlineLevel="0" collapsed="false">
      <c r="A1037" s="47"/>
    </row>
    <row r="1038" customFormat="false" ht="12.5" hidden="false" customHeight="false" outlineLevel="0" collapsed="false">
      <c r="A1038" s="47"/>
    </row>
    <row r="1039" customFormat="false" ht="12.5" hidden="false" customHeight="false" outlineLevel="0" collapsed="false">
      <c r="A1039" s="47"/>
    </row>
    <row r="1040" customFormat="false" ht="12.5" hidden="false" customHeight="false" outlineLevel="0" collapsed="false">
      <c r="A1040" s="47"/>
    </row>
    <row r="1041" customFormat="false" ht="12.5" hidden="false" customHeight="false" outlineLevel="0" collapsed="false">
      <c r="A1041" s="47"/>
    </row>
    <row r="1042" customFormat="false" ht="12.5" hidden="false" customHeight="false" outlineLevel="0" collapsed="false">
      <c r="A1042" s="47"/>
    </row>
    <row r="1043" customFormat="false" ht="12.5" hidden="false" customHeight="false" outlineLevel="0" collapsed="false">
      <c r="A1043" s="47"/>
    </row>
    <row r="1044" customFormat="false" ht="12.5" hidden="false" customHeight="false" outlineLevel="0" collapsed="false">
      <c r="A1044" s="47"/>
    </row>
    <row r="1045" customFormat="false" ht="12.5" hidden="false" customHeight="false" outlineLevel="0" collapsed="false">
      <c r="A1045" s="47"/>
    </row>
    <row r="1046" customFormat="false" ht="12.5" hidden="false" customHeight="false" outlineLevel="0" collapsed="false">
      <c r="A1046" s="47"/>
    </row>
    <row r="1047" customFormat="false" ht="12.5" hidden="false" customHeight="false" outlineLevel="0" collapsed="false">
      <c r="A1047" s="47"/>
    </row>
    <row r="1048" customFormat="false" ht="12.5" hidden="false" customHeight="false" outlineLevel="0" collapsed="false">
      <c r="A1048" s="47"/>
    </row>
    <row r="1049" customFormat="false" ht="12.5" hidden="false" customHeight="false" outlineLevel="0" collapsed="false">
      <c r="A1049" s="47"/>
    </row>
    <row r="1050" customFormat="false" ht="12.5" hidden="false" customHeight="false" outlineLevel="0" collapsed="false">
      <c r="A1050" s="47"/>
    </row>
    <row r="1051" customFormat="false" ht="12.5" hidden="false" customHeight="false" outlineLevel="0" collapsed="false">
      <c r="A1051" s="47"/>
    </row>
    <row r="1052" customFormat="false" ht="12.5" hidden="false" customHeight="false" outlineLevel="0" collapsed="false">
      <c r="A1052" s="47"/>
    </row>
    <row r="1053" customFormat="false" ht="12.5" hidden="false" customHeight="false" outlineLevel="0" collapsed="false">
      <c r="A1053" s="47"/>
    </row>
    <row r="1054" customFormat="false" ht="12.5" hidden="false" customHeight="false" outlineLevel="0" collapsed="false">
      <c r="A1054" s="47"/>
    </row>
    <row r="1055" customFormat="false" ht="12.5" hidden="false" customHeight="false" outlineLevel="0" collapsed="false">
      <c r="A1055" s="47"/>
    </row>
    <row r="1056" customFormat="false" ht="12.5" hidden="false" customHeight="false" outlineLevel="0" collapsed="false">
      <c r="A1056" s="47"/>
    </row>
    <row r="1057" customFormat="false" ht="12.5" hidden="false" customHeight="false" outlineLevel="0" collapsed="false">
      <c r="A1057" s="47"/>
    </row>
    <row r="1058" customFormat="false" ht="12.5" hidden="false" customHeight="false" outlineLevel="0" collapsed="false">
      <c r="A1058" s="47"/>
    </row>
    <row r="1059" customFormat="false" ht="12.5" hidden="false" customHeight="false" outlineLevel="0" collapsed="false">
      <c r="A1059" s="47"/>
    </row>
    <row r="1060" customFormat="false" ht="12.5" hidden="false" customHeight="false" outlineLevel="0" collapsed="false">
      <c r="A1060" s="47"/>
    </row>
    <row r="1061" customFormat="false" ht="12.5" hidden="false" customHeight="false" outlineLevel="0" collapsed="false">
      <c r="A1061" s="47"/>
    </row>
    <row r="1062" customFormat="false" ht="12.5" hidden="false" customHeight="false" outlineLevel="0" collapsed="false">
      <c r="A1062" s="47"/>
    </row>
    <row r="1063" customFormat="false" ht="12.5" hidden="false" customHeight="false" outlineLevel="0" collapsed="false">
      <c r="A1063" s="47"/>
    </row>
    <row r="1064" customFormat="false" ht="12.5" hidden="false" customHeight="false" outlineLevel="0" collapsed="false">
      <c r="A1064" s="47"/>
    </row>
    <row r="1065" customFormat="false" ht="12.5" hidden="false" customHeight="false" outlineLevel="0" collapsed="false">
      <c r="A1065" s="47"/>
    </row>
    <row r="1066" customFormat="false" ht="12.5" hidden="false" customHeight="false" outlineLevel="0" collapsed="false">
      <c r="A1066" s="47"/>
    </row>
    <row r="1067" customFormat="false" ht="12.5" hidden="false" customHeight="false" outlineLevel="0" collapsed="false">
      <c r="A1067" s="47"/>
    </row>
    <row r="1068" customFormat="false" ht="12.5" hidden="false" customHeight="false" outlineLevel="0" collapsed="false">
      <c r="A1068" s="47"/>
    </row>
    <row r="1069" customFormat="false" ht="12.5" hidden="false" customHeight="false" outlineLevel="0" collapsed="false">
      <c r="A1069" s="47"/>
    </row>
    <row r="1070" customFormat="false" ht="12.5" hidden="false" customHeight="false" outlineLevel="0" collapsed="false">
      <c r="A1070" s="47"/>
    </row>
    <row r="1071" customFormat="false" ht="12.5" hidden="false" customHeight="false" outlineLevel="0" collapsed="false">
      <c r="A1071" s="47"/>
    </row>
    <row r="1072" customFormat="false" ht="12.5" hidden="false" customHeight="false" outlineLevel="0" collapsed="false">
      <c r="A1072" s="47"/>
    </row>
    <row r="1073" customFormat="false" ht="12.5" hidden="false" customHeight="false" outlineLevel="0" collapsed="false">
      <c r="A1073" s="47"/>
    </row>
    <row r="1074" customFormat="false" ht="12.5" hidden="false" customHeight="false" outlineLevel="0" collapsed="false">
      <c r="A1074" s="47"/>
    </row>
    <row r="1075" customFormat="false" ht="12.5" hidden="false" customHeight="false" outlineLevel="0" collapsed="false">
      <c r="A1075" s="47"/>
    </row>
    <row r="1076" customFormat="false" ht="12.5" hidden="false" customHeight="false" outlineLevel="0" collapsed="false">
      <c r="A1076" s="47"/>
    </row>
    <row r="1077" customFormat="false" ht="12.5" hidden="false" customHeight="false" outlineLevel="0" collapsed="false">
      <c r="A1077" s="47"/>
    </row>
    <row r="1078" customFormat="false" ht="12.5" hidden="false" customHeight="false" outlineLevel="0" collapsed="false">
      <c r="A1078" s="47"/>
    </row>
    <row r="1079" customFormat="false" ht="12.5" hidden="false" customHeight="false" outlineLevel="0" collapsed="false">
      <c r="A1079" s="47"/>
    </row>
    <row r="1080" customFormat="false" ht="12.5" hidden="false" customHeight="false" outlineLevel="0" collapsed="false">
      <c r="A1080" s="47"/>
    </row>
    <row r="1081" customFormat="false" ht="12.5" hidden="false" customHeight="false" outlineLevel="0" collapsed="false">
      <c r="A1081" s="47"/>
    </row>
    <row r="1082" customFormat="false" ht="12.5" hidden="false" customHeight="false" outlineLevel="0" collapsed="false">
      <c r="A1082" s="47"/>
    </row>
    <row r="1083" customFormat="false" ht="12.5" hidden="false" customHeight="false" outlineLevel="0" collapsed="false">
      <c r="A1083" s="47"/>
    </row>
    <row r="1084" customFormat="false" ht="12.5" hidden="false" customHeight="false" outlineLevel="0" collapsed="false">
      <c r="A1084" s="47"/>
    </row>
    <row r="1085" customFormat="false" ht="12.5" hidden="false" customHeight="false" outlineLevel="0" collapsed="false">
      <c r="A1085" s="47"/>
    </row>
    <row r="1086" customFormat="false" ht="12.5" hidden="false" customHeight="false" outlineLevel="0" collapsed="false">
      <c r="A1086" s="47"/>
    </row>
    <row r="1087" customFormat="false" ht="12.5" hidden="false" customHeight="false" outlineLevel="0" collapsed="false">
      <c r="A1087" s="47"/>
    </row>
    <row r="1088" customFormat="false" ht="12.5" hidden="false" customHeight="false" outlineLevel="0" collapsed="false">
      <c r="A1088" s="47"/>
    </row>
    <row r="1089" customFormat="false" ht="12.5" hidden="false" customHeight="false" outlineLevel="0" collapsed="false">
      <c r="A1089" s="47"/>
    </row>
    <row r="1090" customFormat="false" ht="12.5" hidden="false" customHeight="false" outlineLevel="0" collapsed="false">
      <c r="A1090" s="47"/>
    </row>
    <row r="1091" customFormat="false" ht="12.5" hidden="false" customHeight="false" outlineLevel="0" collapsed="false">
      <c r="A1091" s="47"/>
    </row>
    <row r="1092" customFormat="false" ht="12.5" hidden="false" customHeight="false" outlineLevel="0" collapsed="false">
      <c r="A1092" s="47"/>
    </row>
    <row r="1093" customFormat="false" ht="12.5" hidden="false" customHeight="false" outlineLevel="0" collapsed="false">
      <c r="A1093" s="47"/>
    </row>
    <row r="1094" customFormat="false" ht="12.5" hidden="false" customHeight="false" outlineLevel="0" collapsed="false">
      <c r="A1094" s="47"/>
    </row>
    <row r="1095" customFormat="false" ht="12.5" hidden="false" customHeight="false" outlineLevel="0" collapsed="false">
      <c r="A1095" s="47"/>
    </row>
    <row r="1096" customFormat="false" ht="12.5" hidden="false" customHeight="false" outlineLevel="0" collapsed="false">
      <c r="A1096" s="47"/>
    </row>
    <row r="1097" customFormat="false" ht="12.5" hidden="false" customHeight="false" outlineLevel="0" collapsed="false">
      <c r="A1097" s="47"/>
    </row>
    <row r="1098" customFormat="false" ht="12.5" hidden="false" customHeight="false" outlineLevel="0" collapsed="false">
      <c r="A1098" s="47"/>
    </row>
    <row r="1099" customFormat="false" ht="12.5" hidden="false" customHeight="false" outlineLevel="0" collapsed="false">
      <c r="A1099" s="47"/>
    </row>
    <row r="1100" customFormat="false" ht="12.5" hidden="false" customHeight="false" outlineLevel="0" collapsed="false">
      <c r="A1100" s="47"/>
    </row>
    <row r="1101" customFormat="false" ht="12.5" hidden="false" customHeight="false" outlineLevel="0" collapsed="false">
      <c r="A1101" s="47"/>
    </row>
    <row r="1102" customFormat="false" ht="12.5" hidden="false" customHeight="false" outlineLevel="0" collapsed="false">
      <c r="A1102" s="47"/>
    </row>
    <row r="1103" customFormat="false" ht="12.5" hidden="false" customHeight="false" outlineLevel="0" collapsed="false">
      <c r="A1103" s="47"/>
    </row>
    <row r="1104" customFormat="false" ht="12.5" hidden="false" customHeight="false" outlineLevel="0" collapsed="false">
      <c r="A1104" s="47"/>
    </row>
    <row r="1105" customFormat="false" ht="12.5" hidden="false" customHeight="false" outlineLevel="0" collapsed="false">
      <c r="A1105" s="47"/>
    </row>
    <row r="1106" customFormat="false" ht="12.5" hidden="false" customHeight="false" outlineLevel="0" collapsed="false">
      <c r="A1106" s="47"/>
    </row>
    <row r="1107" customFormat="false" ht="12.5" hidden="false" customHeight="false" outlineLevel="0" collapsed="false">
      <c r="A1107" s="47"/>
    </row>
    <row r="1108" customFormat="false" ht="12.5" hidden="false" customHeight="false" outlineLevel="0" collapsed="false">
      <c r="A1108" s="47"/>
    </row>
    <row r="1109" customFormat="false" ht="12.5" hidden="false" customHeight="false" outlineLevel="0" collapsed="false">
      <c r="A1109" s="47"/>
    </row>
    <row r="1110" customFormat="false" ht="12.5" hidden="false" customHeight="false" outlineLevel="0" collapsed="false">
      <c r="A1110" s="47"/>
    </row>
    <row r="1111" customFormat="false" ht="12.5" hidden="false" customHeight="false" outlineLevel="0" collapsed="false">
      <c r="A1111" s="47"/>
    </row>
    <row r="1112" customFormat="false" ht="12.5" hidden="false" customHeight="false" outlineLevel="0" collapsed="false">
      <c r="A1112" s="47"/>
    </row>
    <row r="1113" customFormat="false" ht="12.5" hidden="false" customHeight="false" outlineLevel="0" collapsed="false">
      <c r="A1113" s="47"/>
    </row>
    <row r="1114" customFormat="false" ht="12.5" hidden="false" customHeight="false" outlineLevel="0" collapsed="false">
      <c r="A1114" s="47"/>
    </row>
    <row r="1115" customFormat="false" ht="12.5" hidden="false" customHeight="false" outlineLevel="0" collapsed="false">
      <c r="A1115" s="47"/>
    </row>
    <row r="1116" customFormat="false" ht="12.5" hidden="false" customHeight="false" outlineLevel="0" collapsed="false">
      <c r="A1116" s="47"/>
    </row>
    <row r="1117" customFormat="false" ht="12.5" hidden="false" customHeight="false" outlineLevel="0" collapsed="false">
      <c r="A1117" s="47"/>
    </row>
    <row r="1118" customFormat="false" ht="12.5" hidden="false" customHeight="false" outlineLevel="0" collapsed="false">
      <c r="A1118" s="47"/>
    </row>
    <row r="1119" customFormat="false" ht="12.5" hidden="false" customHeight="false" outlineLevel="0" collapsed="false">
      <c r="A1119" s="47"/>
    </row>
    <row r="1120" customFormat="false" ht="12.5" hidden="false" customHeight="false" outlineLevel="0" collapsed="false">
      <c r="A1120" s="47"/>
    </row>
    <row r="1121" customFormat="false" ht="12.5" hidden="false" customHeight="false" outlineLevel="0" collapsed="false">
      <c r="A1121" s="47"/>
    </row>
    <row r="1122" customFormat="false" ht="12.5" hidden="false" customHeight="false" outlineLevel="0" collapsed="false">
      <c r="A1122" s="47"/>
    </row>
    <row r="1123" customFormat="false" ht="12.5" hidden="false" customHeight="false" outlineLevel="0" collapsed="false">
      <c r="A1123" s="47"/>
    </row>
    <row r="1124" customFormat="false" ht="12.5" hidden="false" customHeight="false" outlineLevel="0" collapsed="false">
      <c r="A1124" s="47"/>
    </row>
    <row r="1125" customFormat="false" ht="12.5" hidden="false" customHeight="false" outlineLevel="0" collapsed="false">
      <c r="A1125" s="47"/>
    </row>
    <row r="1126" customFormat="false" ht="12.5" hidden="false" customHeight="false" outlineLevel="0" collapsed="false">
      <c r="A1126" s="47"/>
    </row>
    <row r="1127" customFormat="false" ht="12.5" hidden="false" customHeight="false" outlineLevel="0" collapsed="false">
      <c r="A1127" s="47"/>
    </row>
    <row r="1128" customFormat="false" ht="12.5" hidden="false" customHeight="false" outlineLevel="0" collapsed="false">
      <c r="A1128" s="47"/>
    </row>
    <row r="1129" customFormat="false" ht="12.5" hidden="false" customHeight="false" outlineLevel="0" collapsed="false">
      <c r="A1129" s="47"/>
    </row>
    <row r="1130" customFormat="false" ht="12.5" hidden="false" customHeight="false" outlineLevel="0" collapsed="false">
      <c r="A1130" s="47"/>
    </row>
    <row r="1131" customFormat="false" ht="12.5" hidden="false" customHeight="false" outlineLevel="0" collapsed="false">
      <c r="A1131" s="47"/>
    </row>
    <row r="1132" customFormat="false" ht="12.5" hidden="false" customHeight="false" outlineLevel="0" collapsed="false">
      <c r="A1132" s="47"/>
    </row>
    <row r="1133" customFormat="false" ht="12.5" hidden="false" customHeight="false" outlineLevel="0" collapsed="false">
      <c r="A1133" s="47"/>
    </row>
    <row r="1134" customFormat="false" ht="12.5" hidden="false" customHeight="false" outlineLevel="0" collapsed="false">
      <c r="A1134" s="47"/>
    </row>
    <row r="1135" customFormat="false" ht="12.5" hidden="false" customHeight="false" outlineLevel="0" collapsed="false">
      <c r="A1135" s="47"/>
    </row>
    <row r="1136" customFormat="false" ht="12.5" hidden="false" customHeight="false" outlineLevel="0" collapsed="false">
      <c r="A1136" s="47"/>
    </row>
    <row r="1137" customFormat="false" ht="12.5" hidden="false" customHeight="false" outlineLevel="0" collapsed="false">
      <c r="A1137" s="47"/>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05555555555"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29"/>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F6" activeCellId="0" sqref="F6"/>
    </sheetView>
  </sheetViews>
  <sheetFormatPr defaultColWidth="9.1015625" defaultRowHeight="15.5" zeroHeight="false" outlineLevelRow="0" outlineLevelCol="0"/>
  <cols>
    <col collapsed="false" customWidth="true" hidden="false" outlineLevel="0" max="1" min="1" style="310" width="18.46"/>
    <col collapsed="false" customWidth="true" hidden="false" outlineLevel="0" max="2" min="2" style="310" width="36.99"/>
    <col collapsed="false" customWidth="true" hidden="false" outlineLevel="0" max="3" min="3" style="310" width="37.54"/>
    <col collapsed="false" customWidth="true" hidden="false" outlineLevel="0" max="4" min="4" style="311" width="10.46"/>
    <col collapsed="false" customWidth="true" hidden="false" outlineLevel="0" max="5" min="5" style="311" width="37.54"/>
    <col collapsed="false" customWidth="true" hidden="false" outlineLevel="0" max="6" min="6" style="311" width="36.46"/>
    <col collapsed="false" customWidth="true" hidden="false" outlineLevel="0" max="7" min="7" style="311" width="19.09"/>
    <col collapsed="false" customWidth="true" hidden="false" outlineLevel="0" max="8" min="8" style="311" width="3.11"/>
    <col collapsed="false" customWidth="false" hidden="false" outlineLevel="0" max="13" min="9" style="311" width="9.09"/>
    <col collapsed="false" customWidth="true" hidden="true" outlineLevel="0" max="14" min="14" style="311" width="38.56"/>
    <col collapsed="false" customWidth="false" hidden="true" outlineLevel="0" max="16" min="15" style="311" width="9.09"/>
    <col collapsed="false" customWidth="false" hidden="false" outlineLevel="0" max="1024" min="17" style="311" width="9.09"/>
  </cols>
  <sheetData>
    <row r="1" customFormat="false" ht="37.5" hidden="false" customHeight="true" outlineLevel="0" collapsed="false">
      <c r="A1" s="312" t="str">
        <f aca="false">Spolu!C3&amp;", "&amp;Spolu!C6</f>
        <v>Slovenská asociácia motoristického športu, Fatranská 3, Nitra, 949 01</v>
      </c>
      <c r="B1" s="312"/>
      <c r="C1" s="312"/>
      <c r="N1" s="311" t="str">
        <f aca="false">O1&amp;" - "&amp;P1</f>
        <v>a - príspevok uznaným športom</v>
      </c>
      <c r="O1" s="311" t="s">
        <v>376</v>
      </c>
      <c r="P1" s="311" t="str">
        <f aca="false">Spolu!B17</f>
        <v>príspevok uznaným športom</v>
      </c>
    </row>
    <row r="2" customFormat="false" ht="15.5" hidden="false" customHeight="false" outlineLevel="0" collapsed="false">
      <c r="N2" s="311" t="str">
        <f aca="false">O2&amp;" - "&amp;P2</f>
        <v>b - príspevok Slovenskému olympijskému a športovému výboru</v>
      </c>
      <c r="O2" s="311" t="s">
        <v>378</v>
      </c>
      <c r="P2" s="311" t="str">
        <f aca="false">Spolu!B18</f>
        <v>príspevok Slovenskému olympijskému a športovému výboru</v>
      </c>
    </row>
    <row r="3" customFormat="false" ht="15.5" hidden="false" customHeight="true" outlineLevel="0" collapsed="false">
      <c r="E3" s="313" t="s">
        <v>2283</v>
      </c>
      <c r="F3" s="313"/>
      <c r="N3" s="311" t="str">
        <f aca="false">O3&amp;" - "&amp;P3</f>
        <v>c - príspevok Slovenskému paralympijskému výboru</v>
      </c>
      <c r="O3" s="311" t="s">
        <v>380</v>
      </c>
      <c r="P3" s="311" t="str">
        <f aca="false">Spolu!B19</f>
        <v>príspevok Slovenskému paralympijskému výboru</v>
      </c>
    </row>
    <row r="4" customFormat="false" ht="45.75" hidden="false" customHeight="true" outlineLevel="0" collapsed="false">
      <c r="E4" s="313"/>
      <c r="F4" s="313"/>
      <c r="N4" s="311" t="str">
        <f aca="false">O4&amp;" - "&amp;P4</f>
        <v>d - príspevok športovcom top tímu</v>
      </c>
      <c r="O4" s="311" t="s">
        <v>382</v>
      </c>
      <c r="P4" s="311" t="str">
        <f aca="false">Spolu!B20</f>
        <v>príspevok športovcom top tímu</v>
      </c>
    </row>
    <row r="5" customFormat="false" ht="30.75" hidden="false" customHeight="true" outlineLevel="0" collapsed="false">
      <c r="C5" s="337" t="s">
        <v>2284</v>
      </c>
      <c r="N5" s="311" t="str">
        <f aca="false">O5&amp;" - "&amp;P5</f>
        <v>e - organizácia významnej súťaže alebo účasť na významnej súťaži podľa § 3 písm. h) vrátane prípravy na túto súťaž</v>
      </c>
      <c r="O5" s="311" t="s">
        <v>384</v>
      </c>
      <c r="P5" s="311" t="str">
        <f aca="false">Spolu!B21</f>
        <v>organizácia významnej súťaže alebo účasť na významnej súťaži podľa § 3 písm. h) vrátane prípravy na túto súťaž</v>
      </c>
    </row>
    <row r="6" customFormat="false" ht="31" hidden="false" customHeight="false" outlineLevel="0" collapsed="false">
      <c r="C6" s="314" t="s">
        <v>2285</v>
      </c>
      <c r="E6" s="315" t="s">
        <v>2286</v>
      </c>
      <c r="F6" s="316"/>
      <c r="N6" s="311" t="str">
        <f aca="false">O6&amp;" - "&amp;P6</f>
        <v>f - plnenie úloh verejného záujmu v športe</v>
      </c>
      <c r="O6" s="311" t="s">
        <v>386</v>
      </c>
      <c r="P6" s="311" t="str">
        <f aca="false">Spolu!B22</f>
        <v>plnenie úloh verejného záujmu v športe</v>
      </c>
    </row>
    <row r="7" customFormat="false" ht="15.5" hidden="false" customHeight="false" outlineLevel="0" collapsed="false">
      <c r="C7" s="314" t="s">
        <v>2288</v>
      </c>
      <c r="E7" s="315" t="s">
        <v>2289</v>
      </c>
      <c r="F7" s="317"/>
      <c r="N7" s="311" t="str">
        <f aca="false">O7&amp;" - "&amp;P7</f>
        <v>g - rozvoj športov, ktoré nie sú uznanými podľa zákona č. 440/2015 Z. z.</v>
      </c>
      <c r="O7" s="311" t="s">
        <v>388</v>
      </c>
      <c r="P7" s="311" t="str">
        <f aca="false">Spolu!B23</f>
        <v>rozvoj športov, ktoré nie sú uznanými podľa zákona č. 440/2015 Z. z.</v>
      </c>
    </row>
    <row r="8" customFormat="false" ht="15.5" hidden="false" customHeight="false" outlineLevel="0" collapsed="false">
      <c r="C8" s="314" t="s">
        <v>2291</v>
      </c>
      <c r="E8" s="315" t="s">
        <v>2292</v>
      </c>
      <c r="F8" s="318"/>
      <c r="N8" s="311" t="str">
        <f aca="false">O8&amp;" - "&amp;P8</f>
        <v>h - podpora a rozvoj turistických a cykloturistických trás</v>
      </c>
      <c r="O8" s="311" t="s">
        <v>390</v>
      </c>
      <c r="P8" s="311" t="str">
        <f aca="false">Spolu!B24</f>
        <v>podpora a rozvoj turistických a cykloturistických trás</v>
      </c>
    </row>
    <row r="9" customFormat="false" ht="15.5" hidden="false" customHeight="false" outlineLevel="0" collapsed="false">
      <c r="C9" s="338"/>
      <c r="E9" s="315" t="s">
        <v>2316</v>
      </c>
      <c r="F9" s="318"/>
      <c r="N9" s="311" t="str">
        <f aca="false">O9&amp;" - "&amp;P9</f>
        <v>i - finančné odmeny športovcom a trénerom mládeže za dosiahnuté výsledky</v>
      </c>
      <c r="O9" s="311" t="s">
        <v>392</v>
      </c>
      <c r="P9" s="311" t="str">
        <f aca="false">Spolu!B25</f>
        <v>finančné odmeny športovcom a trénerom mládeže za dosiahnuté výsledky</v>
      </c>
    </row>
    <row r="10" customFormat="false" ht="15.5" hidden="false" customHeight="false" outlineLevel="0" collapsed="false">
      <c r="E10" s="315" t="s">
        <v>2294</v>
      </c>
      <c r="F10" s="316"/>
      <c r="N10" s="311" t="str">
        <f aca="false">O10&amp;" - "&amp;P10</f>
        <v>j - projekty školského športu, univerzitného športu a športu pre všetkých</v>
      </c>
      <c r="O10" s="311" t="s">
        <v>394</v>
      </c>
      <c r="P10" s="311" t="str">
        <f aca="false">Spolu!B26</f>
        <v>projekty školského športu, univerzitného športu a športu pre všetkých</v>
      </c>
    </row>
    <row r="11" customFormat="false" ht="15.5" hidden="false" customHeight="false" outlineLevel="0" collapsed="false">
      <c r="N11" s="311" t="str">
        <f aca="false">O11&amp;" - "&amp;P11</f>
        <v>k - výstavba, modernizácia a rekonštrukcia športovej infraštruktúry národného významu</v>
      </c>
      <c r="O11" s="311" t="s">
        <v>396</v>
      </c>
      <c r="P11" s="311" t="str">
        <f aca="false">Spolu!B27</f>
        <v>výstavba, modernizácia a rekonštrukcia športovej infraštruktúry národného významu</v>
      </c>
    </row>
    <row r="12" customFormat="false" ht="54.75" hidden="false" customHeight="true" outlineLevel="0" collapsed="false">
      <c r="A12" s="319" t="s">
        <v>2317</v>
      </c>
      <c r="B12" s="319"/>
      <c r="C12" s="319"/>
      <c r="D12" s="314"/>
      <c r="E12" s="314"/>
      <c r="F12" s="339" t="s">
        <v>2318</v>
      </c>
      <c r="G12" s="314"/>
      <c r="N12" s="311" t="str">
        <f aca="false">O12&amp;" - "&amp;P12</f>
        <v>l - podpora zdravotne postihnutých športovcov</v>
      </c>
      <c r="O12" s="311" t="s">
        <v>398</v>
      </c>
      <c r="P12" s="311" t="str">
        <f aca="false">Spolu!B28</f>
        <v>podpora zdravotne postihnutých športovcov</v>
      </c>
    </row>
    <row r="13" customFormat="false" ht="55.4" hidden="false" customHeight="true" outlineLevel="0" collapsed="false">
      <c r="A13" s="321"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21"/>
      <c r="C13" s="321"/>
      <c r="F13" s="339" t="s">
        <v>2319</v>
      </c>
      <c r="N13" s="311" t="str">
        <f aca="false">O13&amp;" - "&amp;P13</f>
        <v>m - organizácia tradičných športových podujatí</v>
      </c>
      <c r="O13" s="311" t="s">
        <v>400</v>
      </c>
      <c r="P13" s="311" t="str">
        <f aca="false">Spolu!B29</f>
        <v>organizácia tradičných športových podujatí</v>
      </c>
    </row>
    <row r="14" customFormat="false" ht="34.4" hidden="false" customHeight="true" outlineLevel="0" collapsed="false">
      <c r="A14" s="310" t="s">
        <v>2300</v>
      </c>
      <c r="B14" s="322" t="s">
        <v>2320</v>
      </c>
      <c r="C14" s="322"/>
      <c r="F14" s="340"/>
      <c r="N14" s="311" t="str">
        <f aca="false">O14&amp;" - "&amp;P14</f>
        <v>n -</v>
      </c>
      <c r="O14" s="311" t="s">
        <v>402</v>
      </c>
    </row>
    <row r="15" customFormat="false" ht="34.4" hidden="false" customHeight="true" outlineLevel="0" collapsed="false">
      <c r="A15" s="310" t="s">
        <v>2321</v>
      </c>
      <c r="B15" s="322"/>
      <c r="C15" s="322"/>
      <c r="F15" s="341"/>
      <c r="N15" s="311" t="str">
        <f aca="false">O15&amp;" - "&amp;P15</f>
        <v>o -</v>
      </c>
      <c r="O15" s="311" t="s">
        <v>403</v>
      </c>
    </row>
    <row r="16" s="311" customFormat="true" ht="15.5" hidden="false" customHeight="false" outlineLevel="0" collapsed="false">
      <c r="A16" s="310" t="s">
        <v>2303</v>
      </c>
      <c r="B16" s="323" t="n">
        <f aca="false">F8</f>
        <v>0</v>
      </c>
      <c r="F16" s="341"/>
      <c r="N16" s="311" t="str">
        <f aca="false">O16&amp;" - "&amp;P16</f>
        <v>p -</v>
      </c>
      <c r="O16" s="311" t="s">
        <v>404</v>
      </c>
    </row>
    <row r="17" s="311" customFormat="true" ht="32.15" hidden="false" customHeight="true" outlineLevel="0" collapsed="false">
      <c r="A17" s="310" t="s">
        <v>2306</v>
      </c>
      <c r="B17" s="323" t="n">
        <f aca="false">F9</f>
        <v>0</v>
      </c>
      <c r="F17" s="341"/>
      <c r="N17" s="311" t="str">
        <f aca="false">O17&amp;" - "&amp;P17</f>
        <v>q -</v>
      </c>
      <c r="O17" s="311" t="s">
        <v>405</v>
      </c>
    </row>
    <row r="18" customFormat="false" ht="15.5" hidden="false" customHeight="false" outlineLevel="0" collapsed="false">
      <c r="B18" s="330" t="s">
        <v>2322</v>
      </c>
      <c r="C18" s="327" t="n">
        <v>31</v>
      </c>
      <c r="N18" s="311" t="str">
        <f aca="false">O18&amp;" - "&amp;P18</f>
        <v>r -</v>
      </c>
      <c r="O18" s="311" t="s">
        <v>406</v>
      </c>
    </row>
    <row r="19" customFormat="false" ht="15.5" hidden="false" customHeight="false" outlineLevel="0" collapsed="false">
      <c r="B19" s="330" t="s">
        <v>2308</v>
      </c>
      <c r="C19" s="323" t="str">
        <f aca="false">Spolu!C4</f>
        <v>31824021</v>
      </c>
      <c r="F19" s="324" t="s">
        <v>2304</v>
      </c>
      <c r="G19" s="342"/>
      <c r="H19" s="325"/>
      <c r="N19" s="311" t="str">
        <f aca="false">O19&amp;" - "&amp;P19</f>
        <v>-</v>
      </c>
    </row>
    <row r="20" s="311" customFormat="true" ht="15.5" hidden="false" customHeight="false" outlineLevel="0" collapsed="false">
      <c r="A20" s="310" t="s">
        <v>434</v>
      </c>
      <c r="B20" s="331" t="n">
        <f aca="false">F6</f>
        <v>0</v>
      </c>
      <c r="F20" s="328"/>
      <c r="G20" s="343"/>
      <c r="H20" s="344"/>
    </row>
    <row r="21" s="311" customFormat="true" ht="15.5" hidden="false" customHeight="false" outlineLevel="0" collapsed="false">
      <c r="A21" s="310"/>
      <c r="F21" s="328" t="s">
        <v>2309</v>
      </c>
      <c r="G21" s="343" t="n">
        <v>421947749446</v>
      </c>
      <c r="H21" s="344"/>
      <c r="N21" s="311" t="str">
        <f aca="false">O21&amp;" - "&amp;P21</f>
        <v>026 01 - Šport pre všetkých, školský a univerzitný šport</v>
      </c>
      <c r="O21" s="311" t="s">
        <v>354</v>
      </c>
      <c r="P21" s="311" t="s">
        <v>355</v>
      </c>
    </row>
    <row r="22" s="311" customFormat="true" ht="15.5" hidden="false" customHeight="false" outlineLevel="0" collapsed="false">
      <c r="C22" s="310"/>
      <c r="F22" s="328" t="s">
        <v>2310</v>
      </c>
      <c r="G22" s="343" t="n">
        <v>421947749756</v>
      </c>
      <c r="H22" s="344"/>
      <c r="N22" s="311" t="str">
        <f aca="false">O22&amp;" - "&amp;P22</f>
        <v>026 02 - Uznané športy</v>
      </c>
      <c r="O22" s="311" t="s">
        <v>356</v>
      </c>
      <c r="P22" s="311" t="s">
        <v>357</v>
      </c>
    </row>
    <row r="23" customFormat="false" ht="80.4" hidden="false" customHeight="true" outlineLevel="0" collapsed="false">
      <c r="B23" s="334"/>
      <c r="C23" s="345"/>
      <c r="E23" s="314"/>
      <c r="F23" s="332"/>
      <c r="G23" s="346"/>
      <c r="H23" s="347"/>
      <c r="N23" s="311" t="str">
        <f aca="false">O23&amp;" - "&amp;P23</f>
        <v>026 03 - Národné športové projekty</v>
      </c>
      <c r="O23" s="311" t="s">
        <v>358</v>
      </c>
      <c r="P23" s="311" t="s">
        <v>359</v>
      </c>
    </row>
    <row r="24" customFormat="false" ht="39.75" hidden="false" customHeight="true" outlineLevel="0" collapsed="false">
      <c r="A24" s="348"/>
      <c r="B24" s="349" t="s">
        <v>2312</v>
      </c>
      <c r="C24" s="349"/>
      <c r="N24" s="311" t="str">
        <f aca="false">O24&amp;" - "&amp;P24</f>
        <v>026 04 - Športová infraštruktúra</v>
      </c>
      <c r="O24" s="311" t="s">
        <v>360</v>
      </c>
      <c r="P24" s="311" t="s">
        <v>361</v>
      </c>
    </row>
    <row r="25" customFormat="false" ht="15.5" hidden="false" customHeight="false" outlineLevel="0" collapsed="false">
      <c r="N25" s="311" t="str">
        <f aca="false">O25&amp;" - "&amp;P25</f>
        <v>026 05 - Prierezové činnosti v športe</v>
      </c>
      <c r="O25" s="311" t="s">
        <v>362</v>
      </c>
      <c r="P25" s="311" t="s">
        <v>363</v>
      </c>
    </row>
    <row r="27" customFormat="false" ht="15.5" hidden="false" customHeight="false" outlineLevel="0" collapsed="false">
      <c r="N27" s="311" t="s">
        <v>2323</v>
      </c>
    </row>
    <row r="28" customFormat="false" ht="15.5" hidden="false" customHeight="false" outlineLevel="0" collapsed="false">
      <c r="N28" s="311" t="s">
        <v>2324</v>
      </c>
    </row>
    <row r="29" customFormat="false" ht="15.5" hidden="false" customHeight="false" outlineLevel="0" collapsed="false">
      <c r="N29" s="311" t="s">
        <v>2325</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05555555555"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609375" defaultRowHeight="12.5"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024" min="3" style="2" width="11.45"/>
  </cols>
  <sheetData>
    <row r="1" s="350" customFormat="true" ht="15.5" hidden="false" customHeight="false" outlineLevel="0" collapsed="false">
      <c r="A1" s="350" t="s">
        <v>2326</v>
      </c>
    </row>
    <row r="2" customFormat="false" ht="30" hidden="false" customHeight="true" outlineLevel="0" collapsed="false">
      <c r="A2" s="351" t="s">
        <v>2327</v>
      </c>
      <c r="B2" s="351"/>
    </row>
    <row r="3" customFormat="false" ht="13" hidden="false" customHeight="false" outlineLevel="0" collapsed="false">
      <c r="A3" s="352" t="s">
        <v>2328</v>
      </c>
      <c r="B3" s="352" t="s">
        <v>2329</v>
      </c>
    </row>
    <row r="4" customFormat="false" ht="12.5" hidden="false" customHeight="false" outlineLevel="0" collapsed="false">
      <c r="A4" s="353" t="s">
        <v>2330</v>
      </c>
      <c r="B4" s="353" t="s">
        <v>2331</v>
      </c>
    </row>
    <row r="5" customFormat="false" ht="12.5" hidden="false" customHeight="false" outlineLevel="0" collapsed="false">
      <c r="A5" s="353" t="s">
        <v>2332</v>
      </c>
      <c r="B5" s="353" t="s">
        <v>2333</v>
      </c>
    </row>
    <row r="6" customFormat="false" ht="12.5" hidden="false" customHeight="false" outlineLevel="0" collapsed="false">
      <c r="A6" s="353" t="s">
        <v>2334</v>
      </c>
      <c r="B6" s="353" t="s">
        <v>2335</v>
      </c>
    </row>
    <row r="7" customFormat="false" ht="12.5" hidden="false" customHeight="false" outlineLevel="0" collapsed="false">
      <c r="A7" s="353" t="s">
        <v>2336</v>
      </c>
      <c r="B7" s="353" t="s">
        <v>2337</v>
      </c>
    </row>
    <row r="8" customFormat="false" ht="12.5" hidden="false" customHeight="false" outlineLevel="0" collapsed="false">
      <c r="A8" s="353" t="s">
        <v>2338</v>
      </c>
      <c r="B8" s="353" t="s">
        <v>2339</v>
      </c>
    </row>
    <row r="9" customFormat="false" ht="12.5" hidden="false" customHeight="false" outlineLevel="0" collapsed="false">
      <c r="A9" s="353" t="s">
        <v>2340</v>
      </c>
      <c r="B9" s="353" t="s">
        <v>2341</v>
      </c>
    </row>
    <row r="10" customFormat="false" ht="12.5" hidden="false" customHeight="false" outlineLevel="0" collapsed="false">
      <c r="A10" s="353" t="s">
        <v>2342</v>
      </c>
      <c r="B10" s="353" t="s">
        <v>2343</v>
      </c>
    </row>
    <row r="11" customFormat="false" ht="12.5" hidden="false" customHeight="false" outlineLevel="0" collapsed="false">
      <c r="A11" s="353" t="s">
        <v>2344</v>
      </c>
      <c r="B11" s="353" t="s">
        <v>2345</v>
      </c>
    </row>
    <row r="12" customFormat="false" ht="12.5" hidden="false" customHeight="false" outlineLevel="0" collapsed="false">
      <c r="A12" s="353" t="s">
        <v>2346</v>
      </c>
      <c r="B12" s="353" t="s">
        <v>2347</v>
      </c>
    </row>
    <row r="13" customFormat="false" ht="12.5" hidden="false" customHeight="false" outlineLevel="0" collapsed="false">
      <c r="A13" s="353" t="s">
        <v>2348</v>
      </c>
      <c r="B13" s="353" t="s">
        <v>2349</v>
      </c>
    </row>
    <row r="14" customFormat="false" ht="12.5" hidden="false" customHeight="false" outlineLevel="0" collapsed="false">
      <c r="A14" s="353" t="s">
        <v>2350</v>
      </c>
      <c r="B14" s="353" t="s">
        <v>2351</v>
      </c>
    </row>
    <row r="15" customFormat="false" ht="12.5" hidden="false" customHeight="false" outlineLevel="0" collapsed="false">
      <c r="A15" s="353" t="s">
        <v>2352</v>
      </c>
      <c r="B15" s="353" t="s">
        <v>2353</v>
      </c>
    </row>
    <row r="16" customFormat="false" ht="12.5" hidden="false" customHeight="false" outlineLevel="0" collapsed="false">
      <c r="A16" s="353" t="s">
        <v>2354</v>
      </c>
      <c r="B16" s="353" t="s">
        <v>2355</v>
      </c>
    </row>
    <row r="17" customFormat="false" ht="12.5" hidden="false" customHeight="false" outlineLevel="0" collapsed="false">
      <c r="A17" s="353" t="s">
        <v>2356</v>
      </c>
      <c r="B17" s="353" t="s">
        <v>2357</v>
      </c>
    </row>
    <row r="18" customFormat="false" ht="12.5" hidden="false" customHeight="false" outlineLevel="0" collapsed="false">
      <c r="A18" s="353" t="s">
        <v>2358</v>
      </c>
      <c r="B18" s="353" t="s">
        <v>2359</v>
      </c>
    </row>
    <row r="19" customFormat="false" ht="12.5" hidden="false" customHeight="false" outlineLevel="0" collapsed="false">
      <c r="A19" s="353" t="s">
        <v>2360</v>
      </c>
      <c r="B19" s="353" t="s">
        <v>2361</v>
      </c>
    </row>
    <row r="20" customFormat="false" ht="12.5" hidden="false" customHeight="false" outlineLevel="0" collapsed="false">
      <c r="A20" s="353" t="s">
        <v>2362</v>
      </c>
      <c r="B20" s="353" t="s">
        <v>2363</v>
      </c>
    </row>
    <row r="21" customFormat="false" ht="12.5" hidden="false" customHeight="false" outlineLevel="0" collapsed="false">
      <c r="A21" s="353" t="s">
        <v>2364</v>
      </c>
      <c r="B21" s="353" t="s">
        <v>2365</v>
      </c>
    </row>
    <row r="22" customFormat="false" ht="12.5" hidden="false" customHeight="false" outlineLevel="0" collapsed="false">
      <c r="A22" s="354"/>
      <c r="B22" s="354"/>
    </row>
    <row r="23" customFormat="false" ht="12.5" hidden="false" customHeight="false" outlineLevel="0" collapsed="false">
      <c r="A23" s="354"/>
      <c r="B23" s="354"/>
    </row>
    <row r="24" customFormat="false" ht="12.5" hidden="false" customHeight="false" outlineLevel="0" collapsed="false">
      <c r="A24" s="354"/>
      <c r="B24" s="354"/>
    </row>
    <row r="25" customFormat="false" ht="12.5" hidden="false" customHeight="false" outlineLevel="0" collapsed="false">
      <c r="A25" s="354"/>
      <c r="B25" s="354"/>
    </row>
    <row r="26" customFormat="false" ht="12.5" hidden="false" customHeight="false" outlineLevel="0" collapsed="false">
      <c r="A26" s="354"/>
      <c r="B26" s="354"/>
    </row>
    <row r="27" customFormat="false" ht="12.5" hidden="false" customHeight="false" outlineLevel="0" collapsed="false">
      <c r="A27" s="354"/>
      <c r="B27" s="354"/>
    </row>
    <row r="28" customFormat="false" ht="12.5" hidden="false" customHeight="false" outlineLevel="0" collapsed="false">
      <c r="A28" s="354"/>
      <c r="B28" s="354"/>
    </row>
    <row r="29" customFormat="false" ht="12.5" hidden="false" customHeight="false" outlineLevel="0" collapsed="false">
      <c r="A29" s="354"/>
      <c r="B29" s="354"/>
    </row>
    <row r="30" customFormat="false" ht="12.5" hidden="false" customHeight="false" outlineLevel="0" collapsed="false">
      <c r="A30" s="354"/>
      <c r="B30" s="354"/>
    </row>
    <row r="31" customFormat="false" ht="12.5" hidden="false" customHeight="false" outlineLevel="0" collapsed="false">
      <c r="A31" s="354"/>
      <c r="B31" s="354"/>
    </row>
    <row r="32" customFormat="false" ht="12.5" hidden="false" customHeight="false" outlineLevel="0" collapsed="false">
      <c r="A32" s="354"/>
      <c r="B32" s="354"/>
    </row>
    <row r="33" customFormat="false" ht="12.5" hidden="false" customHeight="false" outlineLevel="0" collapsed="false">
      <c r="A33" s="354"/>
      <c r="B33" s="354"/>
    </row>
    <row r="34" customFormat="false" ht="12.5" hidden="false" customHeight="false" outlineLevel="0" collapsed="false">
      <c r="A34" s="354"/>
      <c r="B34" s="354"/>
    </row>
    <row r="35" customFormat="false" ht="12.5" hidden="false" customHeight="false" outlineLevel="0" collapsed="false">
      <c r="A35" s="354"/>
      <c r="B35" s="354"/>
    </row>
    <row r="36" customFormat="false" ht="12.5" hidden="false" customHeight="false" outlineLevel="0" collapsed="false">
      <c r="A36" s="354"/>
      <c r="B36" s="354"/>
    </row>
    <row r="37" customFormat="false" ht="12.5" hidden="false" customHeight="false" outlineLevel="0" collapsed="false">
      <c r="A37" s="354"/>
      <c r="B37" s="354"/>
    </row>
    <row r="38" customFormat="false" ht="12.5" hidden="false" customHeight="false" outlineLevel="0" collapsed="false">
      <c r="A38" s="354"/>
      <c r="B38" s="354"/>
    </row>
    <row r="39" customFormat="false" ht="12.5" hidden="false" customHeight="false" outlineLevel="0" collapsed="false">
      <c r="A39" s="354"/>
      <c r="B39" s="354"/>
    </row>
    <row r="40" customFormat="false" ht="12.5" hidden="false" customHeight="false" outlineLevel="0" collapsed="false">
      <c r="A40" s="354"/>
      <c r="B40" s="354"/>
    </row>
    <row r="41" customFormat="false" ht="12.5" hidden="false" customHeight="false" outlineLevel="0" collapsed="false">
      <c r="A41" s="354"/>
      <c r="B41" s="354"/>
    </row>
    <row r="42" customFormat="false" ht="12.5" hidden="false" customHeight="false" outlineLevel="0" collapsed="false">
      <c r="A42" s="354"/>
      <c r="B42" s="354"/>
    </row>
    <row r="43" customFormat="false" ht="12.5" hidden="false" customHeight="false" outlineLevel="0" collapsed="false">
      <c r="A43" s="354"/>
      <c r="B43" s="354"/>
    </row>
    <row r="44" customFormat="false" ht="12.5" hidden="false" customHeight="false" outlineLevel="0" collapsed="false">
      <c r="A44" s="354"/>
      <c r="B44" s="354"/>
    </row>
    <row r="45" customFormat="false" ht="12.5" hidden="false" customHeight="false" outlineLevel="0" collapsed="false">
      <c r="A45" s="354"/>
      <c r="B45" s="354"/>
    </row>
    <row r="46" customFormat="false" ht="12.5" hidden="false" customHeight="false" outlineLevel="0" collapsed="false">
      <c r="A46" s="354"/>
      <c r="B46" s="354"/>
    </row>
    <row r="47" customFormat="false" ht="12.5" hidden="false" customHeight="false" outlineLevel="0" collapsed="false">
      <c r="A47" s="354"/>
      <c r="B47" s="354"/>
    </row>
    <row r="48" customFormat="false" ht="12.5" hidden="false" customHeight="false" outlineLevel="0" collapsed="false">
      <c r="A48" s="354"/>
      <c r="B48" s="354"/>
    </row>
    <row r="49" customFormat="false" ht="12.5" hidden="false" customHeight="false" outlineLevel="0" collapsed="false">
      <c r="A49" s="354"/>
      <c r="B49" s="354"/>
    </row>
    <row r="50" customFormat="false" ht="12.5" hidden="false" customHeight="false" outlineLevel="0" collapsed="false">
      <c r="A50" s="354"/>
      <c r="B50" s="354"/>
    </row>
    <row r="51" customFormat="false" ht="12.5" hidden="false" customHeight="false" outlineLevel="0" collapsed="false">
      <c r="A51" s="354"/>
      <c r="B51" s="354"/>
    </row>
    <row r="52" customFormat="false" ht="12.5" hidden="false" customHeight="false" outlineLevel="0" collapsed="false">
      <c r="A52" s="354"/>
      <c r="B52" s="354"/>
    </row>
    <row r="53" customFormat="false" ht="12.5" hidden="false" customHeight="false" outlineLevel="0" collapsed="false">
      <c r="A53" s="354"/>
      <c r="B53" s="354"/>
    </row>
    <row r="54" customFormat="false" ht="12.5" hidden="false" customHeight="false" outlineLevel="0" collapsed="false">
      <c r="A54" s="354"/>
      <c r="B54" s="354"/>
    </row>
    <row r="55" customFormat="false" ht="12.5" hidden="false" customHeight="false" outlineLevel="0" collapsed="false">
      <c r="A55" s="354"/>
      <c r="B55" s="354"/>
    </row>
    <row r="56" customFormat="false" ht="12.5" hidden="false" customHeight="false" outlineLevel="0" collapsed="false">
      <c r="A56" s="354"/>
      <c r="B56" s="354"/>
    </row>
    <row r="57" customFormat="false" ht="12.5" hidden="false" customHeight="false" outlineLevel="0" collapsed="false">
      <c r="A57" s="354"/>
      <c r="B57" s="354"/>
    </row>
  </sheetData>
  <mergeCells count="1">
    <mergeCell ref="A2:B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609375" defaultRowHeight="12.5"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1.99"/>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3"/>
    <col collapsed="false" customWidth="true" hidden="false" outlineLevel="0" max="11" min="11" style="57" width="5.01"/>
    <col collapsed="false" customWidth="false" hidden="false" outlineLevel="0" max="12" min="12" style="57" width="11.45"/>
    <col collapsed="false" customWidth="true" hidden="false" outlineLevel="0" max="13" min="13" style="57" width="41.91"/>
    <col collapsed="false" customWidth="false" hidden="false" outlineLevel="0" max="1024" min="14" style="57" width="11.45"/>
  </cols>
  <sheetData>
    <row r="1" customFormat="false" ht="15.5" hidden="false" customHeight="false" outlineLevel="0" collapsed="false">
      <c r="A1" s="58" t="s">
        <v>94</v>
      </c>
      <c r="B1" s="58"/>
      <c r="C1" s="58"/>
      <c r="D1" s="58"/>
      <c r="E1" s="58"/>
      <c r="F1" s="58"/>
      <c r="G1" s="58"/>
      <c r="H1" s="58"/>
      <c r="I1" s="59"/>
      <c r="J1" s="60"/>
    </row>
    <row r="2" customFormat="false" ht="15.5" hidden="false" customHeight="false" outlineLevel="0" collapsed="false">
      <c r="A2" s="61" t="s">
        <v>95</v>
      </c>
      <c r="B2" s="61"/>
      <c r="C2" s="61"/>
      <c r="D2" s="61"/>
      <c r="E2" s="61"/>
      <c r="F2" s="61"/>
      <c r="G2" s="61"/>
      <c r="H2" s="62" t="str">
        <f aca="false">+Doklady!I100</f>
        <v>V2</v>
      </c>
      <c r="I2" s="62"/>
    </row>
    <row r="3" customFormat="false" ht="14" hidden="false" customHeight="false" outlineLevel="0" collapsed="false">
      <c r="A3" s="63"/>
      <c r="B3" s="63"/>
      <c r="C3" s="63"/>
      <c r="D3" s="63"/>
      <c r="E3" s="63"/>
      <c r="F3" s="63"/>
      <c r="G3" s="63"/>
      <c r="H3" s="64" t="n">
        <f aca="false">+Doklady!I101</f>
        <v>45887</v>
      </c>
      <c r="I3" s="64"/>
    </row>
    <row r="4" customFormat="false" ht="15.75" hidden="false" customHeight="true" outlineLevel="0" collapsed="false">
      <c r="A4" s="65" t="s">
        <v>96</v>
      </c>
      <c r="B4" s="66" t="s">
        <v>97</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52.5" hidden="false" customHeight="false" outlineLevel="0" collapsed="false">
      <c r="A7" s="71" t="s">
        <v>98</v>
      </c>
      <c r="B7" s="71" t="s">
        <v>99</v>
      </c>
      <c r="C7" s="71" t="s">
        <v>100</v>
      </c>
      <c r="D7" s="71" t="s">
        <v>101</v>
      </c>
      <c r="E7" s="71" t="s">
        <v>102</v>
      </c>
      <c r="F7" s="71" t="s">
        <v>103</v>
      </c>
      <c r="G7" s="71" t="s">
        <v>104</v>
      </c>
      <c r="H7" s="72" t="s">
        <v>105</v>
      </c>
      <c r="I7" s="73" t="s">
        <v>106</v>
      </c>
      <c r="J7" s="70"/>
    </row>
    <row r="8" customFormat="false" ht="73.5" hidden="false" customHeight="false" outlineLevel="0" collapsed="false">
      <c r="A8" s="75" t="s">
        <v>107</v>
      </c>
      <c r="B8" s="76"/>
      <c r="C8" s="76"/>
      <c r="D8" s="77" t="n">
        <v>45779</v>
      </c>
      <c r="E8" s="78" t="s">
        <v>108</v>
      </c>
      <c r="F8" s="78"/>
      <c r="G8" s="78"/>
      <c r="H8" s="79"/>
      <c r="I8" s="80"/>
      <c r="J8" s="70"/>
    </row>
    <row r="9" customFormat="false" ht="40" hidden="false" customHeight="false" outlineLevel="0" collapsed="false">
      <c r="A9" s="75" t="s">
        <v>107</v>
      </c>
      <c r="B9" s="81" t="s">
        <v>109</v>
      </c>
      <c r="C9" s="81" t="s">
        <v>110</v>
      </c>
      <c r="D9" s="77" t="n">
        <v>45780</v>
      </c>
      <c r="E9" s="75" t="s">
        <v>111</v>
      </c>
      <c r="F9" s="75"/>
      <c r="G9" s="75" t="s">
        <v>112</v>
      </c>
      <c r="H9" s="82" t="n">
        <v>400</v>
      </c>
      <c r="I9" s="83" t="n">
        <v>3</v>
      </c>
      <c r="J9" s="70"/>
    </row>
    <row r="10" customFormat="false" ht="12.5" hidden="false" customHeight="false" outlineLevel="0" collapsed="false">
      <c r="A10" s="75" t="s">
        <v>107</v>
      </c>
      <c r="B10" s="81" t="s">
        <v>113</v>
      </c>
      <c r="C10" s="81" t="s">
        <v>114</v>
      </c>
      <c r="D10" s="77" t="n">
        <v>45781</v>
      </c>
      <c r="E10" s="75" t="s">
        <v>115</v>
      </c>
      <c r="F10" s="75"/>
      <c r="G10" s="75" t="s">
        <v>116</v>
      </c>
      <c r="H10" s="82"/>
      <c r="I10" s="83" t="n">
        <v>3</v>
      </c>
      <c r="J10" s="70"/>
    </row>
    <row r="11" customFormat="false" ht="12.5" hidden="false" customHeight="false" outlineLevel="0" collapsed="false">
      <c r="A11" s="75" t="s">
        <v>107</v>
      </c>
      <c r="B11" s="81" t="s">
        <v>117</v>
      </c>
      <c r="C11" s="81" t="s">
        <v>118</v>
      </c>
      <c r="D11" s="77" t="n">
        <v>45782</v>
      </c>
      <c r="E11" s="75" t="s">
        <v>119</v>
      </c>
      <c r="F11" s="75"/>
      <c r="G11" s="75" t="s">
        <v>120</v>
      </c>
      <c r="H11" s="82" t="n">
        <v>100</v>
      </c>
      <c r="I11" s="83" t="n">
        <v>3</v>
      </c>
      <c r="J11" s="70"/>
    </row>
    <row r="12" customFormat="false" ht="12.5" hidden="false" customHeight="false" outlineLevel="0" collapsed="false">
      <c r="A12" s="75" t="s">
        <v>107</v>
      </c>
      <c r="B12" s="81" t="s">
        <v>121</v>
      </c>
      <c r="C12" s="81" t="s">
        <v>122</v>
      </c>
      <c r="D12" s="77" t="n">
        <v>45783</v>
      </c>
      <c r="E12" s="75" t="s">
        <v>123</v>
      </c>
      <c r="F12" s="75"/>
      <c r="G12" s="75" t="s">
        <v>124</v>
      </c>
      <c r="H12" s="82" t="n">
        <v>50</v>
      </c>
      <c r="I12" s="83" t="n">
        <v>3</v>
      </c>
      <c r="J12" s="70"/>
    </row>
    <row r="13" customFormat="false" ht="12.5" hidden="false" customHeight="false" outlineLevel="0" collapsed="false">
      <c r="A13" s="75" t="s">
        <v>107</v>
      </c>
      <c r="B13" s="81" t="s">
        <v>125</v>
      </c>
      <c r="C13" s="81" t="s">
        <v>126</v>
      </c>
      <c r="D13" s="77" t="n">
        <v>45784</v>
      </c>
      <c r="E13" s="75" t="s">
        <v>127</v>
      </c>
      <c r="F13" s="75"/>
      <c r="G13" s="75" t="s">
        <v>128</v>
      </c>
      <c r="H13" s="82" t="n">
        <v>200</v>
      </c>
      <c r="I13" s="83" t="n">
        <v>3</v>
      </c>
      <c r="J13" s="70"/>
    </row>
    <row r="14" customFormat="false" ht="12.5" hidden="false" customHeight="false" outlineLevel="0" collapsed="false">
      <c r="A14" s="75" t="s">
        <v>107</v>
      </c>
      <c r="B14" s="81" t="s">
        <v>129</v>
      </c>
      <c r="C14" s="81" t="s">
        <v>130</v>
      </c>
      <c r="D14" s="77" t="n">
        <v>45785</v>
      </c>
      <c r="E14" s="75" t="s">
        <v>131</v>
      </c>
      <c r="F14" s="75"/>
      <c r="G14" s="75" t="s">
        <v>132</v>
      </c>
      <c r="H14" s="82"/>
      <c r="I14" s="83" t="n">
        <v>3</v>
      </c>
      <c r="J14" s="70"/>
    </row>
    <row r="15" customFormat="false" ht="12.5" hidden="false" customHeight="false" outlineLevel="0" collapsed="false">
      <c r="A15" s="75" t="s">
        <v>107</v>
      </c>
      <c r="B15" s="81" t="s">
        <v>133</v>
      </c>
      <c r="C15" s="81" t="s">
        <v>134</v>
      </c>
      <c r="D15" s="77" t="n">
        <v>45786</v>
      </c>
      <c r="E15" s="75" t="s">
        <v>135</v>
      </c>
      <c r="F15" s="75"/>
      <c r="G15" s="75" t="s">
        <v>136</v>
      </c>
      <c r="H15" s="82" t="n">
        <v>505</v>
      </c>
      <c r="I15" s="83" t="n">
        <v>3</v>
      </c>
      <c r="J15" s="70"/>
    </row>
    <row r="16" customFormat="false" ht="126" hidden="false" customHeight="false" outlineLevel="0" collapsed="false">
      <c r="A16" s="75" t="s">
        <v>107</v>
      </c>
      <c r="B16" s="84"/>
      <c r="C16" s="84"/>
      <c r="D16" s="77" t="n">
        <v>45787</v>
      </c>
      <c r="E16" s="85" t="s">
        <v>137</v>
      </c>
      <c r="F16" s="85"/>
      <c r="G16" s="85"/>
      <c r="H16" s="86"/>
      <c r="I16" s="87"/>
      <c r="J16" s="70"/>
    </row>
    <row r="17" customFormat="false" ht="12.5" hidden="false" customHeight="false" outlineLevel="0" collapsed="false">
      <c r="A17" s="75" t="s">
        <v>107</v>
      </c>
      <c r="B17" s="81" t="s">
        <v>138</v>
      </c>
      <c r="C17" s="81" t="s">
        <v>139</v>
      </c>
      <c r="D17" s="77" t="n">
        <v>45788</v>
      </c>
      <c r="E17" s="75" t="s">
        <v>140</v>
      </c>
      <c r="F17" s="75"/>
      <c r="G17" s="75" t="s">
        <v>141</v>
      </c>
      <c r="H17" s="82"/>
      <c r="I17" s="83" t="n">
        <v>2</v>
      </c>
      <c r="J17" s="70"/>
    </row>
    <row r="18" customFormat="false" ht="20" hidden="false" customHeight="false" outlineLevel="0" collapsed="false">
      <c r="A18" s="75" t="s">
        <v>107</v>
      </c>
      <c r="B18" s="81" t="s">
        <v>142</v>
      </c>
      <c r="C18" s="81" t="s">
        <v>143</v>
      </c>
      <c r="D18" s="77" t="n">
        <v>45789</v>
      </c>
      <c r="E18" s="75" t="s">
        <v>144</v>
      </c>
      <c r="F18" s="75"/>
      <c r="G18" s="75" t="s">
        <v>145</v>
      </c>
      <c r="H18" s="82"/>
      <c r="I18" s="83" t="n">
        <v>2</v>
      </c>
      <c r="J18" s="70"/>
    </row>
    <row r="19" customFormat="false" ht="12.5" hidden="false" customHeight="false" outlineLevel="0" collapsed="false">
      <c r="A19" s="75" t="s">
        <v>107</v>
      </c>
      <c r="B19" s="81" t="s">
        <v>146</v>
      </c>
      <c r="C19" s="81" t="s">
        <v>147</v>
      </c>
      <c r="D19" s="77" t="n">
        <v>45790</v>
      </c>
      <c r="E19" s="75" t="s">
        <v>148</v>
      </c>
      <c r="F19" s="75"/>
      <c r="G19" s="75" t="s">
        <v>149</v>
      </c>
      <c r="H19" s="82" t="n">
        <v>1000</v>
      </c>
      <c r="I19" s="83" t="n">
        <v>2</v>
      </c>
      <c r="J19" s="70"/>
    </row>
    <row r="20" customFormat="false" ht="12.5" hidden="false" customHeight="false" outlineLevel="0" collapsed="false">
      <c r="A20" s="75" t="s">
        <v>107</v>
      </c>
      <c r="B20" s="81" t="s">
        <v>150</v>
      </c>
      <c r="C20" s="81" t="s">
        <v>151</v>
      </c>
      <c r="D20" s="77" t="n">
        <v>45791</v>
      </c>
      <c r="E20" s="75" t="s">
        <v>152</v>
      </c>
      <c r="F20" s="75"/>
      <c r="G20" s="75" t="s">
        <v>153</v>
      </c>
      <c r="H20" s="82" t="n">
        <v>300</v>
      </c>
      <c r="I20" s="83" t="n">
        <v>2</v>
      </c>
      <c r="J20" s="70"/>
    </row>
    <row r="21" customFormat="false" ht="12.5" hidden="false" customHeight="false" outlineLevel="0" collapsed="false">
      <c r="A21" s="75" t="s">
        <v>107</v>
      </c>
      <c r="B21" s="81" t="s">
        <v>154</v>
      </c>
      <c r="C21" s="81" t="s">
        <v>155</v>
      </c>
      <c r="D21" s="77" t="n">
        <v>45792</v>
      </c>
      <c r="E21" s="75" t="s">
        <v>156</v>
      </c>
      <c r="F21" s="75"/>
      <c r="G21" s="75" t="s">
        <v>157</v>
      </c>
      <c r="H21" s="82" t="n">
        <v>600</v>
      </c>
      <c r="I21" s="83" t="n">
        <v>2</v>
      </c>
      <c r="J21" s="70"/>
    </row>
    <row r="22" customFormat="false" ht="20" hidden="false" customHeight="false" outlineLevel="0" collapsed="false">
      <c r="A22" s="75" t="s">
        <v>107</v>
      </c>
      <c r="B22" s="81" t="s">
        <v>158</v>
      </c>
      <c r="C22" s="81" t="s">
        <v>159</v>
      </c>
      <c r="D22" s="77" t="n">
        <v>45793</v>
      </c>
      <c r="E22" s="75" t="s">
        <v>160</v>
      </c>
      <c r="F22" s="75"/>
      <c r="G22" s="75" t="s">
        <v>161</v>
      </c>
      <c r="H22" s="82" t="n">
        <v>25.9</v>
      </c>
      <c r="I22" s="83" t="n">
        <v>2</v>
      </c>
      <c r="J22" s="70"/>
    </row>
    <row r="23" customFormat="false" ht="12.5" hidden="false" customHeight="false" outlineLevel="0" collapsed="false">
      <c r="A23" s="75" t="s">
        <v>107</v>
      </c>
      <c r="B23" s="81" t="s">
        <v>162</v>
      </c>
      <c r="C23" s="81" t="s">
        <v>163</v>
      </c>
      <c r="D23" s="77" t="n">
        <v>45794</v>
      </c>
      <c r="E23" s="75" t="s">
        <v>164</v>
      </c>
      <c r="F23" s="75"/>
      <c r="G23" s="75" t="s">
        <v>165</v>
      </c>
      <c r="H23" s="82"/>
      <c r="I23" s="83" t="n">
        <v>2</v>
      </c>
      <c r="J23" s="70"/>
    </row>
    <row r="24" customFormat="false" ht="12.5" hidden="false" customHeight="false" outlineLevel="0" collapsed="false">
      <c r="A24" s="75" t="s">
        <v>107</v>
      </c>
      <c r="B24" s="84"/>
      <c r="C24" s="84"/>
      <c r="D24" s="77" t="n">
        <v>45795</v>
      </c>
      <c r="E24" s="85" t="s">
        <v>166</v>
      </c>
      <c r="F24" s="85"/>
      <c r="G24" s="85"/>
      <c r="H24" s="86"/>
      <c r="I24" s="87"/>
      <c r="J24" s="70"/>
      <c r="M24" s="70"/>
      <c r="N24" s="70"/>
      <c r="O24" s="70"/>
      <c r="P24" s="70"/>
      <c r="Q24" s="70"/>
      <c r="R24" s="70"/>
    </row>
    <row r="25" customFormat="false" ht="20" hidden="false" customHeight="false" outlineLevel="0" collapsed="false">
      <c r="A25" s="75" t="s">
        <v>107</v>
      </c>
      <c r="B25" s="81" t="s">
        <v>167</v>
      </c>
      <c r="C25" s="81" t="s">
        <v>168</v>
      </c>
      <c r="D25" s="77" t="n">
        <v>45700</v>
      </c>
      <c r="E25" s="75" t="s">
        <v>169</v>
      </c>
      <c r="F25" s="75"/>
      <c r="G25" s="75" t="s">
        <v>170</v>
      </c>
      <c r="H25" s="82" t="n">
        <v>200</v>
      </c>
      <c r="I25" s="83" t="n">
        <v>5</v>
      </c>
      <c r="J25" s="70"/>
      <c r="M25" s="70"/>
      <c r="N25" s="70"/>
      <c r="O25" s="70"/>
      <c r="P25" s="70"/>
      <c r="Q25" s="70"/>
      <c r="R25" s="70"/>
    </row>
    <row r="26" customFormat="false" ht="30" hidden="false" customHeight="false" outlineLevel="0" collapsed="false">
      <c r="A26" s="75" t="s">
        <v>107</v>
      </c>
      <c r="B26" s="81" t="s">
        <v>171</v>
      </c>
      <c r="C26" s="81" t="s">
        <v>171</v>
      </c>
      <c r="D26" s="77" t="n">
        <v>45796</v>
      </c>
      <c r="E26" s="75" t="s">
        <v>172</v>
      </c>
      <c r="F26" s="75"/>
      <c r="G26" s="75" t="s">
        <v>173</v>
      </c>
      <c r="H26" s="82"/>
      <c r="I26" s="83" t="n">
        <v>4</v>
      </c>
      <c r="J26" s="70"/>
      <c r="M26" s="70"/>
      <c r="N26" s="70"/>
      <c r="O26" s="70"/>
      <c r="P26" s="70"/>
      <c r="Q26" s="70"/>
      <c r="R26" s="70"/>
    </row>
    <row r="27" customFormat="false" ht="12.5" hidden="false" customHeight="false" outlineLevel="0" collapsed="false">
      <c r="A27" s="75" t="s">
        <v>107</v>
      </c>
      <c r="B27" s="81" t="s">
        <v>174</v>
      </c>
      <c r="C27" s="81" t="s">
        <v>175</v>
      </c>
      <c r="D27" s="77" t="n">
        <v>45797</v>
      </c>
      <c r="E27" s="75" t="s">
        <v>176</v>
      </c>
      <c r="F27" s="75"/>
      <c r="G27" s="75" t="s">
        <v>177</v>
      </c>
      <c r="H27" s="82" t="n">
        <v>124</v>
      </c>
      <c r="I27" s="83" t="n">
        <v>2</v>
      </c>
      <c r="J27" s="70"/>
      <c r="M27" s="70"/>
      <c r="N27" s="70"/>
      <c r="O27" s="70"/>
      <c r="P27" s="70"/>
      <c r="Q27" s="70"/>
      <c r="R27" s="70"/>
    </row>
    <row r="28" customFormat="false" ht="12.5" hidden="false" customHeight="false" outlineLevel="0" collapsed="false">
      <c r="A28" s="75" t="s">
        <v>107</v>
      </c>
      <c r="B28" s="81" t="s">
        <v>178</v>
      </c>
      <c r="C28" s="81" t="n">
        <v>1213275</v>
      </c>
      <c r="D28" s="77" t="n">
        <v>45798</v>
      </c>
      <c r="E28" s="75" t="s">
        <v>179</v>
      </c>
      <c r="F28" s="75"/>
      <c r="G28" s="75" t="s">
        <v>180</v>
      </c>
      <c r="H28" s="82" t="n">
        <v>19.1</v>
      </c>
      <c r="I28" s="83" t="n">
        <v>2</v>
      </c>
      <c r="J28" s="70"/>
      <c r="O28" s="70"/>
      <c r="P28" s="70"/>
      <c r="Q28" s="70"/>
      <c r="R28" s="70"/>
    </row>
    <row r="29" customFormat="false" ht="12.5" hidden="false" customHeight="false" outlineLevel="0" collapsed="false">
      <c r="A29" s="75" t="s">
        <v>107</v>
      </c>
      <c r="B29" s="81" t="s">
        <v>181</v>
      </c>
      <c r="C29" s="81" t="n">
        <v>2007006035</v>
      </c>
      <c r="D29" s="77" t="n">
        <v>45799</v>
      </c>
      <c r="E29" s="75" t="s">
        <v>182</v>
      </c>
      <c r="F29" s="75"/>
      <c r="G29" s="75" t="s">
        <v>183</v>
      </c>
      <c r="H29" s="82" t="n">
        <v>277.74</v>
      </c>
      <c r="I29" s="83" t="n">
        <v>4</v>
      </c>
      <c r="J29" s="70"/>
      <c r="O29" s="70"/>
      <c r="P29" s="70"/>
      <c r="Q29" s="70"/>
      <c r="R29" s="70"/>
    </row>
    <row r="30" customFormat="false" ht="12.5" hidden="false" customHeight="false" outlineLevel="0" collapsed="false">
      <c r="A30" s="75" t="s">
        <v>107</v>
      </c>
      <c r="B30" s="88" t="n">
        <v>45627</v>
      </c>
      <c r="C30" s="81" t="s">
        <v>175</v>
      </c>
      <c r="D30" s="77" t="n">
        <v>45800</v>
      </c>
      <c r="E30" s="75" t="s">
        <v>184</v>
      </c>
      <c r="F30" s="75"/>
      <c r="G30" s="75" t="s">
        <v>185</v>
      </c>
      <c r="H30" s="82" t="n">
        <v>50</v>
      </c>
      <c r="I30" s="83" t="n">
        <v>4</v>
      </c>
      <c r="J30" s="70"/>
      <c r="O30" s="70"/>
      <c r="P30" s="70"/>
      <c r="Q30" s="70"/>
      <c r="R30" s="70"/>
    </row>
    <row r="31" customFormat="false" ht="12.5" hidden="false" customHeight="false" outlineLevel="0" collapsed="false">
      <c r="A31" s="75" t="s">
        <v>107</v>
      </c>
      <c r="B31" s="81" t="s">
        <v>186</v>
      </c>
      <c r="C31" s="81" t="s">
        <v>187</v>
      </c>
      <c r="D31" s="77" t="n">
        <v>45801</v>
      </c>
      <c r="E31" s="75" t="s">
        <v>188</v>
      </c>
      <c r="F31" s="75"/>
      <c r="G31" s="75" t="s">
        <v>189</v>
      </c>
      <c r="H31" s="82" t="n">
        <v>9</v>
      </c>
      <c r="I31" s="83" t="n">
        <v>4</v>
      </c>
      <c r="J31" s="70"/>
      <c r="O31" s="70"/>
      <c r="P31" s="70"/>
      <c r="Q31" s="70"/>
      <c r="R31" s="70"/>
    </row>
    <row r="32" customFormat="false" ht="12.5" hidden="false" customHeight="false" outlineLevel="0" collapsed="false">
      <c r="A32" s="75" t="s">
        <v>107</v>
      </c>
      <c r="B32" s="88" t="n">
        <v>45413</v>
      </c>
      <c r="C32" s="81" t="s">
        <v>190</v>
      </c>
      <c r="D32" s="77" t="n">
        <v>45802</v>
      </c>
      <c r="E32" s="75" t="s">
        <v>191</v>
      </c>
      <c r="F32" s="75"/>
      <c r="G32" s="75" t="s">
        <v>192</v>
      </c>
      <c r="H32" s="82" t="n">
        <v>10</v>
      </c>
      <c r="I32" s="83" t="n">
        <v>4</v>
      </c>
      <c r="J32" s="70"/>
      <c r="O32" s="70"/>
      <c r="P32" s="70"/>
      <c r="Q32" s="70"/>
      <c r="R32" s="70"/>
    </row>
    <row r="33" customFormat="false" ht="12.5" hidden="false" customHeight="false" outlineLevel="0" collapsed="false">
      <c r="A33" s="75" t="s">
        <v>107</v>
      </c>
      <c r="B33" s="81" t="s">
        <v>193</v>
      </c>
      <c r="C33" s="81" t="s">
        <v>194</v>
      </c>
      <c r="D33" s="77" t="n">
        <v>45803</v>
      </c>
      <c r="E33" s="75" t="s">
        <v>195</v>
      </c>
      <c r="F33" s="75"/>
      <c r="G33" s="75" t="s">
        <v>196</v>
      </c>
      <c r="H33" s="82" t="n">
        <v>500</v>
      </c>
      <c r="I33" s="83" t="n">
        <v>1</v>
      </c>
      <c r="J33" s="70"/>
      <c r="O33" s="70"/>
      <c r="P33" s="70"/>
      <c r="Q33" s="70"/>
      <c r="R33" s="70"/>
    </row>
    <row r="34" customFormat="false" ht="12.5" hidden="false" customHeight="false" outlineLevel="0" collapsed="false">
      <c r="A34" s="75" t="s">
        <v>107</v>
      </c>
      <c r="B34" s="81" t="s">
        <v>197</v>
      </c>
      <c r="C34" s="81" t="s">
        <v>198</v>
      </c>
      <c r="D34" s="77" t="n">
        <v>45804</v>
      </c>
      <c r="E34" s="75" t="s">
        <v>199</v>
      </c>
      <c r="F34" s="75"/>
      <c r="G34" s="75" t="s">
        <v>200</v>
      </c>
      <c r="H34" s="82" t="n">
        <v>71.2</v>
      </c>
      <c r="I34" s="83" t="n">
        <v>3</v>
      </c>
      <c r="J34" s="70"/>
      <c r="O34" s="70"/>
      <c r="P34" s="70"/>
      <c r="Q34" s="70"/>
      <c r="R34" s="70"/>
    </row>
    <row r="35" customFormat="false" ht="50" hidden="false" customHeight="false" outlineLevel="0" collapsed="false">
      <c r="A35" s="75" t="s">
        <v>107</v>
      </c>
      <c r="B35" s="81" t="s">
        <v>201</v>
      </c>
      <c r="C35" s="81" t="s">
        <v>202</v>
      </c>
      <c r="D35" s="77" t="n">
        <v>45805</v>
      </c>
      <c r="E35" s="75" t="s">
        <v>203</v>
      </c>
      <c r="F35" s="75"/>
      <c r="G35" s="75" t="s">
        <v>204</v>
      </c>
      <c r="H35" s="82" t="n">
        <v>250</v>
      </c>
      <c r="I35" s="83" t="n">
        <v>1</v>
      </c>
      <c r="J35" s="70"/>
    </row>
    <row r="36" customFormat="false" ht="12.5" hidden="false" customHeight="false" outlineLevel="0" collapsed="false">
      <c r="A36" s="75" t="s">
        <v>107</v>
      </c>
      <c r="B36" s="81" t="s">
        <v>205</v>
      </c>
      <c r="C36" s="81" t="s">
        <v>206</v>
      </c>
      <c r="D36" s="77" t="n">
        <v>45806</v>
      </c>
      <c r="E36" s="75" t="s">
        <v>207</v>
      </c>
      <c r="F36" s="75"/>
      <c r="G36" s="75" t="s">
        <v>208</v>
      </c>
      <c r="H36" s="82" t="n">
        <v>320</v>
      </c>
      <c r="I36" s="83" t="n">
        <v>5</v>
      </c>
      <c r="J36" s="70"/>
    </row>
    <row r="37" customFormat="false" ht="12.5" hidden="false" customHeight="false" outlineLevel="0" collapsed="false">
      <c r="A37" s="75" t="s">
        <v>107</v>
      </c>
      <c r="B37" s="81" t="s">
        <v>209</v>
      </c>
      <c r="C37" s="81" t="s">
        <v>210</v>
      </c>
      <c r="D37" s="77" t="n">
        <v>45807</v>
      </c>
      <c r="E37" s="75" t="s">
        <v>211</v>
      </c>
      <c r="F37" s="75"/>
      <c r="G37" s="75" t="s">
        <v>212</v>
      </c>
      <c r="H37" s="82" t="n">
        <v>40</v>
      </c>
      <c r="I37" s="83" t="n">
        <v>4</v>
      </c>
      <c r="J37" s="70"/>
    </row>
    <row r="38" customFormat="false" ht="12.5" hidden="false" customHeight="false" outlineLevel="0" collapsed="false">
      <c r="A38" s="75" t="s">
        <v>107</v>
      </c>
      <c r="B38" s="88" t="n">
        <v>45292</v>
      </c>
      <c r="C38" s="81" t="s">
        <v>213</v>
      </c>
      <c r="D38" s="77" t="n">
        <v>45808</v>
      </c>
      <c r="E38" s="75" t="s">
        <v>214</v>
      </c>
      <c r="F38" s="75"/>
      <c r="G38" s="75" t="s">
        <v>215</v>
      </c>
      <c r="H38" s="82" t="n">
        <v>25</v>
      </c>
      <c r="I38" s="83" t="n">
        <v>4</v>
      </c>
      <c r="J38" s="70"/>
    </row>
    <row r="39" customFormat="false" ht="12.5" hidden="false" customHeight="false" outlineLevel="0" collapsed="false">
      <c r="A39" s="75" t="s">
        <v>107</v>
      </c>
      <c r="B39" s="88" t="n">
        <v>45352</v>
      </c>
      <c r="C39" s="81" t="s">
        <v>216</v>
      </c>
      <c r="D39" s="77" t="n">
        <v>45809</v>
      </c>
      <c r="E39" s="75" t="s">
        <v>217</v>
      </c>
      <c r="F39" s="75"/>
      <c r="G39" s="75" t="s">
        <v>218</v>
      </c>
      <c r="H39" s="82" t="n">
        <v>150</v>
      </c>
      <c r="I39" s="83" t="n">
        <v>4</v>
      </c>
      <c r="J39" s="70"/>
    </row>
    <row r="40" customFormat="false" ht="12.5" hidden="false" customHeight="false" outlineLevel="0" collapsed="false">
      <c r="A40" s="75" t="s">
        <v>107</v>
      </c>
      <c r="B40" s="88" t="n">
        <v>45383</v>
      </c>
      <c r="C40" s="81" t="s">
        <v>219</v>
      </c>
      <c r="D40" s="77" t="n">
        <v>45810</v>
      </c>
      <c r="E40" s="75" t="s">
        <v>220</v>
      </c>
      <c r="F40" s="75"/>
      <c r="G40" s="75" t="s">
        <v>221</v>
      </c>
      <c r="H40" s="82" t="n">
        <v>100</v>
      </c>
      <c r="I40" s="83" t="n">
        <v>4</v>
      </c>
      <c r="J40" s="70"/>
    </row>
    <row r="41" customFormat="false" ht="12.5" hidden="false" customHeight="false" outlineLevel="0" collapsed="false">
      <c r="A41" s="75" t="s">
        <v>107</v>
      </c>
      <c r="B41" s="81" t="s">
        <v>222</v>
      </c>
      <c r="C41" s="81" t="s">
        <v>223</v>
      </c>
      <c r="D41" s="77" t="n">
        <v>45811</v>
      </c>
      <c r="E41" s="75" t="s">
        <v>224</v>
      </c>
      <c r="F41" s="75"/>
      <c r="G41" s="75" t="s">
        <v>225</v>
      </c>
      <c r="H41" s="82" t="n">
        <v>74.1</v>
      </c>
      <c r="I41" s="83" t="n">
        <v>4</v>
      </c>
    </row>
    <row r="42" customFormat="false" ht="12.5" hidden="false" customHeight="false" outlineLevel="0" collapsed="false">
      <c r="A42" s="75" t="s">
        <v>107</v>
      </c>
      <c r="B42" s="81" t="s">
        <v>226</v>
      </c>
      <c r="C42" s="81" t="s">
        <v>227</v>
      </c>
      <c r="D42" s="77" t="n">
        <v>45812</v>
      </c>
      <c r="E42" s="75" t="s">
        <v>228</v>
      </c>
      <c r="F42" s="75"/>
      <c r="G42" s="75" t="s">
        <v>229</v>
      </c>
      <c r="H42" s="82" t="n">
        <v>120</v>
      </c>
      <c r="I42" s="83" t="n">
        <v>2</v>
      </c>
    </row>
    <row r="43" customFormat="false" ht="40" hidden="false" customHeight="false" outlineLevel="0" collapsed="false">
      <c r="A43" s="75" t="s">
        <v>107</v>
      </c>
      <c r="B43" s="81" t="s">
        <v>230</v>
      </c>
      <c r="C43" s="81" t="s">
        <v>230</v>
      </c>
      <c r="D43" s="77" t="n">
        <v>45813</v>
      </c>
      <c r="E43" s="75" t="s">
        <v>231</v>
      </c>
      <c r="F43" s="75"/>
      <c r="G43" s="75" t="s">
        <v>232</v>
      </c>
      <c r="H43" s="82" t="n">
        <v>80</v>
      </c>
      <c r="I43" s="83" t="n">
        <v>3</v>
      </c>
    </row>
    <row r="44" customFormat="false" ht="12.5" hidden="false" customHeight="false" outlineLevel="0" collapsed="false">
      <c r="A44" s="75" t="s">
        <v>107</v>
      </c>
      <c r="B44" s="81" t="s">
        <v>233</v>
      </c>
      <c r="C44" s="81" t="s">
        <v>234</v>
      </c>
      <c r="D44" s="77" t="n">
        <v>45814</v>
      </c>
      <c r="E44" s="75" t="s">
        <v>235</v>
      </c>
      <c r="F44" s="75"/>
      <c r="G44" s="75" t="s">
        <v>236</v>
      </c>
      <c r="H44" s="82" t="n">
        <v>600</v>
      </c>
      <c r="I44" s="83" t="n">
        <v>1</v>
      </c>
    </row>
    <row r="45" s="56" customFormat="true" ht="20" hidden="false" customHeight="false" outlineLevel="0" collapsed="false">
      <c r="A45" s="75" t="s">
        <v>107</v>
      </c>
      <c r="B45" s="81" t="s">
        <v>190</v>
      </c>
      <c r="C45" s="81" t="s">
        <v>237</v>
      </c>
      <c r="D45" s="77" t="n">
        <v>45815</v>
      </c>
      <c r="E45" s="75" t="s">
        <v>238</v>
      </c>
      <c r="F45" s="75"/>
      <c r="G45" s="75" t="s">
        <v>239</v>
      </c>
      <c r="H45" s="82" t="n">
        <v>10</v>
      </c>
      <c r="I45" s="83" t="n">
        <v>3</v>
      </c>
      <c r="K45" s="57"/>
      <c r="L45" s="57"/>
      <c r="M45" s="57"/>
      <c r="N45" s="57"/>
      <c r="O45" s="57"/>
      <c r="P45" s="57"/>
      <c r="Q45" s="57"/>
      <c r="R45" s="57"/>
    </row>
    <row r="46" s="56" customFormat="true" ht="10" hidden="false" customHeight="false" outlineLevel="0" collapsed="false">
      <c r="A46" s="75" t="s">
        <v>107</v>
      </c>
      <c r="B46" s="81" t="s">
        <v>240</v>
      </c>
      <c r="C46" s="81" t="s">
        <v>241</v>
      </c>
      <c r="D46" s="77" t="n">
        <v>45816</v>
      </c>
      <c r="E46" s="75" t="s">
        <v>242</v>
      </c>
      <c r="F46" s="75"/>
      <c r="G46" s="75" t="s">
        <v>243</v>
      </c>
      <c r="H46" s="82" t="n">
        <v>19</v>
      </c>
      <c r="I46" s="83" t="n">
        <v>2</v>
      </c>
      <c r="K46" s="57"/>
      <c r="L46" s="57"/>
      <c r="M46" s="57"/>
      <c r="N46" s="57"/>
      <c r="O46" s="57"/>
      <c r="P46" s="57"/>
      <c r="Q46" s="57"/>
      <c r="R46" s="57"/>
    </row>
    <row r="47" s="56" customFormat="true" ht="10" hidden="false" customHeight="false" outlineLevel="0" collapsed="false">
      <c r="A47" s="75" t="s">
        <v>107</v>
      </c>
      <c r="B47" s="81" t="s">
        <v>244</v>
      </c>
      <c r="C47" s="81" t="s">
        <v>167</v>
      </c>
      <c r="D47" s="77" t="n">
        <v>45817</v>
      </c>
      <c r="E47" s="75" t="s">
        <v>245</v>
      </c>
      <c r="F47" s="75"/>
      <c r="G47" s="75" t="s">
        <v>246</v>
      </c>
      <c r="H47" s="82" t="n">
        <v>230</v>
      </c>
      <c r="I47" s="83" t="n">
        <v>2</v>
      </c>
      <c r="K47" s="57"/>
      <c r="L47" s="57"/>
      <c r="M47" s="57"/>
      <c r="N47" s="57"/>
      <c r="O47" s="57"/>
      <c r="P47" s="57"/>
      <c r="Q47" s="57"/>
      <c r="R47" s="57"/>
    </row>
    <row r="48" s="56" customFormat="true" ht="10" hidden="false" customHeight="false" outlineLevel="0" collapsed="false">
      <c r="A48" s="75" t="s">
        <v>107</v>
      </c>
      <c r="B48" s="81" t="s">
        <v>247</v>
      </c>
      <c r="C48" s="81" t="s">
        <v>248</v>
      </c>
      <c r="D48" s="77" t="n">
        <v>45818</v>
      </c>
      <c r="E48" s="75" t="s">
        <v>249</v>
      </c>
      <c r="F48" s="75"/>
      <c r="G48" s="75" t="s">
        <v>250</v>
      </c>
      <c r="H48" s="82" t="n">
        <v>175</v>
      </c>
      <c r="I48" s="83" t="n">
        <v>2</v>
      </c>
      <c r="K48" s="57"/>
      <c r="L48" s="57"/>
      <c r="M48" s="57"/>
      <c r="N48" s="57"/>
      <c r="O48" s="57"/>
      <c r="P48" s="57"/>
      <c r="Q48" s="57"/>
      <c r="R48" s="57"/>
    </row>
    <row r="49" s="56" customFormat="true" ht="10" hidden="false" customHeight="false" outlineLevel="0" collapsed="false">
      <c r="A49" s="75" t="s">
        <v>107</v>
      </c>
      <c r="B49" s="81" t="s">
        <v>251</v>
      </c>
      <c r="C49" s="81" t="n">
        <v>369963</v>
      </c>
      <c r="D49" s="77" t="n">
        <v>45819</v>
      </c>
      <c r="E49" s="75" t="s">
        <v>252</v>
      </c>
      <c r="F49" s="75"/>
      <c r="G49" s="75" t="s">
        <v>253</v>
      </c>
      <c r="H49" s="82"/>
      <c r="I49" s="83" t="n">
        <v>1</v>
      </c>
      <c r="K49" s="57"/>
      <c r="L49" s="57"/>
      <c r="M49" s="57"/>
      <c r="N49" s="57"/>
      <c r="O49" s="57"/>
      <c r="P49" s="57"/>
      <c r="Q49" s="57"/>
      <c r="R49" s="57"/>
    </row>
    <row r="50" s="56" customFormat="true" ht="80" hidden="false" customHeight="false" outlineLevel="0" collapsed="false">
      <c r="A50" s="75" t="s">
        <v>254</v>
      </c>
      <c r="B50" s="81"/>
      <c r="C50" s="81"/>
      <c r="D50" s="77" t="n">
        <v>45820</v>
      </c>
      <c r="E50" s="75" t="s">
        <v>255</v>
      </c>
      <c r="F50" s="75"/>
      <c r="G50" s="75"/>
      <c r="H50" s="82"/>
      <c r="I50" s="83" t="n">
        <v>10</v>
      </c>
      <c r="K50" s="57"/>
      <c r="L50" s="57"/>
      <c r="M50" s="57"/>
      <c r="N50" s="57"/>
      <c r="O50" s="57"/>
      <c r="P50" s="57"/>
      <c r="Q50" s="57"/>
      <c r="R50" s="57"/>
    </row>
    <row r="51" s="56" customFormat="true" ht="10" hidden="false" customHeight="false" outlineLevel="0" collapsed="false">
      <c r="A51" s="75" t="s">
        <v>254</v>
      </c>
      <c r="B51" s="81" t="s">
        <v>256</v>
      </c>
      <c r="C51" s="81" t="n">
        <v>20200136</v>
      </c>
      <c r="D51" s="77" t="n">
        <v>45821</v>
      </c>
      <c r="E51" s="75" t="s">
        <v>257</v>
      </c>
      <c r="F51" s="75"/>
      <c r="G51" s="75" t="s">
        <v>258</v>
      </c>
      <c r="H51" s="82" t="n">
        <v>360</v>
      </c>
      <c r="I51" s="83" t="n">
        <v>10</v>
      </c>
      <c r="K51" s="57"/>
      <c r="L51" s="57"/>
      <c r="M51" s="57"/>
      <c r="N51" s="57"/>
      <c r="O51" s="57"/>
      <c r="P51" s="57"/>
      <c r="Q51" s="57"/>
      <c r="R51" s="57"/>
    </row>
    <row r="52" s="56" customFormat="true" ht="10" hidden="false" customHeight="false" outlineLevel="0" collapsed="false">
      <c r="A52" s="75" t="s">
        <v>254</v>
      </c>
      <c r="B52" s="81" t="s">
        <v>259</v>
      </c>
      <c r="C52" s="81" t="s">
        <v>194</v>
      </c>
      <c r="D52" s="77" t="n">
        <v>45822</v>
      </c>
      <c r="E52" s="75" t="s">
        <v>260</v>
      </c>
      <c r="F52" s="75"/>
      <c r="G52" s="75" t="s">
        <v>196</v>
      </c>
      <c r="H52" s="82" t="n">
        <v>500</v>
      </c>
      <c r="I52" s="83" t="n">
        <v>10</v>
      </c>
      <c r="K52" s="57"/>
      <c r="L52" s="57"/>
      <c r="M52" s="57"/>
      <c r="N52" s="57"/>
      <c r="O52" s="57"/>
      <c r="P52" s="57"/>
      <c r="Q52" s="57"/>
      <c r="R52" s="57"/>
    </row>
    <row r="53" s="56" customFormat="true" ht="10" hidden="false" customHeight="false" outlineLevel="0" collapsed="false">
      <c r="A53" s="75" t="s">
        <v>254</v>
      </c>
      <c r="B53" s="88" t="n">
        <v>45505</v>
      </c>
      <c r="C53" s="81" t="s">
        <v>261</v>
      </c>
      <c r="D53" s="77" t="n">
        <v>45823</v>
      </c>
      <c r="E53" s="75" t="s">
        <v>262</v>
      </c>
      <c r="F53" s="75"/>
      <c r="G53" s="75" t="s">
        <v>263</v>
      </c>
      <c r="H53" s="82" t="n">
        <v>20</v>
      </c>
      <c r="I53" s="83" t="n">
        <v>10</v>
      </c>
      <c r="K53" s="57"/>
      <c r="L53" s="57"/>
      <c r="M53" s="57"/>
      <c r="N53" s="57"/>
      <c r="O53" s="57"/>
      <c r="P53" s="57"/>
      <c r="Q53" s="57"/>
      <c r="R53" s="57"/>
    </row>
    <row r="54" s="56" customFormat="true" ht="10" hidden="false" customHeight="false" outlineLevel="0" collapsed="false">
      <c r="A54" s="75" t="s">
        <v>254</v>
      </c>
      <c r="B54" s="81" t="s">
        <v>264</v>
      </c>
      <c r="C54" s="81" t="s">
        <v>265</v>
      </c>
      <c r="D54" s="77" t="n">
        <v>45824</v>
      </c>
      <c r="E54" s="75" t="s">
        <v>266</v>
      </c>
      <c r="F54" s="75"/>
      <c r="G54" s="75" t="s">
        <v>267</v>
      </c>
      <c r="H54" s="82" t="n">
        <v>25</v>
      </c>
      <c r="I54" s="83" t="n">
        <v>10</v>
      </c>
      <c r="K54" s="57"/>
      <c r="L54" s="57"/>
      <c r="M54" s="57"/>
      <c r="N54" s="57"/>
      <c r="O54" s="57"/>
      <c r="P54" s="57"/>
      <c r="Q54" s="57"/>
      <c r="R54" s="57"/>
    </row>
    <row r="55" s="56" customFormat="true" ht="20" hidden="false" customHeight="false" outlineLevel="0" collapsed="false">
      <c r="A55" s="75" t="s">
        <v>268</v>
      </c>
      <c r="B55" s="88" t="n">
        <v>45536</v>
      </c>
      <c r="C55" s="81" t="s">
        <v>269</v>
      </c>
      <c r="D55" s="77" t="n">
        <v>45825</v>
      </c>
      <c r="E55" s="75" t="s">
        <v>270</v>
      </c>
      <c r="F55" s="75"/>
      <c r="G55" s="75" t="s">
        <v>271</v>
      </c>
      <c r="H55" s="82" t="n">
        <v>20000</v>
      </c>
      <c r="I55" s="83" t="n">
        <v>5</v>
      </c>
      <c r="K55" s="57"/>
      <c r="L55" s="57"/>
      <c r="M55" s="57"/>
      <c r="N55" s="57"/>
      <c r="O55" s="57"/>
      <c r="P55" s="57"/>
      <c r="Q55" s="57"/>
      <c r="R55" s="57"/>
    </row>
    <row r="56" s="56" customFormat="true" ht="40" hidden="false" customHeight="false" outlineLevel="0" collapsed="false">
      <c r="A56" s="75" t="s">
        <v>272</v>
      </c>
      <c r="B56" s="81" t="s">
        <v>273</v>
      </c>
      <c r="C56" s="81" t="s">
        <v>274</v>
      </c>
      <c r="D56" s="77" t="n">
        <v>45826</v>
      </c>
      <c r="E56" s="75" t="s">
        <v>275</v>
      </c>
      <c r="F56" s="75"/>
      <c r="G56" s="75" t="s">
        <v>276</v>
      </c>
      <c r="H56" s="82" t="n">
        <v>30000</v>
      </c>
      <c r="I56" s="83" t="n">
        <v>5</v>
      </c>
      <c r="K56" s="57"/>
      <c r="L56" s="57"/>
      <c r="M56" s="57"/>
      <c r="N56" s="57"/>
      <c r="O56" s="57"/>
      <c r="P56" s="57"/>
      <c r="Q56" s="57"/>
      <c r="R56" s="57"/>
    </row>
    <row r="57" s="56" customFormat="true" ht="110" hidden="false" customHeight="false" outlineLevel="0" collapsed="false">
      <c r="A57" s="75" t="s">
        <v>277</v>
      </c>
      <c r="B57" s="81"/>
      <c r="C57" s="81"/>
      <c r="D57" s="77" t="n">
        <v>45827</v>
      </c>
      <c r="E57" s="75" t="s">
        <v>278</v>
      </c>
      <c r="F57" s="75"/>
      <c r="G57" s="75" t="s">
        <v>69</v>
      </c>
      <c r="H57" s="82"/>
      <c r="I57" s="83"/>
      <c r="K57" s="57"/>
      <c r="L57" s="57"/>
      <c r="M57" s="57"/>
      <c r="N57" s="57"/>
      <c r="O57" s="57"/>
      <c r="P57" s="57"/>
      <c r="Q57" s="57"/>
      <c r="R57" s="57"/>
    </row>
    <row r="58" s="56" customFormat="true" ht="10" hidden="false" customHeight="false" outlineLevel="0" collapsed="false">
      <c r="A58" s="75" t="s">
        <v>107</v>
      </c>
      <c r="B58" s="81" t="s">
        <v>279</v>
      </c>
      <c r="C58" s="81" t="s">
        <v>280</v>
      </c>
      <c r="D58" s="77" t="n">
        <v>45828</v>
      </c>
      <c r="E58" s="75" t="s">
        <v>281</v>
      </c>
      <c r="F58" s="75"/>
      <c r="G58" s="75" t="s">
        <v>282</v>
      </c>
      <c r="H58" s="82" t="n">
        <v>123</v>
      </c>
      <c r="I58" s="83" t="n">
        <v>2</v>
      </c>
      <c r="K58" s="57"/>
      <c r="L58" s="57"/>
      <c r="M58" s="57"/>
      <c r="N58" s="57"/>
      <c r="O58" s="57"/>
      <c r="P58" s="57"/>
      <c r="Q58" s="57"/>
      <c r="R58" s="57"/>
    </row>
    <row r="59" s="56" customFormat="true" ht="20" hidden="false" customHeight="false" outlineLevel="0" collapsed="false">
      <c r="A59" s="75" t="s">
        <v>107</v>
      </c>
      <c r="B59" s="81" t="s">
        <v>283</v>
      </c>
      <c r="C59" s="81" t="s">
        <v>284</v>
      </c>
      <c r="D59" s="77" t="n">
        <v>45829</v>
      </c>
      <c r="E59" s="75" t="s">
        <v>285</v>
      </c>
      <c r="F59" s="75"/>
      <c r="G59" s="75" t="s">
        <v>286</v>
      </c>
      <c r="H59" s="82" t="n">
        <v>1600</v>
      </c>
      <c r="I59" s="83" t="n">
        <v>2</v>
      </c>
      <c r="K59" s="57"/>
      <c r="L59" s="57"/>
      <c r="M59" s="57"/>
      <c r="N59" s="57"/>
      <c r="O59" s="57"/>
      <c r="P59" s="57"/>
      <c r="Q59" s="57"/>
      <c r="R59" s="57"/>
    </row>
    <row r="60" s="56" customFormat="true" ht="10" hidden="false" customHeight="false" outlineLevel="0" collapsed="false">
      <c r="A60" s="75" t="s">
        <v>107</v>
      </c>
      <c r="B60" s="81"/>
      <c r="C60" s="81"/>
      <c r="D60" s="77" t="n">
        <v>45830</v>
      </c>
      <c r="E60" s="75" t="s">
        <v>166</v>
      </c>
      <c r="F60" s="75"/>
      <c r="G60" s="75"/>
      <c r="H60" s="82"/>
      <c r="I60" s="83" t="n">
        <v>2</v>
      </c>
      <c r="K60" s="57"/>
      <c r="L60" s="57"/>
      <c r="M60" s="57"/>
      <c r="N60" s="57"/>
      <c r="O60" s="57"/>
      <c r="P60" s="57"/>
      <c r="Q60" s="57"/>
      <c r="R60" s="57"/>
    </row>
    <row r="61" s="56" customFormat="true" ht="10" hidden="false" customHeight="false" outlineLevel="0" collapsed="false">
      <c r="A61" s="75" t="s">
        <v>107</v>
      </c>
      <c r="B61" s="81" t="s">
        <v>287</v>
      </c>
      <c r="C61" s="81" t="s">
        <v>288</v>
      </c>
      <c r="D61" s="77" t="n">
        <v>45831</v>
      </c>
      <c r="E61" s="75" t="s">
        <v>289</v>
      </c>
      <c r="F61" s="75"/>
      <c r="G61" s="75" t="s">
        <v>290</v>
      </c>
      <c r="H61" s="82" t="n">
        <v>21.36</v>
      </c>
      <c r="I61" s="83" t="n">
        <v>2</v>
      </c>
      <c r="K61" s="57"/>
      <c r="L61" s="57"/>
      <c r="M61" s="57"/>
      <c r="N61" s="57"/>
      <c r="O61" s="57"/>
      <c r="P61" s="57"/>
      <c r="Q61" s="57"/>
      <c r="R61" s="57"/>
    </row>
    <row r="62" s="56" customFormat="true" ht="10" hidden="false" customHeight="false" outlineLevel="0" collapsed="false">
      <c r="A62" s="75" t="s">
        <v>107</v>
      </c>
      <c r="B62" s="81" t="s">
        <v>291</v>
      </c>
      <c r="C62" s="81" t="s">
        <v>292</v>
      </c>
      <c r="D62" s="77" t="n">
        <v>45832</v>
      </c>
      <c r="E62" s="75" t="s">
        <v>293</v>
      </c>
      <c r="F62" s="75"/>
      <c r="G62" s="75" t="s">
        <v>294</v>
      </c>
      <c r="H62" s="82" t="n">
        <v>20</v>
      </c>
      <c r="I62" s="83" t="n">
        <v>2</v>
      </c>
      <c r="K62" s="57"/>
      <c r="L62" s="57"/>
      <c r="M62" s="57"/>
      <c r="N62" s="57"/>
      <c r="O62" s="57"/>
      <c r="P62" s="57"/>
      <c r="Q62" s="57"/>
      <c r="R62" s="57"/>
    </row>
    <row r="63" s="56" customFormat="true" ht="10" hidden="false" customHeight="false" outlineLevel="0" collapsed="false">
      <c r="A63" s="75" t="s">
        <v>107</v>
      </c>
      <c r="B63" s="81" t="s">
        <v>295</v>
      </c>
      <c r="C63" s="81" t="s">
        <v>296</v>
      </c>
      <c r="D63" s="77" t="n">
        <v>45833</v>
      </c>
      <c r="E63" s="75" t="s">
        <v>297</v>
      </c>
      <c r="F63" s="75"/>
      <c r="G63" s="75" t="s">
        <v>298</v>
      </c>
      <c r="H63" s="82" t="n">
        <v>200</v>
      </c>
      <c r="I63" s="83" t="n">
        <v>2</v>
      </c>
      <c r="K63" s="57"/>
      <c r="L63" s="57"/>
      <c r="M63" s="57"/>
      <c r="N63" s="57"/>
      <c r="O63" s="57"/>
      <c r="P63" s="57"/>
      <c r="Q63" s="57"/>
      <c r="R63" s="57"/>
    </row>
    <row r="64" s="56" customFormat="true" ht="20" hidden="false" customHeight="false" outlineLevel="0" collapsed="false">
      <c r="A64" s="75" t="s">
        <v>107</v>
      </c>
      <c r="B64" s="81" t="s">
        <v>299</v>
      </c>
      <c r="C64" s="81" t="s">
        <v>300</v>
      </c>
      <c r="D64" s="77" t="n">
        <v>45834</v>
      </c>
      <c r="E64" s="75" t="s">
        <v>301</v>
      </c>
      <c r="F64" s="75"/>
      <c r="G64" s="75" t="s">
        <v>302</v>
      </c>
      <c r="H64" s="82" t="n">
        <v>201.5</v>
      </c>
      <c r="I64" s="83" t="n">
        <v>2</v>
      </c>
      <c r="K64" s="57"/>
      <c r="L64" s="57"/>
      <c r="M64" s="57"/>
      <c r="N64" s="57"/>
      <c r="O64" s="57"/>
      <c r="P64" s="57"/>
      <c r="Q64" s="57"/>
      <c r="R64" s="57"/>
    </row>
    <row r="65" s="56" customFormat="true" ht="20" hidden="false" customHeight="false" outlineLevel="0" collapsed="false">
      <c r="A65" s="75" t="s">
        <v>107</v>
      </c>
      <c r="B65" s="81" t="s">
        <v>303</v>
      </c>
      <c r="C65" s="81" t="s">
        <v>304</v>
      </c>
      <c r="D65" s="77" t="n">
        <v>45835</v>
      </c>
      <c r="E65" s="75" t="s">
        <v>305</v>
      </c>
      <c r="F65" s="75"/>
      <c r="G65" s="75" t="s">
        <v>306</v>
      </c>
      <c r="H65" s="82" t="n">
        <v>1010</v>
      </c>
      <c r="I65" s="83" t="n">
        <v>2</v>
      </c>
      <c r="K65" s="57"/>
      <c r="L65" s="57"/>
      <c r="M65" s="57"/>
      <c r="N65" s="57"/>
      <c r="O65" s="57"/>
      <c r="P65" s="57"/>
      <c r="Q65" s="57"/>
      <c r="R65" s="57"/>
    </row>
    <row r="66" s="56" customFormat="true" ht="40" hidden="false" customHeight="false" outlineLevel="0" collapsed="false">
      <c r="A66" s="75" t="s">
        <v>107</v>
      </c>
      <c r="B66" s="81" t="s">
        <v>307</v>
      </c>
      <c r="C66" s="81" t="s">
        <v>233</v>
      </c>
      <c r="D66" s="77" t="n">
        <v>45836</v>
      </c>
      <c r="E66" s="75" t="s">
        <v>308</v>
      </c>
      <c r="F66" s="75"/>
      <c r="G66" s="75" t="s">
        <v>309</v>
      </c>
      <c r="H66" s="82" t="n">
        <v>1330</v>
      </c>
      <c r="I66" s="83" t="n">
        <v>2</v>
      </c>
      <c r="K66" s="57"/>
      <c r="L66" s="57"/>
      <c r="M66" s="57"/>
      <c r="N66" s="57"/>
      <c r="O66" s="57"/>
      <c r="P66" s="57"/>
      <c r="Q66" s="57"/>
      <c r="R66" s="57"/>
    </row>
    <row r="67" s="56" customFormat="true" ht="20" hidden="false" customHeight="false" outlineLevel="0" collapsed="false">
      <c r="A67" s="75" t="s">
        <v>310</v>
      </c>
      <c r="B67" s="88" t="n">
        <v>45627</v>
      </c>
      <c r="C67" s="81" t="s">
        <v>311</v>
      </c>
      <c r="D67" s="77" t="n">
        <v>45837</v>
      </c>
      <c r="E67" s="75" t="s">
        <v>312</v>
      </c>
      <c r="F67" s="75"/>
      <c r="G67" s="75" t="s">
        <v>313</v>
      </c>
      <c r="H67" s="82" t="n">
        <v>1000</v>
      </c>
      <c r="I67" s="83" t="n">
        <v>10</v>
      </c>
      <c r="K67" s="57"/>
      <c r="L67" s="57"/>
      <c r="M67" s="57"/>
      <c r="N67" s="57"/>
      <c r="O67" s="57"/>
      <c r="P67" s="57"/>
      <c r="Q67" s="57"/>
      <c r="R67" s="57"/>
    </row>
    <row r="68" s="56" customFormat="true" ht="20" hidden="false" customHeight="false" outlineLevel="0" collapsed="false">
      <c r="A68" s="75" t="s">
        <v>314</v>
      </c>
      <c r="B68" s="81" t="s">
        <v>315</v>
      </c>
      <c r="C68" s="81" t="s">
        <v>316</v>
      </c>
      <c r="D68" s="77" t="n">
        <v>45838</v>
      </c>
      <c r="E68" s="75" t="s">
        <v>317</v>
      </c>
      <c r="F68" s="75"/>
      <c r="G68" s="75" t="s">
        <v>318</v>
      </c>
      <c r="H68" s="82" t="n">
        <v>200</v>
      </c>
      <c r="I68" s="83" t="n">
        <v>10</v>
      </c>
      <c r="K68" s="57"/>
      <c r="L68" s="57"/>
      <c r="M68" s="57"/>
      <c r="N68" s="57"/>
      <c r="O68" s="57"/>
      <c r="P68" s="57"/>
      <c r="Q68" s="57"/>
      <c r="R68" s="57"/>
    </row>
    <row r="69" s="56" customFormat="true" ht="50" hidden="false" customHeight="false" outlineLevel="0" collapsed="false">
      <c r="A69" s="75" t="s">
        <v>319</v>
      </c>
      <c r="B69" s="81"/>
      <c r="C69" s="81"/>
      <c r="D69" s="77" t="n">
        <v>45839</v>
      </c>
      <c r="E69" s="75" t="s">
        <v>320</v>
      </c>
      <c r="F69" s="75"/>
      <c r="G69" s="75"/>
      <c r="H69" s="82"/>
      <c r="I69" s="83" t="n">
        <v>10</v>
      </c>
      <c r="K69" s="57"/>
      <c r="L69" s="57"/>
      <c r="M69" s="57"/>
      <c r="N69" s="57"/>
      <c r="O69" s="57"/>
      <c r="P69" s="57"/>
      <c r="Q69" s="57"/>
      <c r="R69" s="57"/>
    </row>
    <row r="70" s="56" customFormat="true" ht="10" hidden="false" customHeight="false" outlineLevel="0" collapsed="false">
      <c r="A70" s="75" t="s">
        <v>319</v>
      </c>
      <c r="B70" s="81" t="s">
        <v>321</v>
      </c>
      <c r="C70" s="81" t="s">
        <v>233</v>
      </c>
      <c r="D70" s="77" t="n">
        <v>45840</v>
      </c>
      <c r="E70" s="75" t="s">
        <v>322</v>
      </c>
      <c r="F70" s="75"/>
      <c r="G70" s="75" t="s">
        <v>323</v>
      </c>
      <c r="H70" s="82" t="n">
        <v>147.35</v>
      </c>
      <c r="I70" s="83" t="n">
        <v>10</v>
      </c>
      <c r="K70" s="57"/>
      <c r="L70" s="57"/>
      <c r="M70" s="57"/>
      <c r="N70" s="57"/>
      <c r="O70" s="57"/>
      <c r="P70" s="57"/>
      <c r="Q70" s="57"/>
      <c r="R70" s="57"/>
    </row>
    <row r="71" s="56" customFormat="true" ht="40" hidden="false" customHeight="false" outlineLevel="0" collapsed="false">
      <c r="A71" s="75" t="s">
        <v>319</v>
      </c>
      <c r="B71" s="81" t="s">
        <v>324</v>
      </c>
      <c r="C71" s="81" t="s">
        <v>325</v>
      </c>
      <c r="D71" s="77" t="n">
        <v>45841</v>
      </c>
      <c r="E71" s="75" t="s">
        <v>326</v>
      </c>
      <c r="F71" s="75"/>
      <c r="G71" s="75" t="s">
        <v>327</v>
      </c>
      <c r="H71" s="82" t="n">
        <v>2500</v>
      </c>
      <c r="I71" s="83" t="n">
        <v>10</v>
      </c>
      <c r="K71" s="57"/>
      <c r="L71" s="57"/>
      <c r="M71" s="57"/>
      <c r="N71" s="57"/>
      <c r="O71" s="57"/>
      <c r="P71" s="57"/>
      <c r="Q71" s="57"/>
      <c r="R71" s="57"/>
    </row>
    <row r="72" s="56" customFormat="true" ht="10" hidden="false" customHeight="false" outlineLevel="0" collapsed="false">
      <c r="A72" s="75" t="s">
        <v>319</v>
      </c>
      <c r="B72" s="81" t="s">
        <v>328</v>
      </c>
      <c r="C72" s="81" t="s">
        <v>210</v>
      </c>
      <c r="D72" s="77" t="n">
        <v>45842</v>
      </c>
      <c r="E72" s="75" t="s">
        <v>329</v>
      </c>
      <c r="F72" s="75"/>
      <c r="G72" s="75" t="s">
        <v>330</v>
      </c>
      <c r="H72" s="82" t="n">
        <v>1200</v>
      </c>
      <c r="I72" s="83" t="n">
        <v>10</v>
      </c>
      <c r="K72" s="57"/>
      <c r="L72" s="57"/>
      <c r="M72" s="57"/>
      <c r="N72" s="57"/>
      <c r="O72" s="57"/>
      <c r="P72" s="57"/>
      <c r="Q72" s="57"/>
      <c r="R72" s="57"/>
    </row>
    <row r="73" s="56" customFormat="true" ht="40" hidden="false" customHeight="false" outlineLevel="0" collapsed="false">
      <c r="A73" s="75" t="s">
        <v>319</v>
      </c>
      <c r="B73" s="81" t="s">
        <v>331</v>
      </c>
      <c r="C73" s="81" t="s">
        <v>332</v>
      </c>
      <c r="D73" s="77" t="n">
        <v>45843</v>
      </c>
      <c r="E73" s="75" t="s">
        <v>333</v>
      </c>
      <c r="F73" s="75"/>
      <c r="G73" s="75" t="s">
        <v>334</v>
      </c>
      <c r="H73" s="82" t="n">
        <v>350</v>
      </c>
      <c r="I73" s="83" t="n">
        <v>10</v>
      </c>
      <c r="K73" s="57"/>
      <c r="L73" s="57"/>
      <c r="M73" s="57"/>
      <c r="N73" s="57"/>
      <c r="O73" s="57"/>
      <c r="P73" s="57"/>
      <c r="Q73" s="57"/>
      <c r="R73" s="57"/>
    </row>
    <row r="74" s="56" customFormat="true" ht="50" hidden="false" customHeight="false" outlineLevel="0" collapsed="false">
      <c r="A74" s="75" t="s">
        <v>319</v>
      </c>
      <c r="B74" s="81"/>
      <c r="C74" s="81"/>
      <c r="D74" s="77" t="n">
        <v>45844</v>
      </c>
      <c r="E74" s="75" t="s">
        <v>335</v>
      </c>
      <c r="F74" s="75"/>
      <c r="G74" s="75"/>
      <c r="H74" s="82"/>
      <c r="I74" s="83" t="n">
        <v>10</v>
      </c>
      <c r="K74" s="57"/>
      <c r="L74" s="57"/>
      <c r="M74" s="57"/>
      <c r="N74" s="57"/>
      <c r="O74" s="57"/>
      <c r="P74" s="57"/>
      <c r="Q74" s="57"/>
      <c r="R74" s="57"/>
    </row>
    <row r="75" s="56" customFormat="true" ht="10" hidden="false" customHeight="false" outlineLevel="0" collapsed="false">
      <c r="A75" s="75" t="s">
        <v>319</v>
      </c>
      <c r="B75" s="81" t="s">
        <v>336</v>
      </c>
      <c r="C75" s="81" t="s">
        <v>337</v>
      </c>
      <c r="D75" s="77" t="n">
        <v>45845</v>
      </c>
      <c r="E75" s="75" t="s">
        <v>338</v>
      </c>
      <c r="F75" s="75"/>
      <c r="G75" s="75" t="s">
        <v>339</v>
      </c>
      <c r="H75" s="82" t="n">
        <v>230</v>
      </c>
      <c r="I75" s="83" t="n">
        <v>10</v>
      </c>
      <c r="K75" s="57"/>
      <c r="L75" s="57"/>
      <c r="M75" s="57"/>
      <c r="N75" s="57"/>
      <c r="O75" s="57"/>
      <c r="P75" s="57"/>
      <c r="Q75" s="57"/>
      <c r="R75" s="57"/>
    </row>
    <row r="76" s="56" customFormat="true" ht="10" hidden="false" customHeight="false" outlineLevel="0" collapsed="false">
      <c r="A76" s="75" t="s">
        <v>319</v>
      </c>
      <c r="B76" s="81" t="s">
        <v>340</v>
      </c>
      <c r="C76" s="81" t="s">
        <v>341</v>
      </c>
      <c r="D76" s="77" t="n">
        <v>45846</v>
      </c>
      <c r="E76" s="75" t="s">
        <v>342</v>
      </c>
      <c r="F76" s="75"/>
      <c r="G76" s="75" t="s">
        <v>170</v>
      </c>
      <c r="H76" s="82" t="n">
        <v>200</v>
      </c>
      <c r="I76" s="83" t="n">
        <v>10</v>
      </c>
      <c r="K76" s="57"/>
      <c r="L76" s="57"/>
      <c r="M76" s="57"/>
      <c r="N76" s="57"/>
      <c r="O76" s="57"/>
      <c r="P76" s="57"/>
      <c r="Q76" s="57"/>
      <c r="R76" s="57"/>
    </row>
    <row r="77" s="56" customFormat="true" ht="10" hidden="false" customHeight="false" outlineLevel="0" collapsed="false">
      <c r="K77" s="57"/>
      <c r="L77" s="57"/>
      <c r="M77" s="57"/>
      <c r="N77" s="57"/>
      <c r="O77" s="57"/>
      <c r="P77" s="57"/>
      <c r="Q77" s="57"/>
      <c r="R77" s="57"/>
    </row>
    <row r="78" s="56" customFormat="true" ht="30" hidden="false" customHeight="false" outlineLevel="0" collapsed="false">
      <c r="A78" s="75" t="s">
        <v>343</v>
      </c>
      <c r="B78" s="81" t="s">
        <v>344</v>
      </c>
      <c r="C78" s="81" t="s">
        <v>345</v>
      </c>
      <c r="D78" s="77" t="n">
        <v>45847</v>
      </c>
      <c r="E78" s="75" t="s">
        <v>346</v>
      </c>
      <c r="F78" s="75"/>
      <c r="G78" s="75" t="s">
        <v>347</v>
      </c>
      <c r="H78" s="82" t="n">
        <v>10</v>
      </c>
      <c r="I78" s="83" t="n">
        <v>10</v>
      </c>
      <c r="K78" s="57"/>
      <c r="L78" s="57"/>
      <c r="M78" s="57"/>
      <c r="N78" s="57"/>
      <c r="O78" s="57"/>
      <c r="P78" s="57"/>
      <c r="Q78" s="57"/>
      <c r="R78" s="57"/>
    </row>
    <row r="79" s="56" customFormat="true" ht="10"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10"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10"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10"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10"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10"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10"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10"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10"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10"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10"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10"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10"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10"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10"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10"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10"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10"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10"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10"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10"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10"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10"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10"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10"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10"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10"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10"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10"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10"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10"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10"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10"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10"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10"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10"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10"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10"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10"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10"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10"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10"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10"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10"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10"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10"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10"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10"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10"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10"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10"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10"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10"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10"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10"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10"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10"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10"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10"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10"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10"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10"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10"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10"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10"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10"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10"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10"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10"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10"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10"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10"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10"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10"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10"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10"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10"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10"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10"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10"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10"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10"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10"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10"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10"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10"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10"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10"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10"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10"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10"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10"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10"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10"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10"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10"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10"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10"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10"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10"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10"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10"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10"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10"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10"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10"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10"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10"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10"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10"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10"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10"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10"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10"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10"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10"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10"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10"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10"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10"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10"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10"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10"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10"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10"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10"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10"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10"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10"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10"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10"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10"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10"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10"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10"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10"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10"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10"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10"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10"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10"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10"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10"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10"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10"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10"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10"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10"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10"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10"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10"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10"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10"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10"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10"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10"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10"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10"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10"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10"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10"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10"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10"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10"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10"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10"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10"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10"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10"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10"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10"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10"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10"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10"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10"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10"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10"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10"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10"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10"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10"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10"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10"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10"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10"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10"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10"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10"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10"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10"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10"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10"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10"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10"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10"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10"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10"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10"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10"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10"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10"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10"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10"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10"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10"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10"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10"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10"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10"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10"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10"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10"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10"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10"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10"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10"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10"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10"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10"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10"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10"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10"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10"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10"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10"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10"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10"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10"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10"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10"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10"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10"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10"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10"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10"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10"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10"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10"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10"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10"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10"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10"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10"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10"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10"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10"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10"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10"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10"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10"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10"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10"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10"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10"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10"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10"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10"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10"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10"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10"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10"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10"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10"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10"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10"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10"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10"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10"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10"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10"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10"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10"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10"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10"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10"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10"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10"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10"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10"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10"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10"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10"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10"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10"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10"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10"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10"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10"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10"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10"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10"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10"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10"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10"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10"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10"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10"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10"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10"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10"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10"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10"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10"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10"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10"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10"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10"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10"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10"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10"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10"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10"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10"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10"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10"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10"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10"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10"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10"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10"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10"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10"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10"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10"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10"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10"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10"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10"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10"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10"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10"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10"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10"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10"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10"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10"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10"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10"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10"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10"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10"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10"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10"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10"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10"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10"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10"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10"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10"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10"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10"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10"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10"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10"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10"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10"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10"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10"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10"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10"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10"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10"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10"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10"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10"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10"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10"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10"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10"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10"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10"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10"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10"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10"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10"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10"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10"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10"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10"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10"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10"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10"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10"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10"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10"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10"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10"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10"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10"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10"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10"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10"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10"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10"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10"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10"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10"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10"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10"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10"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10"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10"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10"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10"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10"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10"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10"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10"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10"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10"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10"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10"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10"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10"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10"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10"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10"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10"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10"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10"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10"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10"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10"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10"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10"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10"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10"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10"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10"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10"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10"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10"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10"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10"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10"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10"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10"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10"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10"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10"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10"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10"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10"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10"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10"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10"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10"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10"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10"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10"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10"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10"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10"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10"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10"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10"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10"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10"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10"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10"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10"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10"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10"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10"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10"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10"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10"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10"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10"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10"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10"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10"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10"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10"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10"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10"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10"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10"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10"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10"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10"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10"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10"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10"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10"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10"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10"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10"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10"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10"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10"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10"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10"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10"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10"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10"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10"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10"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10"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10"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10"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10"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10"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10"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10"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10"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10"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10"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10"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10"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10"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10"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10"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10"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10"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10"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10"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10"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10"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10"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10"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10"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10"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10"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10"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10"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10"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10"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10"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10"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10"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10"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10"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10"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10"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10"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10"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10"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10"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10"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10"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10"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10"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10"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10"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10"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10"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10"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10"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10"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10"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10"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10"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10"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10"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10"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10"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10"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10"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10"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10"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10"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10"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10"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10"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10"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10"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10"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10"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10"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10"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10"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10"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10"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10"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10"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10"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10"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10"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10"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10"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10"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10"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10"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10"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10"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10"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10"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10"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10"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10"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10"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10"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10"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10"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10"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10"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10"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10"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10"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10"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10"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10"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10"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10"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10"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10"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10"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10"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10"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10"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10"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10"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10"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10"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10"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10"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10"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10"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10"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10"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10"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10"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10"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10"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10"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10"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10"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10"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10"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10"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10"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10"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10"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10"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10"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10"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10"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10"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10"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10"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10"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10"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10"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10"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10"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10"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10"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10"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10"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10"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10"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10"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10"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10"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10"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10"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10"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10"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10"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10"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10"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10"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10"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10"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10"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10"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10"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10"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10"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10"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10"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10"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10"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10"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10"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10"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10"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10"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10"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10"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10"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10"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10"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10"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10"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10"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10"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10"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10"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10"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10"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10"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10"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10"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10"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10"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10"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10"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10"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10"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10"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10"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10"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10"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10"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10"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10"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10"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10"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10"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10"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10"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10"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10"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10"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10"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10"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10"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10"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10"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10"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10"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10"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10"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10"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10"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10"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10"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10"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10"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10"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10"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10"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10"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10"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10"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10"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10"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10"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10"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10"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10"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10"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10"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10"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10"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10"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10"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10"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10"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10"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10"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10"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10"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10"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10"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10"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10"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10"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10"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10"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10"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10"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10"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10"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10"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10"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10"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10"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10"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10"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10"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10"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10"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10"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10"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10"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10"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10"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10"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10"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10"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10"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10"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10"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10"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10"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10"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10"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10"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10"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10"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10"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10"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10"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10"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10"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10"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10"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10"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10"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10"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10"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10"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10"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10"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10"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10"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10"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10"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10"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10"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10"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10"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10"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10"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10"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10"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10"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10"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10"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10"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10"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10"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10"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10"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10"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10"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10"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10"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10"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10"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10"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10"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10"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10"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10"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10"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10"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10"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10"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10"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10"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10"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10"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10"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10"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10"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10"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10"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10"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10"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10"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10"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10"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10"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10"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10"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10"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10"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10"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10"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10"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10"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10"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10"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10"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10"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10"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10"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10"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10"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10"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10"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10"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10"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10"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10"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10"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10"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10"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10"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10"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10"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10"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10"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10"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10"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10"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10"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10"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10"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10"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10"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10"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10"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10"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10"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10"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10"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10"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10"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10"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10"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10"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10"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10"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10"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10"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10"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10"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10"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10"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10"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10"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10"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10"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10"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10"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10"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10"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10"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10"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10"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10"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10"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10"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10"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10"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10"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10"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10"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10"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10"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10"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10"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10"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10"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10"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10"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10"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10"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10"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10"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10"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10"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10"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10"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10"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10"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10"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10"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10"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10"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10"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10"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10"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10"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10"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10"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10"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10"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10"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10"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10"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10"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10"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10"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10"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10"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10"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10"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10"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10"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10"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10"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10"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10"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10"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10"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10"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10"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10"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10"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10"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10"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10"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10"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10"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10"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10"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10"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10"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10"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10"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10"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10"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10"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10"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A8:I76 I78">
    <cfRule type="expression" priority="3" aboveAverage="0" equalAverage="0" bottom="0" percent="0" rank="0" text="" dxfId="1">
      <formula>$A8&lt;&gt;""</formula>
    </cfRule>
  </conditionalFormatting>
  <conditionalFormatting sqref="B78:H2888">
    <cfRule type="expression" priority="4" aboveAverage="0" equalAverage="0" bottom="0" percent="0" rank="0" text="" dxfId="2">
      <formula>$A78&lt;&gt;""</formula>
    </cfRule>
  </conditionalFormatting>
  <conditionalFormatting sqref="D2886:D2913">
    <cfRule type="expression" priority="5" aboveAverage="0" equalAverage="0" bottom="0" percent="0" rank="0" text="" dxfId="3">
      <formula>$A2886&lt;&gt;""</formula>
    </cfRule>
  </conditionalFormatting>
  <dataValidations count="6">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05555555555"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C1" activeCellId="0" sqref="C1"/>
    </sheetView>
  </sheetViews>
  <sheetFormatPr defaultColWidth="11.4609375" defaultRowHeight="12.5"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024" min="8" style="70" width="11.45"/>
  </cols>
  <sheetData>
    <row r="1" s="93" customFormat="true" ht="35.25" hidden="false" customHeight="true" outlineLevel="0" collapsed="false">
      <c r="A1" s="90" t="s">
        <v>348</v>
      </c>
      <c r="B1" s="90"/>
      <c r="C1" s="91" t="n">
        <v>46022</v>
      </c>
      <c r="D1" s="92"/>
      <c r="G1" s="94" t="n">
        <v>45688</v>
      </c>
    </row>
    <row r="2" customFormat="false" ht="14" hidden="false" customHeight="false" outlineLevel="0" collapsed="false">
      <c r="A2" s="95"/>
      <c r="B2" s="95"/>
      <c r="G2" s="94" t="n">
        <v>45716</v>
      </c>
    </row>
    <row r="3" customFormat="false" ht="14" hidden="false" customHeight="false" outlineLevel="0" collapsed="false">
      <c r="A3" s="96" t="s">
        <v>349</v>
      </c>
      <c r="B3" s="97" t="str">
        <f aca="false">INDEX(Adr!B:B,Doklady!B102+1)</f>
        <v>Slovenská asociácia motoristického športu</v>
      </c>
      <c r="C3" s="97"/>
      <c r="D3" s="97"/>
      <c r="G3" s="94" t="n">
        <v>45747</v>
      </c>
    </row>
    <row r="4" customFormat="false" ht="14" hidden="false" customHeight="false" outlineLevel="0" collapsed="false">
      <c r="A4" s="96" t="s">
        <v>350</v>
      </c>
      <c r="B4" s="70" t="str">
        <f aca="false">RIGHT("0000"&amp;INDEX(Adr!A:A,Doklady!B102+1),8)</f>
        <v>31824021</v>
      </c>
      <c r="G4" s="94" t="n">
        <v>45777</v>
      </c>
    </row>
    <row r="5" customFormat="false" ht="14" hidden="false" customHeight="false" outlineLevel="0" collapsed="false">
      <c r="A5" s="96" t="s">
        <v>351</v>
      </c>
      <c r="B5" s="70" t="str">
        <f aca="false">INDEX(Adr!D:D,Doklady!B102+1)&amp;", "&amp;INDEX(Adr!E:E,Doklady!B102+1)</f>
        <v>Fatranská 3, Nitra</v>
      </c>
      <c r="G5" s="94" t="n">
        <v>45808</v>
      </c>
    </row>
    <row r="6" customFormat="false" ht="14" hidden="false" customHeight="false" outlineLevel="0" collapsed="false">
      <c r="A6" s="96"/>
      <c r="G6" s="94" t="n">
        <v>45838</v>
      </c>
    </row>
    <row r="7" customFormat="false" ht="14" hidden="false" customHeight="false" outlineLevel="0" collapsed="false">
      <c r="G7" s="94" t="n">
        <v>45869</v>
      </c>
    </row>
    <row r="8" customFormat="false" ht="14" hidden="false" customHeight="false" outlineLevel="0" collapsed="false">
      <c r="G8" s="94" t="n">
        <v>45900</v>
      </c>
    </row>
    <row r="9" customFormat="false" ht="21" hidden="false" customHeight="false" outlineLevel="0" collapsed="false">
      <c r="A9" s="98" t="s">
        <v>352</v>
      </c>
      <c r="B9" s="98" t="s">
        <v>352</v>
      </c>
      <c r="C9" s="99" t="s">
        <v>353</v>
      </c>
      <c r="G9" s="94" t="n">
        <v>45930</v>
      </c>
    </row>
    <row r="10" customFormat="false" ht="14" hidden="false" customHeight="false" outlineLevel="0" collapsed="false">
      <c r="A10" s="100" t="s">
        <v>354</v>
      </c>
      <c r="B10" s="101" t="s">
        <v>355</v>
      </c>
      <c r="C10" s="102" t="n">
        <f aca="false">+Spolu!C10</f>
        <v>0</v>
      </c>
      <c r="G10" s="94" t="n">
        <v>45961</v>
      </c>
    </row>
    <row r="11" customFormat="false" ht="14" hidden="false" customHeight="false" outlineLevel="0" collapsed="false">
      <c r="A11" s="100" t="s">
        <v>356</v>
      </c>
      <c r="B11" s="101" t="s">
        <v>357</v>
      </c>
      <c r="C11" s="102" t="n">
        <f aca="false">+Spolu!C11</f>
        <v>319398</v>
      </c>
      <c r="G11" s="94" t="n">
        <v>45991</v>
      </c>
    </row>
    <row r="12" customFormat="false" ht="14" hidden="false" customHeight="false" outlineLevel="0" collapsed="false">
      <c r="A12" s="100" t="s">
        <v>358</v>
      </c>
      <c r="B12" s="101" t="s">
        <v>359</v>
      </c>
      <c r="C12" s="102" t="n">
        <v>0</v>
      </c>
      <c r="G12" s="94" t="n">
        <v>46022</v>
      </c>
    </row>
    <row r="13" customFormat="false" ht="14" hidden="false" customHeight="false" outlineLevel="0" collapsed="false">
      <c r="A13" s="100" t="s">
        <v>360</v>
      </c>
      <c r="B13" s="101" t="s">
        <v>361</v>
      </c>
      <c r="C13" s="102" t="n">
        <f aca="false">+Spolu!C13</f>
        <v>0</v>
      </c>
      <c r="G13" s="94"/>
    </row>
    <row r="14" customFormat="false" ht="14" hidden="false" customHeight="false" outlineLevel="0" collapsed="false">
      <c r="A14" s="100" t="s">
        <v>362</v>
      </c>
      <c r="B14" s="101" t="s">
        <v>363</v>
      </c>
      <c r="C14" s="102" t="n">
        <f aca="false">+Spolu!C14</f>
        <v>0</v>
      </c>
      <c r="G14" s="94"/>
    </row>
    <row r="15" customFormat="false" ht="14" hidden="false" customHeight="false" outlineLevel="0" collapsed="false">
      <c r="A15" s="103" t="s">
        <v>364</v>
      </c>
      <c r="B15" s="104"/>
      <c r="C15" s="105" t="n">
        <f aca="false">SUM(C10:C14)</f>
        <v>319398</v>
      </c>
      <c r="G15" s="94"/>
    </row>
    <row r="16" customFormat="false" ht="14" hidden="false" customHeight="false" outlineLevel="0" collapsed="false">
      <c r="G16" s="94"/>
    </row>
    <row r="17" customFormat="false" ht="72" hidden="false" customHeight="true" outlineLevel="0" collapsed="false">
      <c r="A17" s="106" t="s">
        <v>365</v>
      </c>
      <c r="B17" s="106"/>
      <c r="C17" s="106"/>
      <c r="D17" s="106"/>
      <c r="E17" s="17"/>
    </row>
    <row r="61" customFormat="false" ht="12.5"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53" colorId="64" zoomScale="130" zoomScaleNormal="130" zoomScalePageLayoutView="100" workbookViewId="0">
      <selection pane="topLeft" activeCell="D140" activeCellId="0" sqref="D140"/>
    </sheetView>
  </sheetViews>
  <sheetFormatPr defaultColWidth="11.4609375" defaultRowHeight="12.5" zeroHeight="false" outlineLevelRow="0" outlineLevelCol="0"/>
  <cols>
    <col collapsed="false" customWidth="true" hidden="false" outlineLevel="0" max="1" min="1" style="107" width="5.55"/>
    <col collapsed="false" customWidth="true" hidden="false" outlineLevel="0" max="2" min="2" style="107" width="55.44"/>
    <col collapsed="false" customWidth="true" hidden="false" outlineLevel="0" max="9" min="3" style="108" width="11.54"/>
    <col collapsed="false" customWidth="true" hidden="false" outlineLevel="0" max="10" min="10" style="109" width="63.56"/>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3.98"/>
    <col collapsed="false" customWidth="true" hidden="false" outlineLevel="0" max="16" min="16" style="109" width="22.91"/>
    <col collapsed="false" customWidth="true" hidden="false" outlineLevel="0" max="17" min="17" style="109" width="3.98"/>
    <col collapsed="false" customWidth="true" hidden="false" outlineLevel="0" max="18" min="18" style="109" width="22.91"/>
    <col collapsed="false" customWidth="true" hidden="false" outlineLevel="0" max="19" min="19" style="109" width="4.1"/>
    <col collapsed="false" customWidth="true" hidden="false" outlineLevel="0" max="20" min="20" style="109" width="22.91"/>
    <col collapsed="false" customWidth="true" hidden="false" outlineLevel="0" max="21" min="21" style="109" width="4.1"/>
    <col collapsed="false" customWidth="false" hidden="false" outlineLevel="0" max="26" min="22" style="109" width="11.45"/>
    <col collapsed="false" customWidth="false" hidden="false" outlineLevel="0" max="1024" min="27" style="107" width="11.45"/>
  </cols>
  <sheetData>
    <row r="1" customFormat="false" ht="32" hidden="false" customHeight="true" outlineLevel="0" collapsed="false">
      <c r="A1" s="110" t="s">
        <v>366</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6.15" hidden="false" customHeight="true" outlineLevel="0" collapsed="false">
      <c r="B3" s="112" t="s">
        <v>96</v>
      </c>
      <c r="C3" s="113" t="str">
        <f aca="false">INDEX(Adr!B2:B87,Doklady!B102)</f>
        <v>Slovenská asociácia motoristického športu</v>
      </c>
      <c r="D3" s="113"/>
      <c r="E3" s="113"/>
      <c r="F3" s="113"/>
      <c r="G3" s="114"/>
      <c r="H3" s="114"/>
      <c r="I3" s="115" t="str">
        <f aca="false">Doklady!I100</f>
        <v>V2</v>
      </c>
      <c r="J3" s="116"/>
      <c r="K3" s="116"/>
      <c r="L3" s="116"/>
      <c r="M3" s="116"/>
      <c r="N3" s="116"/>
      <c r="O3" s="116"/>
      <c r="P3" s="116"/>
      <c r="Q3" s="116"/>
      <c r="R3" s="116"/>
      <c r="S3" s="116"/>
      <c r="T3" s="116"/>
      <c r="U3" s="116"/>
      <c r="V3" s="116"/>
      <c r="W3" s="116"/>
      <c r="X3" s="116"/>
      <c r="Y3" s="116"/>
      <c r="Z3" s="116"/>
    </row>
    <row r="4" s="111" customFormat="true" ht="13" hidden="false" customHeight="false" outlineLevel="0" collapsed="false">
      <c r="B4" s="117" t="s">
        <v>350</v>
      </c>
      <c r="C4" s="118" t="str">
        <f aca="false">INDEX(Adr!A2:A89,Doklady!B102)</f>
        <v>31824021</v>
      </c>
      <c r="I4" s="115" t="n">
        <f aca="false">Doklady!I101</f>
        <v>45887</v>
      </c>
      <c r="J4" s="116"/>
      <c r="K4" s="116"/>
      <c r="L4" s="116"/>
      <c r="M4" s="116"/>
      <c r="N4" s="116"/>
      <c r="O4" s="116"/>
      <c r="P4" s="116"/>
      <c r="Q4" s="116"/>
      <c r="R4" s="116"/>
      <c r="S4" s="116"/>
      <c r="T4" s="116"/>
      <c r="U4" s="116"/>
      <c r="V4" s="116"/>
      <c r="W4" s="116"/>
      <c r="X4" s="116"/>
      <c r="Y4" s="116"/>
      <c r="Z4" s="116"/>
    </row>
    <row r="5" s="111" customFormat="true" ht="13" hidden="false" customHeight="false" outlineLevel="0" collapsed="false">
      <c r="B5" s="117" t="s">
        <v>367</v>
      </c>
      <c r="C5" s="111" t="str">
        <f aca="false">INDEX(Adr!C2:C89,Doklady!B102)</f>
        <v>občianske združenie</v>
      </c>
      <c r="J5" s="116"/>
      <c r="K5" s="116"/>
      <c r="L5" s="116"/>
      <c r="M5" s="116"/>
      <c r="N5" s="116"/>
      <c r="O5" s="116"/>
      <c r="P5" s="116"/>
      <c r="Q5" s="116"/>
      <c r="R5" s="116"/>
      <c r="S5" s="116"/>
      <c r="T5" s="116"/>
      <c r="U5" s="116"/>
      <c r="V5" s="116"/>
      <c r="W5" s="116"/>
      <c r="X5" s="116"/>
      <c r="Y5" s="116"/>
      <c r="Z5" s="116"/>
    </row>
    <row r="6" s="111" customFormat="true" ht="13" hidden="false" customHeight="false" outlineLevel="0" collapsed="false">
      <c r="B6" s="117" t="s">
        <v>351</v>
      </c>
      <c r="C6" s="111" t="str">
        <f aca="false">INDEX(Adr!D2:D89,Doklady!B102)&amp;", "&amp;INDEX(Adr!E2:E89,Doklady!B102)&amp;", "&amp;INDEX(Adr!F2:F89,Doklady!B102)</f>
        <v>Fatranská 3, Nitra, 949 01</v>
      </c>
      <c r="J6" s="116"/>
      <c r="K6" s="116"/>
      <c r="L6" s="116"/>
      <c r="M6" s="116"/>
      <c r="N6" s="116"/>
      <c r="O6" s="116"/>
      <c r="P6" s="116"/>
      <c r="Q6" s="116"/>
      <c r="R6" s="116"/>
      <c r="S6" s="116"/>
      <c r="T6" s="116"/>
      <c r="U6" s="116"/>
      <c r="V6" s="116"/>
      <c r="W6" s="116"/>
      <c r="X6" s="116"/>
      <c r="Y6" s="116"/>
      <c r="Z6" s="116"/>
    </row>
    <row r="7" s="111" customFormat="true" ht="13"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352</v>
      </c>
      <c r="B9" s="119" t="s">
        <v>368</v>
      </c>
      <c r="C9" s="120" t="s">
        <v>369</v>
      </c>
      <c r="D9" s="120" t="s">
        <v>370</v>
      </c>
      <c r="E9" s="121" t="s">
        <v>371</v>
      </c>
      <c r="F9" s="121"/>
      <c r="J9" s="107"/>
      <c r="L9" s="122"/>
      <c r="M9" s="122"/>
      <c r="N9" s="122"/>
      <c r="O9" s="122"/>
      <c r="P9" s="122"/>
      <c r="Q9" s="122"/>
      <c r="R9" s="122"/>
      <c r="S9" s="122"/>
    </row>
    <row r="10" customFormat="false" ht="18" hidden="false" customHeight="false" outlineLevel="0" collapsed="false">
      <c r="A10" s="123" t="s">
        <v>354</v>
      </c>
      <c r="B10" s="124" t="s">
        <v>355</v>
      </c>
      <c r="C10" s="125" t="n">
        <f aca="false">SUMIF(FP!J:J,Doklady!$B$1&amp;A10,FP!D:D)</f>
        <v>0</v>
      </c>
      <c r="D10" s="125" t="n">
        <f aca="false">C10-E10</f>
        <v>0</v>
      </c>
      <c r="E10" s="126" t="n">
        <f aca="false">SUMIF(K:K,A10,I:I)</f>
        <v>0</v>
      </c>
      <c r="F10" s="126"/>
      <c r="L10" s="127" t="s">
        <v>372</v>
      </c>
      <c r="M10" s="122"/>
      <c r="N10" s="122"/>
      <c r="O10" s="122"/>
      <c r="P10" s="122"/>
      <c r="Q10" s="122"/>
      <c r="R10" s="122"/>
      <c r="S10" s="122"/>
    </row>
    <row r="11" customFormat="false" ht="18" hidden="false" customHeight="false" outlineLevel="0" collapsed="false">
      <c r="A11" s="123" t="s">
        <v>356</v>
      </c>
      <c r="B11" s="124" t="s">
        <v>357</v>
      </c>
      <c r="C11" s="125" t="n">
        <f aca="false">SUMIF(FP!J:J,Doklady!$B$1&amp;A11,FP!D:D)</f>
        <v>319398</v>
      </c>
      <c r="D11" s="125" t="n">
        <f aca="false">+C11-E11</f>
        <v>319398</v>
      </c>
      <c r="E11" s="128" t="n">
        <f aca="false">+I39-I42+I44-I47</f>
        <v>0</v>
      </c>
      <c r="F11" s="128"/>
      <c r="J11" s="129"/>
      <c r="L11" s="130" t="str">
        <f aca="false">L41</f>
        <v>a - automobilový šport - bežné transfery</v>
      </c>
      <c r="M11" s="122"/>
      <c r="N11" s="122"/>
      <c r="O11" s="122"/>
      <c r="P11" s="122"/>
      <c r="Q11" s="122"/>
      <c r="R11" s="122"/>
      <c r="S11" s="122"/>
    </row>
    <row r="12" customFormat="false" ht="18" hidden="false" customHeight="false" outlineLevel="0" collapsed="false">
      <c r="A12" s="123" t="s">
        <v>358</v>
      </c>
      <c r="B12" s="124" t="s">
        <v>359</v>
      </c>
      <c r="C12" s="125" t="n">
        <f aca="false">SUMIF(FP!J:J,Doklady!$B$1&amp;A12,FP!D:D)</f>
        <v>0</v>
      </c>
      <c r="D12" s="125" t="n">
        <f aca="false">C12-E12</f>
        <v>0</v>
      </c>
      <c r="E12" s="126" t="n">
        <f aca="false">SUMIF(K:K,A12,I:I)</f>
        <v>0</v>
      </c>
      <c r="F12" s="126"/>
      <c r="J12" s="131"/>
      <c r="L12" s="130" t="str">
        <f aca="false">L42</f>
        <v>a - automobilový šport - kapitálové transfery</v>
      </c>
      <c r="N12" s="122"/>
      <c r="O12" s="122"/>
      <c r="P12" s="122"/>
      <c r="Q12" s="122"/>
      <c r="R12" s="122"/>
      <c r="S12" s="122"/>
    </row>
    <row r="13" customFormat="false" ht="18" hidden="false" customHeight="false" outlineLevel="0" collapsed="false">
      <c r="A13" s="123" t="s">
        <v>360</v>
      </c>
      <c r="B13" s="124" t="s">
        <v>361</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8" hidden="false" customHeight="false" outlineLevel="0" collapsed="false">
      <c r="A14" s="123" t="s">
        <v>362</v>
      </c>
      <c r="B14" s="124" t="s">
        <v>363</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3" hidden="false" customHeight="false" outlineLevel="0" collapsed="false">
      <c r="A16" s="133" t="s">
        <v>373</v>
      </c>
      <c r="B16" s="134" t="s">
        <v>374</v>
      </c>
      <c r="C16" s="134"/>
      <c r="D16" s="134"/>
      <c r="E16" s="134"/>
      <c r="F16" s="134"/>
      <c r="G16" s="134"/>
      <c r="H16" s="134"/>
      <c r="I16" s="135" t="s">
        <v>375</v>
      </c>
      <c r="J16" s="116"/>
      <c r="K16" s="116"/>
      <c r="L16" s="116"/>
      <c r="M16" s="116"/>
      <c r="N16" s="116"/>
      <c r="O16" s="116"/>
      <c r="P16" s="116"/>
      <c r="Q16" s="116"/>
      <c r="R16" s="116"/>
      <c r="S16" s="116"/>
      <c r="T16" s="116"/>
      <c r="U16" s="116"/>
      <c r="V16" s="116"/>
      <c r="W16" s="116"/>
      <c r="X16" s="116"/>
      <c r="Y16" s="116"/>
      <c r="Z16" s="116"/>
    </row>
    <row r="17" customFormat="false" ht="12.5" hidden="false" customHeight="false" outlineLevel="0" collapsed="false">
      <c r="A17" s="136" t="s">
        <v>376</v>
      </c>
      <c r="B17" s="124" t="s">
        <v>377</v>
      </c>
      <c r="C17" s="124"/>
      <c r="D17" s="124"/>
      <c r="E17" s="124"/>
      <c r="F17" s="124"/>
      <c r="G17" s="124"/>
      <c r="H17" s="124"/>
      <c r="I17" s="137" t="n">
        <f aca="false">SUMIF(FP!I:I,Doklady!$B$1&amp;A17,FP!D:D)</f>
        <v>319398</v>
      </c>
      <c r="T17" s="138"/>
    </row>
    <row r="18" customFormat="false" ht="12.5" hidden="false" customHeight="false" outlineLevel="0" collapsed="false">
      <c r="A18" s="139" t="s">
        <v>378</v>
      </c>
      <c r="B18" s="124" t="s">
        <v>379</v>
      </c>
      <c r="C18" s="124"/>
      <c r="D18" s="124"/>
      <c r="E18" s="124"/>
      <c r="F18" s="124"/>
      <c r="G18" s="124"/>
      <c r="H18" s="124"/>
      <c r="I18" s="137" t="n">
        <f aca="false">SUMIF(FP!I:I,Doklady!$B$1&amp;A18,FP!D:D)</f>
        <v>0</v>
      </c>
    </row>
    <row r="19" customFormat="false" ht="12.5" hidden="false" customHeight="false" outlineLevel="0" collapsed="false">
      <c r="A19" s="136" t="s">
        <v>380</v>
      </c>
      <c r="B19" s="124" t="s">
        <v>381</v>
      </c>
      <c r="C19" s="124"/>
      <c r="D19" s="124"/>
      <c r="E19" s="124"/>
      <c r="F19" s="124"/>
      <c r="G19" s="124"/>
      <c r="H19" s="124"/>
      <c r="I19" s="137" t="n">
        <f aca="false">SUMIF(FP!I:I,Doklady!$B$1&amp;A19,FP!D:D)</f>
        <v>0</v>
      </c>
    </row>
    <row r="20" customFormat="false" ht="12.5" hidden="false" customHeight="false" outlineLevel="0" collapsed="false">
      <c r="A20" s="139" t="s">
        <v>382</v>
      </c>
      <c r="B20" s="124" t="s">
        <v>383</v>
      </c>
      <c r="C20" s="124"/>
      <c r="D20" s="124"/>
      <c r="E20" s="124"/>
      <c r="F20" s="124"/>
      <c r="G20" s="124"/>
      <c r="H20" s="124"/>
      <c r="I20" s="137" t="n">
        <f aca="false">SUMIF(FP!I:I,Doklady!$B$1&amp;A20,FP!D:D)</f>
        <v>0</v>
      </c>
      <c r="T20" s="138"/>
    </row>
    <row r="21" customFormat="false" ht="12.5" hidden="false" customHeight="false" outlineLevel="0" collapsed="false">
      <c r="A21" s="136" t="s">
        <v>384</v>
      </c>
      <c r="B21" s="124" t="s">
        <v>385</v>
      </c>
      <c r="C21" s="124"/>
      <c r="D21" s="124"/>
      <c r="E21" s="124"/>
      <c r="F21" s="124"/>
      <c r="G21" s="124"/>
      <c r="H21" s="124"/>
      <c r="I21" s="137" t="n">
        <f aca="false">SUMIF(FP!I:I,Doklady!$B$1&amp;A21,FP!D:D)</f>
        <v>0</v>
      </c>
      <c r="T21" s="138"/>
    </row>
    <row r="22" customFormat="false" ht="12.5" hidden="false" customHeight="false" outlineLevel="0" collapsed="false">
      <c r="A22" s="139" t="s">
        <v>386</v>
      </c>
      <c r="B22" s="140" t="s">
        <v>387</v>
      </c>
      <c r="C22" s="140"/>
      <c r="D22" s="140"/>
      <c r="E22" s="140"/>
      <c r="F22" s="140"/>
      <c r="G22" s="140"/>
      <c r="H22" s="140"/>
      <c r="I22" s="137" t="n">
        <f aca="false">SUMIF(FP!I:I,Doklady!$B$1&amp;A22,FP!D:D)</f>
        <v>0</v>
      </c>
      <c r="T22" s="138"/>
    </row>
    <row r="23" customFormat="false" ht="12.5" hidden="false" customHeight="false" outlineLevel="0" collapsed="false">
      <c r="A23" s="136" t="s">
        <v>388</v>
      </c>
      <c r="B23" s="124" t="s">
        <v>389</v>
      </c>
      <c r="C23" s="124"/>
      <c r="D23" s="124"/>
      <c r="E23" s="124"/>
      <c r="F23" s="124"/>
      <c r="G23" s="124"/>
      <c r="H23" s="124"/>
      <c r="I23" s="137" t="n">
        <f aca="false">SUMIF(FP!I:I,Doklady!$B$1&amp;A23,FP!D:D)</f>
        <v>0</v>
      </c>
      <c r="T23" s="138"/>
    </row>
    <row r="24" customFormat="false" ht="12.5" hidden="false" customHeight="false" outlineLevel="0" collapsed="false">
      <c r="A24" s="139" t="s">
        <v>390</v>
      </c>
      <c r="B24" s="124" t="s">
        <v>391</v>
      </c>
      <c r="C24" s="124"/>
      <c r="D24" s="124"/>
      <c r="E24" s="124"/>
      <c r="F24" s="124"/>
      <c r="G24" s="124"/>
      <c r="H24" s="124"/>
      <c r="I24" s="137" t="n">
        <f aca="false">SUMIF(FP!I:I,Doklady!$B$1&amp;A24,FP!D:D)</f>
        <v>0</v>
      </c>
      <c r="T24" s="138"/>
    </row>
    <row r="25" customFormat="false" ht="10" hidden="false" customHeight="true" outlineLevel="0" collapsed="false">
      <c r="A25" s="136" t="s">
        <v>392</v>
      </c>
      <c r="B25" s="141" t="s">
        <v>393</v>
      </c>
      <c r="C25" s="141"/>
      <c r="D25" s="141"/>
      <c r="E25" s="141"/>
      <c r="F25" s="141"/>
      <c r="G25" s="141"/>
      <c r="H25" s="141"/>
      <c r="I25" s="137" t="n">
        <f aca="false">SUMIF(FP!I:I,Doklady!$B$1&amp;A25,FP!D:D)</f>
        <v>0</v>
      </c>
      <c r="T25" s="138"/>
    </row>
    <row r="26" customFormat="false" ht="12.5" hidden="false" customHeight="false" outlineLevel="0" collapsed="false">
      <c r="A26" s="139" t="s">
        <v>394</v>
      </c>
      <c r="B26" s="124" t="s">
        <v>395</v>
      </c>
      <c r="C26" s="124"/>
      <c r="D26" s="124"/>
      <c r="E26" s="124"/>
      <c r="F26" s="124"/>
      <c r="G26" s="124"/>
      <c r="H26" s="124"/>
      <c r="I26" s="137" t="n">
        <f aca="false">SUMIF(FP!I:I,Doklady!$B$1&amp;A26,FP!D:D)</f>
        <v>0</v>
      </c>
      <c r="T26" s="138"/>
    </row>
    <row r="27" customFormat="false" ht="12.5" hidden="false" customHeight="false" outlineLevel="0" collapsed="false">
      <c r="A27" s="136" t="s">
        <v>396</v>
      </c>
      <c r="B27" s="124" t="s">
        <v>397</v>
      </c>
      <c r="C27" s="124"/>
      <c r="D27" s="124"/>
      <c r="E27" s="124"/>
      <c r="F27" s="124"/>
      <c r="G27" s="124"/>
      <c r="H27" s="124"/>
      <c r="I27" s="137" t="n">
        <f aca="false">SUMIF(FP!I:I,Doklady!$B$1&amp;A27,FP!D:D)</f>
        <v>0</v>
      </c>
      <c r="T27" s="138"/>
    </row>
    <row r="28" customFormat="false" ht="12.5" hidden="false" customHeight="false" outlineLevel="0" collapsed="false">
      <c r="A28" s="139" t="s">
        <v>398</v>
      </c>
      <c r="B28" s="124" t="s">
        <v>399</v>
      </c>
      <c r="C28" s="124"/>
      <c r="D28" s="124"/>
      <c r="E28" s="124"/>
      <c r="F28" s="124"/>
      <c r="G28" s="124"/>
      <c r="H28" s="124"/>
      <c r="I28" s="137" t="n">
        <f aca="false">SUMIF(FP!I:I,Doklady!$B$1&amp;A28,FP!D:D)</f>
        <v>0</v>
      </c>
      <c r="T28" s="138"/>
    </row>
    <row r="29" customFormat="false" ht="12.5" hidden="false" customHeight="false" outlineLevel="0" collapsed="false">
      <c r="A29" s="136" t="s">
        <v>400</v>
      </c>
      <c r="B29" s="124" t="s">
        <v>401</v>
      </c>
      <c r="C29" s="124"/>
      <c r="D29" s="124"/>
      <c r="E29" s="124"/>
      <c r="F29" s="124"/>
      <c r="G29" s="124"/>
      <c r="H29" s="124"/>
      <c r="I29" s="137" t="n">
        <f aca="false">SUMIF(FP!I:I,Doklady!$B$1&amp;A29,FP!D:D)</f>
        <v>0</v>
      </c>
      <c r="T29" s="138"/>
    </row>
    <row r="30" customFormat="false" ht="12.5" hidden="true" customHeight="false" outlineLevel="0" collapsed="false">
      <c r="A30" s="139" t="s">
        <v>402</v>
      </c>
      <c r="B30" s="124"/>
      <c r="C30" s="124"/>
      <c r="D30" s="124"/>
      <c r="E30" s="124"/>
      <c r="F30" s="124"/>
      <c r="G30" s="124"/>
      <c r="H30" s="124"/>
      <c r="I30" s="137" t="n">
        <f aca="false">SUMIF(FP!I:I,Doklady!$B$1&amp;A30,FP!D:D)</f>
        <v>0</v>
      </c>
      <c r="T30" s="138"/>
    </row>
    <row r="31" customFormat="false" ht="12.5" hidden="true" customHeight="false" outlineLevel="0" collapsed="false">
      <c r="A31" s="136" t="s">
        <v>403</v>
      </c>
      <c r="B31" s="124"/>
      <c r="C31" s="124"/>
      <c r="D31" s="124"/>
      <c r="E31" s="124"/>
      <c r="F31" s="124"/>
      <c r="G31" s="124"/>
      <c r="H31" s="124"/>
      <c r="I31" s="137" t="n">
        <f aca="false">SUMIF(FP!I:I,Doklady!$B$1&amp;A31,FP!D:D)</f>
        <v>0</v>
      </c>
      <c r="T31" s="138"/>
    </row>
    <row r="32" customFormat="false" ht="12.5" hidden="true" customHeight="false" outlineLevel="0" collapsed="false">
      <c r="A32" s="139" t="s">
        <v>404</v>
      </c>
      <c r="B32" s="142"/>
      <c r="C32" s="142"/>
      <c r="D32" s="142"/>
      <c r="E32" s="142"/>
      <c r="F32" s="142"/>
      <c r="G32" s="142"/>
      <c r="H32" s="142"/>
      <c r="I32" s="137" t="n">
        <f aca="false">SUMIF(FP!I:I,Doklady!$B$1&amp;A32,FP!D:D)</f>
        <v>0</v>
      </c>
      <c r="T32" s="138"/>
    </row>
    <row r="33" customFormat="false" ht="12.5" hidden="true" customHeight="false" outlineLevel="0" collapsed="false">
      <c r="A33" s="136" t="s">
        <v>405</v>
      </c>
      <c r="B33" s="142"/>
      <c r="C33" s="142"/>
      <c r="D33" s="142"/>
      <c r="E33" s="142"/>
      <c r="F33" s="142"/>
      <c r="G33" s="142"/>
      <c r="H33" s="142"/>
      <c r="I33" s="137" t="n">
        <f aca="false">SUMIF(FP!I:I,Doklady!$B$1&amp;A33,FP!D:D)</f>
        <v>0</v>
      </c>
      <c r="T33" s="138"/>
    </row>
    <row r="34" customFormat="false" ht="12.5" hidden="true" customHeight="false" outlineLevel="0" collapsed="false">
      <c r="A34" s="139" t="s">
        <v>406</v>
      </c>
      <c r="B34" s="140"/>
      <c r="C34" s="140"/>
      <c r="D34" s="140"/>
      <c r="E34" s="140"/>
      <c r="F34" s="140"/>
      <c r="G34" s="140"/>
      <c r="H34" s="140"/>
      <c r="I34" s="137" t="n">
        <f aca="false">SUMIF(FP!I:I,Doklady!$B$1&amp;A34,FP!D:D)</f>
        <v>0</v>
      </c>
      <c r="J34" s="107"/>
      <c r="K34" s="107"/>
    </row>
    <row r="36" customFormat="false" ht="13" hidden="false" customHeight="false" outlineLevel="0" collapsed="false">
      <c r="A36" s="143" t="s">
        <v>407</v>
      </c>
      <c r="B36" s="143"/>
      <c r="C36" s="144" t="n">
        <v>1</v>
      </c>
      <c r="D36" s="144" t="n">
        <v>2</v>
      </c>
      <c r="E36" s="144" t="n">
        <v>3</v>
      </c>
      <c r="F36" s="144" t="n">
        <v>4</v>
      </c>
      <c r="G36" s="144" t="n">
        <v>5</v>
      </c>
      <c r="H36" s="144" t="n">
        <v>5</v>
      </c>
      <c r="I36" s="145"/>
    </row>
    <row r="37" customFormat="false" ht="3.75" hidden="false" customHeight="true" outlineLevel="0" collapsed="false"/>
    <row r="38" customFormat="false" ht="31.5" hidden="false" customHeight="false" outlineLevel="0" collapsed="false">
      <c r="A38" s="119" t="s">
        <v>373</v>
      </c>
      <c r="B38" s="119" t="str">
        <f aca="false">"Šport "&amp;K40</f>
        <v>Šport automobilový šport</v>
      </c>
      <c r="C38" s="146" t="s">
        <v>408</v>
      </c>
      <c r="D38" s="146" t="s">
        <v>409</v>
      </c>
      <c r="E38" s="146" t="s">
        <v>410</v>
      </c>
      <c r="F38" s="146" t="s">
        <v>411</v>
      </c>
      <c r="G38" s="146" t="s">
        <v>412</v>
      </c>
      <c r="H38" s="146" t="s">
        <v>413</v>
      </c>
      <c r="I38" s="119" t="s">
        <v>364</v>
      </c>
      <c r="L38" s="109" t="n">
        <f aca="false">COUNTIF(FP!N:N,Doklady!B1&amp;"aB")</f>
        <v>1</v>
      </c>
    </row>
    <row r="39" customFormat="false" ht="12.5" hidden="false" customHeight="false" outlineLevel="0" collapsed="false">
      <c r="A39" s="136" t="s">
        <v>376</v>
      </c>
      <c r="B39" s="147" t="s">
        <v>414</v>
      </c>
      <c r="C39" s="148" t="n">
        <f aca="false">I39*0</f>
        <v>0</v>
      </c>
      <c r="D39" s="148" t="n">
        <f aca="false">I39*0</f>
        <v>0</v>
      </c>
      <c r="E39" s="148" t="n">
        <f aca="false">I39*0</f>
        <v>0</v>
      </c>
      <c r="F39" s="148" t="n">
        <f aca="false">+I39*0.2</f>
        <v>63879.6</v>
      </c>
      <c r="G39" s="148" t="n">
        <f aca="false">+MAX(I39-C39-D39-E39-F39-H39,0)</f>
        <v>233373.48</v>
      </c>
      <c r="H39" s="148" t="n">
        <f aca="false">+IFERROR(VLOOKUP(K40&amp;" - kapitálové transfery",B$53:C$90,2,0),0)</f>
        <v>22144.92</v>
      </c>
      <c r="I39" s="137" t="n">
        <f aca="false">SUMIF(FP!K:K,K40,FP!D:D)</f>
        <v>319398</v>
      </c>
      <c r="L39" s="109" t="n">
        <f aca="false">COUNTIF(FP!N:N,Doklady!B1&amp;"aK")</f>
        <v>1</v>
      </c>
      <c r="T39" s="138"/>
    </row>
    <row r="40" customFormat="false" ht="12.5" hidden="false" customHeight="false" outlineLevel="0" collapsed="false">
      <c r="A40" s="136" t="s">
        <v>376</v>
      </c>
      <c r="B40" s="147" t="s">
        <v>415</v>
      </c>
      <c r="C40" s="148" t="n">
        <f aca="false">DSUM(Doklady!A103:J10000,"GGG",Spolu!L40:M42)</f>
        <v>0</v>
      </c>
      <c r="D40" s="148" t="n">
        <f aca="false">DSUM(Doklady!A103:J10000,"GGG",Spolu!N40:O42)</f>
        <v>0</v>
      </c>
      <c r="E40" s="148" t="n">
        <f aca="false">DSUM(Doklady!A103:J10000,"GGG",Spolu!P40:Q42)</f>
        <v>0</v>
      </c>
      <c r="F40" s="148" t="n">
        <f aca="false">DSUM(Doklady!A103:J10000,"GGG",Spolu!R40:S42)</f>
        <v>63735.16</v>
      </c>
      <c r="G40" s="148" t="n">
        <f aca="false">DSUM(Doklady!A103:J10000,"GGG",Spolu!T40:U42)-H40</f>
        <v>233517.92</v>
      </c>
      <c r="H40" s="148" t="n">
        <f aca="false">+IFERROR(VLOOKUP(K40&amp;" - kapitálové transfery",B$53:D$90,3,0),0)</f>
        <v>22144.92</v>
      </c>
      <c r="I40" s="137" t="n">
        <f aca="false">+C40+D40+E40+F40+G40+H40</f>
        <v>319398</v>
      </c>
      <c r="J40" s="149" t="str">
        <f aca="false">+K45</f>
        <v>.</v>
      </c>
      <c r="K40" s="149" t="str">
        <f aca="false">IF(L38&gt;0,INDEX(FP!K:K,Doklady!B2),".")</f>
        <v>automobilový šport</v>
      </c>
      <c r="L40" s="127" t="s">
        <v>372</v>
      </c>
      <c r="M40" s="127" t="s">
        <v>416</v>
      </c>
      <c r="N40" s="127" t="s">
        <v>372</v>
      </c>
      <c r="O40" s="127" t="s">
        <v>416</v>
      </c>
      <c r="P40" s="127" t="s">
        <v>372</v>
      </c>
      <c r="Q40" s="127" t="s">
        <v>416</v>
      </c>
      <c r="R40" s="127" t="s">
        <v>372</v>
      </c>
      <c r="S40" s="127" t="s">
        <v>416</v>
      </c>
      <c r="T40" s="127" t="s">
        <v>372</v>
      </c>
      <c r="U40" s="127" t="s">
        <v>416</v>
      </c>
    </row>
    <row r="41" customFormat="false" ht="10.5" hidden="false" customHeight="true" outlineLevel="0" collapsed="false">
      <c r="A41" s="136" t="s">
        <v>376</v>
      </c>
      <c r="B41" s="150" t="s">
        <v>417</v>
      </c>
      <c r="C41" s="148" t="n">
        <f aca="false">MAX(C39-C40,0)</f>
        <v>0</v>
      </c>
      <c r="D41" s="148" t="n">
        <f aca="false">MAX(D39-D40,0)</f>
        <v>0</v>
      </c>
      <c r="E41" s="148" t="n">
        <f aca="false">MAX(E39-E40,0)</f>
        <v>0</v>
      </c>
      <c r="F41" s="148" t="n">
        <f aca="false">MIN(I39,MAX(-F39+F40,0))</f>
        <v>0</v>
      </c>
      <c r="G41" s="148" t="n">
        <f aca="false">MIN(J39,MAX(-G39+G40+MIN(F40-F39,0),0))</f>
        <v>5.0931703299284E-011</v>
      </c>
      <c r="H41" s="148" t="n">
        <f aca="false">MAX(H39-H40,0)</f>
        <v>0</v>
      </c>
      <c r="I41" s="151" t="n">
        <f aca="false">+I39-I42</f>
        <v>0</v>
      </c>
      <c r="J41" s="152" t="n">
        <f aca="false">+K46</f>
        <v>0</v>
      </c>
      <c r="K41" s="152" t="n">
        <f aca="false">+I41-H41</f>
        <v>0</v>
      </c>
      <c r="L41" s="130" t="str">
        <f aca="false">IF(L38&gt;0,"a - "&amp;INDEX(FP!C:C,Doklady!B2),2)</f>
        <v>a - automobilový šport - bežné transfery</v>
      </c>
      <c r="M41" s="127" t="n">
        <v>1</v>
      </c>
      <c r="N41" s="130" t="str">
        <f aca="false">+L41</f>
        <v>a - automobilový šport - bežné transfery</v>
      </c>
      <c r="O41" s="127" t="n">
        <v>2</v>
      </c>
      <c r="P41" s="130" t="str">
        <f aca="false">+L41</f>
        <v>a - automobilový šport - bežné transfery</v>
      </c>
      <c r="Q41" s="127" t="n">
        <v>3</v>
      </c>
      <c r="R41" s="130" t="str">
        <f aca="false">+L41</f>
        <v>a - automobilový šport - bežné transfery</v>
      </c>
      <c r="S41" s="127" t="n">
        <v>4</v>
      </c>
      <c r="T41" s="130" t="str">
        <f aca="false">+L41</f>
        <v>a - automobilový šport - bežné transfery</v>
      </c>
      <c r="U41" s="127" t="n">
        <v>5</v>
      </c>
    </row>
    <row r="42" customFormat="false" ht="10.5" hidden="false" customHeight="true" outlineLevel="0" collapsed="false">
      <c r="A42" s="136" t="s">
        <v>376</v>
      </c>
      <c r="B42" s="147" t="s">
        <v>418</v>
      </c>
      <c r="C42" s="137" t="n">
        <f aca="false">+C40</f>
        <v>0</v>
      </c>
      <c r="D42" s="153" t="n">
        <f aca="false">+D40</f>
        <v>0</v>
      </c>
      <c r="E42" s="153" t="n">
        <f aca="false">+E40</f>
        <v>0</v>
      </c>
      <c r="F42" s="153" t="n">
        <f aca="false">+MIN(F39:F40)</f>
        <v>63735.16</v>
      </c>
      <c r="G42" s="153" t="n">
        <f aca="false">+MIN(G39+MAX(F39-F40,0)-MAX(E40-E39,0)-MAX(D40-D39,0)-MAX(C40-C39,0),G40)</f>
        <v>233517.92</v>
      </c>
      <c r="H42" s="153" t="n">
        <f aca="false">+MIN(H39:H40)</f>
        <v>22144.92</v>
      </c>
      <c r="I42" s="137" t="n">
        <f aca="false">+C42+D42+E42+MIN(F39:F40)+G42+H42</f>
        <v>319398</v>
      </c>
      <c r="J42" s="152" t="n">
        <f aca="false">+K47</f>
        <v>0</v>
      </c>
      <c r="K42" s="152" t="n">
        <f aca="false">+I42-H42</f>
        <v>297253.08</v>
      </c>
      <c r="L42" s="130" t="str">
        <f aca="false">+SUBSTITUTE(L41,"bežné","kapitálové")</f>
        <v>a - automobilový šport - kapitálové transfery</v>
      </c>
      <c r="M42" s="127" t="n">
        <v>1</v>
      </c>
      <c r="N42" s="130" t="str">
        <f aca="false">+L42</f>
        <v>a - automobilový šport - kapitálové transfery</v>
      </c>
      <c r="O42" s="127" t="n">
        <v>2</v>
      </c>
      <c r="P42" s="130" t="str">
        <f aca="false">+L42</f>
        <v>a - automobilový šport - kapitálové transfery</v>
      </c>
      <c r="Q42" s="127" t="n">
        <v>3</v>
      </c>
      <c r="R42" s="130" t="str">
        <f aca="false">+L42</f>
        <v>a - automobilový šport - kapitálové transfery</v>
      </c>
      <c r="S42" s="127" t="n">
        <v>4</v>
      </c>
      <c r="T42" s="130" t="str">
        <f aca="false">+L42</f>
        <v>a - automobilový šport - kapitálové transfery</v>
      </c>
      <c r="U42" s="127" t="n">
        <v>5</v>
      </c>
    </row>
    <row r="43" customFormat="false" ht="31.5" hidden="false" customHeight="false" outlineLevel="0" collapsed="false">
      <c r="A43" s="119" t="s">
        <v>373</v>
      </c>
      <c r="B43" s="119" t="str">
        <f aca="false">IF(L38&gt;2,"Šport "&amp;INDEX(FP!K:K,Doklady!B2+2),"Šport "&amp;K45)</f>
        <v>Šport .</v>
      </c>
      <c r="C43" s="146" t="s">
        <v>408</v>
      </c>
      <c r="D43" s="146" t="s">
        <v>409</v>
      </c>
      <c r="E43" s="146" t="s">
        <v>410</v>
      </c>
      <c r="F43" s="146" t="s">
        <v>411</v>
      </c>
      <c r="G43" s="146" t="s">
        <v>412</v>
      </c>
      <c r="H43" s="146" t="s">
        <v>413</v>
      </c>
      <c r="I43" s="119" t="s">
        <v>364</v>
      </c>
      <c r="K43" s="149"/>
      <c r="L43" s="109" t="n">
        <f aca="false">L38-1</f>
        <v>0</v>
      </c>
    </row>
    <row r="44" customFormat="false" ht="12.5" hidden="false" customHeight="false" outlineLevel="0" collapsed="false">
      <c r="A44" s="136" t="s">
        <v>376</v>
      </c>
      <c r="B44" s="147" t="s">
        <v>414</v>
      </c>
      <c r="C44" s="148" t="n">
        <f aca="false">I44*0</f>
        <v>0</v>
      </c>
      <c r="D44" s="148" t="n">
        <f aca="false">I44*0</f>
        <v>0</v>
      </c>
      <c r="E44" s="148" t="n">
        <f aca="false">I44*0</f>
        <v>0</v>
      </c>
      <c r="F44" s="148" t="n">
        <f aca="false">+I44*0.2</f>
        <v>0</v>
      </c>
      <c r="G44" s="148" t="n">
        <f aca="false">+MAX(I44-C44-D44-E44-F44-H44,0)</f>
        <v>0</v>
      </c>
      <c r="H44" s="148" t="n">
        <f aca="false">+IFERROR(VLOOKUP(K45&amp;" - kapitálové transfery",B$53:C$90,2,0),0)</f>
        <v>0</v>
      </c>
      <c r="I44" s="137" t="n">
        <f aca="false">SUMIF(FP!K:K,K45,FP!D:D)</f>
        <v>0</v>
      </c>
      <c r="K44" s="149"/>
    </row>
    <row r="45" customFormat="false" ht="12.5" hidden="false" customHeight="false" outlineLevel="0" collapsed="false">
      <c r="A45" s="136" t="s">
        <v>376</v>
      </c>
      <c r="B45" s="147" t="s">
        <v>415</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372</v>
      </c>
      <c r="M45" s="127" t="s">
        <v>416</v>
      </c>
      <c r="N45" s="127" t="s">
        <v>372</v>
      </c>
      <c r="O45" s="127" t="s">
        <v>416</v>
      </c>
      <c r="P45" s="127" t="s">
        <v>372</v>
      </c>
      <c r="Q45" s="127" t="s">
        <v>416</v>
      </c>
      <c r="R45" s="127" t="s">
        <v>372</v>
      </c>
      <c r="S45" s="127" t="s">
        <v>416</v>
      </c>
      <c r="T45" s="127" t="s">
        <v>372</v>
      </c>
      <c r="U45" s="127" t="s">
        <v>416</v>
      </c>
    </row>
    <row r="46" customFormat="false" ht="12.5" hidden="false" customHeight="false" outlineLevel="0" collapsed="false">
      <c r="A46" s="136" t="s">
        <v>376</v>
      </c>
      <c r="B46" s="150" t="s">
        <v>417</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12.5" hidden="false" customHeight="false" outlineLevel="0" collapsed="false">
      <c r="A47" s="136" t="s">
        <v>376</v>
      </c>
      <c r="B47" s="147" t="s">
        <v>418</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2.5" hidden="false" customHeight="false" outlineLevel="0" collapsed="false">
      <c r="A49" s="154"/>
      <c r="B49" s="156"/>
      <c r="C49" s="156"/>
      <c r="F49" s="157"/>
      <c r="I49" s="158"/>
      <c r="T49" s="138"/>
    </row>
    <row r="50" customFormat="false" ht="12.5" hidden="false" customHeight="false" outlineLevel="0" collapsed="false">
      <c r="A50" s="159"/>
      <c r="B50" s="159"/>
      <c r="C50" s="159"/>
      <c r="D50" s="159"/>
      <c r="E50" s="159"/>
      <c r="F50" s="159"/>
      <c r="G50" s="159"/>
      <c r="H50" s="159"/>
      <c r="I50" s="159"/>
      <c r="T50" s="138"/>
    </row>
    <row r="51" customFormat="false" ht="12.5" hidden="false" customHeight="false" outlineLevel="0" collapsed="false">
      <c r="A51" s="154"/>
      <c r="B51" s="155"/>
      <c r="C51" s="156"/>
      <c r="G51" s="160"/>
      <c r="T51" s="138"/>
    </row>
    <row r="52" customFormat="false" ht="21" hidden="false" customHeight="false" outlineLevel="0" collapsed="false">
      <c r="A52" s="161" t="s">
        <v>373</v>
      </c>
      <c r="B52" s="119" t="s">
        <v>419</v>
      </c>
      <c r="C52" s="146" t="s">
        <v>420</v>
      </c>
      <c r="D52" s="146" t="s">
        <v>421</v>
      </c>
      <c r="E52" s="146" t="s">
        <v>422</v>
      </c>
      <c r="F52" s="146" t="s">
        <v>423</v>
      </c>
      <c r="G52" s="162" t="s">
        <v>424</v>
      </c>
      <c r="H52" s="146"/>
      <c r="I52" s="146" t="s">
        <v>425</v>
      </c>
      <c r="K52" s="109" t="s">
        <v>352</v>
      </c>
      <c r="L52" s="109" t="s">
        <v>426</v>
      </c>
      <c r="M52" s="109" t="s">
        <v>427</v>
      </c>
    </row>
    <row r="53" customFormat="false" ht="12" hidden="false" customHeight="true" outlineLevel="0" collapsed="false">
      <c r="A53" s="136" t="str">
        <f aca="false">Doklady!D1</f>
        <v>a</v>
      </c>
      <c r="B53" s="163" t="str">
        <f aca="false">Doklady!H1</f>
        <v>automobilový šport - bežné transfery</v>
      </c>
      <c r="C53" s="137" t="n">
        <f aca="false">IF(A53&lt;&gt;"",INDEX(FP!D:D,Doklady!B$2+(ROW()-53)),"")</f>
        <v>297253.08</v>
      </c>
      <c r="D53" s="137" t="n">
        <f aca="false">IF(A53&lt;&gt;"",Doklady!I1-Doklady!J1,"")</f>
        <v>297253.08</v>
      </c>
      <c r="E53" s="137" t="n">
        <f aca="false">IF(A53&lt;&gt;"",MIN(D53,C53)*Doklady!C1/(1-Doklady!C1),"")</f>
        <v>0</v>
      </c>
      <c r="F53" s="148" t="n">
        <f aca="false">IF(A53&lt;&gt;"",Doklady!J1,"")</f>
        <v>0</v>
      </c>
      <c r="G53" s="137" t="n">
        <f aca="false">+IFERROR(HLOOKUP(IF(RIGHT(B53,15)="bežné transfery",LEFT(B53,LEN(B53)-18),0),$J$40:$K$42,3,0),MIN(C53,D53))</f>
        <v>297253.08</v>
      </c>
      <c r="H53" s="148"/>
      <c r="I53" s="137" t="n">
        <f aca="false">IF(A53&lt;&gt;"",MAX(IF(G53&lt;C53,C53-G53,0)+IF(F53&lt;E53,E53-F53,0),0),0)</f>
        <v>0</v>
      </c>
      <c r="J53" s="109" t="str">
        <f aca="false">IF(D53&gt;C53,"Vyúčtované prostriedky nemôžu byť väčšie ako poskytnuté. Opravte v hárku ""Doklady""","")</f>
        <v/>
      </c>
      <c r="K53" s="109" t="str">
        <f aca="false">Doklady!F1</f>
        <v>026 02</v>
      </c>
      <c r="L53" s="109" t="str">
        <f aca="false">IF(A53&lt;&gt;"",INDEX(FP!H:H,Doklady!B$2+(ROW()-52)),"")</f>
        <v>K</v>
      </c>
      <c r="M53" s="109" t="str">
        <f aca="false">K53&amp;L53</f>
        <v>026 02K</v>
      </c>
      <c r="T53" s="138"/>
    </row>
    <row r="54" customFormat="false" ht="12" hidden="false" customHeight="true" outlineLevel="0" collapsed="false">
      <c r="A54" s="136" t="str">
        <f aca="false">Doklady!D2</f>
        <v>a</v>
      </c>
      <c r="B54" s="163" t="str">
        <f aca="false">Doklady!H2</f>
        <v>automobilový šport - kapitálové transfery</v>
      </c>
      <c r="C54" s="137" t="n">
        <f aca="false">IF(A54&lt;&gt;"",INDEX(FP!D:D,Doklady!B$2+(ROW()-53)),"")</f>
        <v>22144.92</v>
      </c>
      <c r="D54" s="137" t="n">
        <f aca="false">IF(A54&lt;&gt;"",Doklady!I2-Doklady!J2,"")</f>
        <v>22144.92</v>
      </c>
      <c r="E54" s="137" t="n">
        <f aca="false">IF(A54&lt;&gt;"",MIN(D54,C54)*Doklady!C2/(1-Doklady!C2),"")</f>
        <v>0</v>
      </c>
      <c r="F54" s="148" t="n">
        <f aca="false">IF(A54&lt;&gt;"",Doklady!J2,"")</f>
        <v>0</v>
      </c>
      <c r="G54" s="137" t="n">
        <f aca="false">+IFERROR(HLOOKUP(IF(RIGHT(B54,15)="bežné transfery",LEFT(B54,LEN(B54)-18),0),$J$40:$K$42,3,0),MIN(C54,D54))</f>
        <v>22144.92</v>
      </c>
      <c r="H54" s="148"/>
      <c r="I54" s="137" t="n">
        <f aca="false">IF(A54&lt;&gt;"",MAX(IF(G54&lt;C54,C54-G54,0)+IF(F54&lt;E54,E54-F54,0),0),0)</f>
        <v>0</v>
      </c>
      <c r="J54" s="109" t="str">
        <f aca="false">IF(D54&gt;C54,"Vyúčtované prostriedky nemôžu byť väčšie ako poskytnuté. Opravte v hárku ""Doklady""","")</f>
        <v/>
      </c>
      <c r="K54" s="109" t="str">
        <f aca="false">Doklady!F2</f>
        <v>026 02</v>
      </c>
      <c r="L54" s="109" t="str">
        <f aca="false">IF(A54&lt;&gt;"",INDEX(FP!H:H,Doklady!B$2+(ROW()-52)),"")</f>
        <v>B</v>
      </c>
      <c r="M54" s="109" t="str">
        <f aca="false">K54&amp;L54</f>
        <v>026 02B</v>
      </c>
    </row>
    <row r="55" customFormat="false" ht="12" hidden="true" customHeight="true" outlineLevel="0" collapsed="false">
      <c r="A55" s="136" t="str">
        <f aca="false">Doklady!D3</f>
        <v/>
      </c>
      <c r="B55" s="163" t="str">
        <f aca="false">Doklady!H3</f>
        <v/>
      </c>
      <c r="C55" s="137" t="str">
        <f aca="false">IF(A55&lt;&gt;"",INDEX(FP!D:D,Doklady!B$2+(ROW()-53)),"")</f>
        <v/>
      </c>
      <c r="D55" s="137" t="str">
        <f aca="false">IF(A55&lt;&gt;"",Doklady!I3-Doklady!J3,"")</f>
        <v/>
      </c>
      <c r="E55" s="137" t="str">
        <f aca="false">IF(A55&lt;&gt;"",MIN(D55,C55)*Doklady!C3/(1-Doklady!C3),"")</f>
        <v/>
      </c>
      <c r="F55" s="148" t="str">
        <f aca="false">IF(A55&lt;&gt;"",Doklady!J3,"")</f>
        <v/>
      </c>
      <c r="G55" s="137" t="n">
        <f aca="false">+IFERROR(HLOOKUP(IF(RIGHT(B55,15)="bežné transfery",LEFT(B55,LEN(B55)-18),0),$J$40:$K$42,3,0),MIN(C55,D55))</f>
        <v>0</v>
      </c>
      <c r="H55" s="148"/>
      <c r="I55" s="137" t="n">
        <f aca="false">IF(A55&lt;&gt;"",MAX(IF(G55&lt;C55,C55-G55,0)+IF(F55&lt;E55,E55-F55,0),0),0)</f>
        <v>0</v>
      </c>
      <c r="J55" s="109" t="str">
        <f aca="false">IF(D55&gt;C55,"Vyúčtované prostriedky nemôžu byť väčšie ako poskytnuté. Opravte v hárku ""Doklady""","")</f>
        <v/>
      </c>
      <c r="K55" s="109" t="str">
        <f aca="false">Doklady!F3</f>
        <v/>
      </c>
      <c r="L55" s="109" t="str">
        <f aca="false">IF(A55&lt;&gt;"",INDEX(FP!H:H,Doklady!B$2+(ROW()-52)),"")</f>
        <v/>
      </c>
      <c r="M55" s="109" t="str">
        <f aca="false">K55&amp;L55</f>
        <v/>
      </c>
    </row>
    <row r="56" customFormat="false" ht="12.5" hidden="tru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12.5" hidden="tru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12" hidden="true" customHeight="tru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12" hidden="true" customHeight="tru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12" hidden="true" customHeight="tru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12" hidden="true" customHeight="tru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12" hidden="true" customHeight="tru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12" hidden="true" customHeight="tru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12" hidden="true" customHeight="tru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428</v>
      </c>
      <c r="K64" s="109" t="str">
        <f aca="false">Doklady!F12</f>
        <v/>
      </c>
      <c r="L64" s="109" t="str">
        <f aca="false">IF(A64&lt;&gt;"",INDEX(FP!H:H,Doklady!B$2+(ROW()-52)),"")</f>
        <v/>
      </c>
      <c r="M64" s="109" t="str">
        <f aca="false">K64&amp;L64</f>
        <v/>
      </c>
    </row>
    <row r="65" customFormat="false" ht="12" hidden="true" customHeight="tru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12" hidden="true" customHeight="tru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12" hidden="true" customHeight="tru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12" hidden="true" customHeight="tru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12" hidden="true" customHeight="tru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12" hidden="true" customHeight="tru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12" hidden="true" customHeight="tru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12.5" hidden="tru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12.5" hidden="tru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12" hidden="true" customHeight="tru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12" hidden="true" customHeight="tru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12" hidden="true" customHeight="tru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12" hidden="true" customHeight="tru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12" hidden="true" customHeight="tru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12" hidden="true" customHeight="tru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12" hidden="true" customHeight="tru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12" hidden="true" customHeight="tru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12" hidden="true" customHeight="tru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12" hidden="true" customHeight="tru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12" hidden="true" customHeight="tru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12" hidden="true" customHeight="tru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12" hidden="true" customHeight="tru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12" hidden="true" customHeight="tru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12" hidden="true" customHeight="tru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12" hidden="true" customHeight="tru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12" hidden="true" customHeight="tru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12" hidden="true" customHeight="tru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12" hidden="true" customHeight="tru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12" hidden="true" customHeight="tru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12" hidden="true" customHeight="tru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12" hidden="true" customHeight="tru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12" hidden="true" customHeight="tru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12" hidden="true" customHeight="tru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12" hidden="true" customHeight="tru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12" hidden="true" customHeight="tru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12" hidden="true" customHeight="tru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12" hidden="true" customHeight="tru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12" hidden="true" customHeight="tru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12" hidden="true" customHeight="tru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12" hidden="true" customHeight="tru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12" hidden="true" customHeight="tru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12" hidden="true" customHeight="tru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12" hidden="true" customHeight="tru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12" hidden="true" customHeight="tru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12" hidden="true" customHeight="tru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12" hidden="true" customHeight="tru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12" hidden="true" customHeight="tru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12" hidden="true" customHeight="tru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12" hidden="true" customHeight="tru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12" hidden="true" customHeight="tru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12" hidden="true" customHeight="tru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12" hidden="true" customHeight="tru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12" hidden="true" customHeight="tru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12" hidden="true" customHeight="tru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12" hidden="true" customHeight="tru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12" hidden="true" customHeight="tru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12" hidden="true" customHeight="tru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12" hidden="true" customHeight="tru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12" hidden="true" customHeight="tru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12" hidden="true" customHeight="tru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12" hidden="true" customHeight="tru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12" hidden="true" customHeight="tru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12" hidden="true" customHeight="tru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12" hidden="true" customHeight="tru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12" hidden="true" customHeight="tru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2" hidden="false" customHeight="true" outlineLevel="0" collapsed="false">
      <c r="A130" s="164" t="str">
        <f aca="false">Doklady!D66</f>
        <v/>
      </c>
      <c r="B130" s="165" t="s">
        <v>364</v>
      </c>
      <c r="C130" s="166" t="n">
        <f aca="false">SUM(C53:C129)</f>
        <v>319398</v>
      </c>
      <c r="D130" s="166" t="n">
        <f aca="false">SUM(D53:D129)</f>
        <v>319398</v>
      </c>
      <c r="E130" s="166" t="n">
        <f aca="false">SUM(E53:E129)</f>
        <v>0</v>
      </c>
      <c r="F130" s="166" t="n">
        <f aca="false">SUM(F53:F129)</f>
        <v>0</v>
      </c>
      <c r="G130" s="166" t="n">
        <f aca="false">SUM(G53:G129)</f>
        <v>319398</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5" hidden="false" customHeight="false" outlineLevel="0" collapsed="false">
      <c r="A132" s="111" t="s">
        <v>429</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5" hidden="false" customHeight="false" outlineLevel="0" collapsed="false">
      <c r="A133" s="111" t="s">
        <v>430</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5" hidden="false" customHeight="false" outlineLevel="0" collapsed="false">
      <c r="A134" s="111" t="s">
        <v>431</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5" hidden="false" customHeight="false" outlineLevel="0" collapsed="false">
      <c r="A135" s="111" t="s">
        <v>432</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5"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5" hidden="false" customHeight="false" outlineLevel="0" collapsed="false">
      <c r="A137" s="111" t="s">
        <v>433</v>
      </c>
      <c r="B137" s="111"/>
      <c r="C137" s="169"/>
      <c r="D137" s="169"/>
      <c r="E137" s="169"/>
      <c r="F137" s="169"/>
      <c r="G137" s="169"/>
      <c r="H137" s="169"/>
      <c r="I137" s="169"/>
      <c r="J137" s="116"/>
    </row>
    <row r="138" customFormat="false" ht="12.5" hidden="false" customHeight="false" outlineLevel="0" collapsed="false">
      <c r="A138" s="111"/>
      <c r="B138" s="111"/>
      <c r="C138" s="169"/>
      <c r="D138" s="169"/>
      <c r="E138" s="169"/>
      <c r="F138" s="169"/>
      <c r="G138" s="169"/>
      <c r="H138" s="169"/>
      <c r="I138" s="169"/>
      <c r="J138" s="116"/>
    </row>
    <row r="139" customFormat="false" ht="12.5" hidden="false" customHeight="false" outlineLevel="0" collapsed="false">
      <c r="A139" s="111" t="s">
        <v>434</v>
      </c>
      <c r="B139" s="111"/>
      <c r="C139" s="169"/>
      <c r="D139" s="169"/>
      <c r="E139" s="169"/>
      <c r="F139" s="169"/>
      <c r="G139" s="169"/>
      <c r="H139" s="169"/>
      <c r="I139" s="169"/>
      <c r="J139" s="116"/>
    </row>
    <row r="140" customFormat="false" ht="12.8" hidden="false" customHeight="false" outlineLevel="0" collapsed="false">
      <c r="A140" s="111"/>
      <c r="B140" s="170" t="n">
        <v>46112</v>
      </c>
      <c r="C140" s="171"/>
      <c r="D140" s="172" t="s">
        <v>435</v>
      </c>
      <c r="E140" s="172"/>
      <c r="F140" s="172"/>
      <c r="G140" s="172"/>
      <c r="H140" s="172"/>
      <c r="I140" s="172"/>
      <c r="J140" s="116"/>
    </row>
    <row r="141" customFormat="false" ht="68.25" hidden="false" customHeight="true" outlineLevel="0" collapsed="false">
      <c r="A141" s="111"/>
      <c r="B141" s="173" t="s">
        <v>436</v>
      </c>
      <c r="C141" s="174"/>
      <c r="D141" s="175" t="s">
        <v>437</v>
      </c>
      <c r="E141" s="175"/>
      <c r="F141" s="175"/>
      <c r="G141" s="175"/>
      <c r="H141" s="175"/>
      <c r="I141" s="175"/>
      <c r="J141" s="116"/>
    </row>
    <row r="142" customFormat="false" ht="12.5" hidden="false" customHeight="false" outlineLevel="0" collapsed="false">
      <c r="A142" s="111"/>
      <c r="B142" s="176"/>
      <c r="C142" s="174"/>
      <c r="D142" s="177"/>
      <c r="E142" s="177"/>
      <c r="F142" s="177"/>
      <c r="G142" s="177"/>
      <c r="H142" s="177"/>
      <c r="I142" s="177"/>
      <c r="J142" s="116"/>
    </row>
    <row r="143" customFormat="false" ht="12.5" hidden="false" customHeight="false" outlineLevel="0" collapsed="false">
      <c r="A143" s="111"/>
      <c r="B143" s="176"/>
      <c r="C143" s="174"/>
      <c r="D143" s="177"/>
      <c r="E143" s="177"/>
      <c r="F143" s="177"/>
      <c r="G143" s="177"/>
      <c r="H143" s="177"/>
      <c r="I143" s="177"/>
      <c r="J143" s="116"/>
    </row>
    <row r="144" customFormat="false" ht="12.5" hidden="false" customHeight="false" outlineLevel="0" collapsed="false">
      <c r="A144" s="111"/>
      <c r="B144" s="173"/>
      <c r="C144" s="174"/>
      <c r="D144" s="177"/>
      <c r="E144" s="177"/>
      <c r="F144" s="177"/>
      <c r="G144" s="177"/>
      <c r="H144" s="177"/>
      <c r="I144" s="177"/>
      <c r="J144" s="116"/>
    </row>
    <row r="145" customFormat="false" ht="12.5" hidden="false" customHeight="false" outlineLevel="0" collapsed="false">
      <c r="B145" s="178"/>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C41:I41 C46:I46">
    <cfRule type="cellIs" priority="2" operator="lessThanOrEqual" aboveAverage="0" equalAverage="0" bottom="0" percent="0" rank="0" text="" dxfId="4">
      <formula>0</formula>
    </cfRule>
    <cfRule type="cellIs" priority="3" operator="greaterThan" aboveAverage="0" equalAverage="0" bottom="0" percent="0" rank="0" text="" dxfId="5">
      <formula>0</formula>
    </cfRule>
  </conditionalFormatting>
  <conditionalFormatting sqref="D53:D129">
    <cfRule type="expression" priority="4" aboveAverage="0" equalAverage="0" bottom="0" percent="0" rank="0" text="" dxfId="6">
      <formula>$C53=$D53</formula>
    </cfRule>
    <cfRule type="expression" priority="5" aboveAverage="0" equalAverage="0" bottom="0" percent="0" rank="0" text="" dxfId="7">
      <formula>$C53&lt;&gt;$D53</formula>
    </cfRule>
  </conditionalFormatting>
  <conditionalFormatting sqref="E9:F9">
    <cfRule type="expression" priority="6" aboveAverage="0" equalAverage="0" bottom="0" percent="0" rank="0" text="" dxfId="8">
      <formula>SUM($E$10:$F$14)&gt;0</formula>
    </cfRule>
  </conditionalFormatting>
  <conditionalFormatting sqref="G53:G129">
    <cfRule type="expression" priority="7" aboveAverage="0" equalAverage="0" bottom="0" percent="0" rank="0" text="" dxfId="9">
      <formula>$C53=$G53</formula>
    </cfRule>
    <cfRule type="expression" priority="8" aboveAverage="0" equalAverage="0" bottom="0" percent="0" rank="0" text="" dxfId="10">
      <formula>$C53&lt;&gt;$G53</formula>
    </cfRule>
  </conditionalFormatting>
  <conditionalFormatting sqref="I42">
    <cfRule type="cellIs" priority="9" operator="greaterThan" aboveAverage="0" equalAverage="0" bottom="0" percent="0" rank="0" text="" dxfId="11">
      <formula>0</formula>
    </cfRule>
  </conditionalFormatting>
  <conditionalFormatting sqref="I47">
    <cfRule type="cellIs" priority="10" operator="greaterThan" aboveAverage="0" equalAverage="0" bottom="0" percent="0" rank="0" text="" dxfId="12">
      <formula>0</formula>
    </cfRule>
  </conditionalFormatting>
  <conditionalFormatting sqref="I53:I129">
    <cfRule type="cellIs" priority="11" operat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05555555555"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418"/>
  <sheetViews>
    <sheetView showFormulas="false" showGridLines="true" showRowColHeaders="true" showZeros="true" rightToLeft="false" tabSelected="false" showOutlineSymbols="true" defaultGridColor="true" view="normal" topLeftCell="B149" colorId="64" zoomScale="130" zoomScaleNormal="130" zoomScalePageLayoutView="100" workbookViewId="0">
      <selection pane="topLeft" activeCell="K171" activeCellId="0" sqref="K171"/>
    </sheetView>
  </sheetViews>
  <sheetFormatPr defaultColWidth="11.4609375" defaultRowHeight="12.5"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1.99"/>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6"/>
    <col collapsed="false" customWidth="true" hidden="false" outlineLevel="0" max="11" min="11" style="182" width="5.55"/>
    <col collapsed="false" customWidth="true" hidden="false" outlineLevel="0" max="25" min="12" style="183" width="5.55"/>
    <col collapsed="false" customWidth="false" hidden="false" outlineLevel="0" max="1024" min="26" style="107" width="11.45"/>
  </cols>
  <sheetData>
    <row r="1" s="179" customFormat="true" ht="10" hidden="true" customHeight="false" outlineLevel="0" collapsed="false">
      <c r="A1" s="184" t="str">
        <f aca="false">IF(ROW()&lt;=B$3,INDEX(FP!F:F,B$2+ROW()-1)&amp;" - "&amp;INDEX(FP!C:C,B$2+ROW()-1),"")</f>
        <v>a - automobilový šport - bežné transfery</v>
      </c>
      <c r="B1" s="185" t="str">
        <f aca="false">INDEX(Adr!A:A,B102+1)</f>
        <v>31824021</v>
      </c>
      <c r="C1" s="186" t="n">
        <f aca="false">IF(ROW()&lt;=B$3,INDEX(FP!E:E,B$2+ROW()-1),"")</f>
        <v>0</v>
      </c>
      <c r="D1" s="187" t="str">
        <f aca="false">IF(ROW()&lt;=B$3,INDEX(FP!F:F,B$2+ROW()-1),"")</f>
        <v>a</v>
      </c>
      <c r="E1" s="187"/>
      <c r="F1" s="187" t="str">
        <f aca="false">IF(ROW()&lt;=B$3,INDEX(FP!G:G,B$2+ROW()-1),"")</f>
        <v>026 02</v>
      </c>
      <c r="G1" s="187"/>
      <c r="H1" s="188" t="str">
        <f aca="false">IF(ROW()&lt;=B$3,INDEX(FP!C:C,B$2+ROW()-1),"")</f>
        <v>automobilový šport - bežné transfery</v>
      </c>
      <c r="I1" s="189" t="n">
        <f aca="false">IF(ROW()&lt;=B$3,SUMIF(A$107:A$10042,A1,I$107:I$10042),"")</f>
        <v>297253.08</v>
      </c>
      <c r="J1" s="189" t="n">
        <f aca="false">IF(ROW()&lt;=B$3,SUMIFS(I$103:I$50042,A$103:A$50042,K1,J$103:J$50042,L1),"")</f>
        <v>0</v>
      </c>
      <c r="K1" s="190" t="str">
        <f aca="false">$A1</f>
        <v>a - automobilový šport - bežné transfery</v>
      </c>
      <c r="L1" s="191" t="n">
        <v>99</v>
      </c>
      <c r="M1" s="192"/>
      <c r="N1" s="192"/>
      <c r="O1" s="192"/>
      <c r="P1" s="192"/>
      <c r="Q1" s="192"/>
      <c r="R1" s="192"/>
      <c r="S1" s="192"/>
      <c r="T1" s="192"/>
      <c r="U1" s="192"/>
      <c r="V1" s="192"/>
      <c r="W1" s="192"/>
      <c r="X1" s="192"/>
      <c r="Y1" s="192"/>
    </row>
    <row r="2" s="179" customFormat="true" ht="10" hidden="true" customHeight="false" outlineLevel="0" collapsed="false">
      <c r="A2" s="184" t="str">
        <f aca="false">IF(ROW()&lt;=B$3,INDEX(FP!F:F,B$2+ROW()-1)&amp;" - "&amp;INDEX(FP!C:C,B$2+ROW()-1),"")</f>
        <v>a - automobilový šport - kapitálové transfery</v>
      </c>
      <c r="B2" s="193" t="n">
        <f aca="false">MATCH(B1,FP!A:A,0)</f>
        <v>12</v>
      </c>
      <c r="C2" s="186" t="n">
        <f aca="false">IF(ROW()&lt;=B$3,INDEX(FP!E:E,B$2+ROW()-1),"")</f>
        <v>0</v>
      </c>
      <c r="D2" s="187" t="str">
        <f aca="false">IF(ROW()&lt;=B$3,INDEX(FP!F:F,B$2+ROW()-1),"")</f>
        <v>a</v>
      </c>
      <c r="E2" s="187"/>
      <c r="F2" s="187" t="str">
        <f aca="false">IF(ROW()&lt;=B$3,INDEX(FP!G:G,B$2+ROW()-1),"")</f>
        <v>026 02</v>
      </c>
      <c r="G2" s="187"/>
      <c r="H2" s="188" t="str">
        <f aca="false">IF(ROW()&lt;=B$3,INDEX(FP!C:C,B$2+ROW()-1),"")</f>
        <v>automobilový šport - kapitálové transfery</v>
      </c>
      <c r="I2" s="189" t="n">
        <f aca="false">IF(ROW()&lt;=B$3,SUMIF(A$107:A$10042,A2,I$107:I$10042),"")</f>
        <v>22144.92</v>
      </c>
      <c r="J2" s="189" t="n">
        <f aca="false">IF(ROW()&lt;=B$3,SUMIFS(I$103:I$50042,A$103:A$50042,K2,J$103:J$50042,L2),"")</f>
        <v>0</v>
      </c>
      <c r="K2" s="190" t="str">
        <f aca="false">$A2</f>
        <v>a - automobilový šport - kapitálové transfery</v>
      </c>
      <c r="L2" s="191" t="n">
        <v>99</v>
      </c>
      <c r="M2" s="194" t="s">
        <v>372</v>
      </c>
      <c r="N2" s="195" t="s">
        <v>416</v>
      </c>
      <c r="O2" s="192"/>
      <c r="P2" s="192"/>
      <c r="Q2" s="192"/>
      <c r="R2" s="192"/>
      <c r="S2" s="192"/>
      <c r="T2" s="192"/>
      <c r="U2" s="192"/>
      <c r="V2" s="192"/>
      <c r="W2" s="192"/>
      <c r="X2" s="192"/>
      <c r="Y2" s="192"/>
    </row>
    <row r="3" s="179" customFormat="true" ht="10" hidden="true" customHeight="false" outlineLevel="0" collapsed="false">
      <c r="A3" s="184" t="str">
        <f aca="false">IF(ROW()&lt;=B$3,INDEX(FP!F:F,B$2+ROW()-1)&amp;" - "&amp;INDEX(FP!C:C,B$2+ROW()-1),"")</f>
        <v/>
      </c>
      <c r="B3" s="196" t="n">
        <f aca="false">COUNTIF(FP!A:A,Doklady!B1)</f>
        <v>2</v>
      </c>
      <c r="C3" s="186" t="str">
        <f aca="false">IF(ROW()&lt;=B$3,INDEX(FP!E:E,B$2+ROW()-1),"")</f>
        <v/>
      </c>
      <c r="D3" s="187" t="str">
        <f aca="false">IF(ROW()&lt;=B$3,INDEX(FP!F:F,B$2+ROW()-1),"")</f>
        <v/>
      </c>
      <c r="E3" s="187"/>
      <c r="F3" s="187" t="str">
        <f aca="false">IF(ROW()&lt;=B$3,INDEX(FP!G:G,B$2+ROW()-1),"")</f>
        <v/>
      </c>
      <c r="G3" s="187"/>
      <c r="H3" s="188" t="str">
        <f aca="false">IF(ROW()&lt;=B$3,INDEX(FP!C:C,B$2+ROW()-1),"")</f>
        <v/>
      </c>
      <c r="I3" s="189" t="str">
        <f aca="false">IF(ROW()&lt;=B$3,SUMIF(A$107:A$10042,A3,I$107:I$10042),"")</f>
        <v/>
      </c>
      <c r="J3" s="189" t="str">
        <f aca="false">IF(ROW()&lt;=B$3,SUMIFS(I$103:I$50042,A$103:A$50042,K3,J$103:J$50042,L3),"")</f>
        <v/>
      </c>
      <c r="K3" s="190" t="str">
        <f aca="false">$A3</f>
        <v/>
      </c>
      <c r="L3" s="191" t="n">
        <v>99</v>
      </c>
      <c r="M3" s="197" t="str">
        <f aca="false">$A2</f>
        <v>a - automobilový šport - kapitálové transfery</v>
      </c>
      <c r="N3" s="198" t="n">
        <v>99</v>
      </c>
      <c r="O3" s="192"/>
      <c r="P3" s="192"/>
      <c r="Q3" s="192"/>
      <c r="R3" s="192"/>
      <c r="S3" s="192"/>
      <c r="T3" s="192"/>
      <c r="U3" s="192"/>
      <c r="V3" s="192"/>
      <c r="W3" s="192"/>
      <c r="X3" s="192"/>
      <c r="Y3" s="192"/>
    </row>
    <row r="4" s="179" customFormat="true" ht="10"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372</v>
      </c>
      <c r="N4" s="202" t="s">
        <v>416</v>
      </c>
    </row>
    <row r="5" s="179" customFormat="true" ht="10"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372</v>
      </c>
      <c r="N6" s="195" t="s">
        <v>416</v>
      </c>
      <c r="Q6" s="192"/>
      <c r="R6" s="192"/>
      <c r="S6" s="192"/>
      <c r="T6" s="192"/>
      <c r="U6" s="192"/>
      <c r="V6" s="192"/>
      <c r="W6" s="192"/>
      <c r="X6" s="192"/>
      <c r="Y6" s="192"/>
    </row>
    <row r="7" s="179" customFormat="true" ht="10"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372</v>
      </c>
      <c r="N8" s="202" t="s">
        <v>416</v>
      </c>
      <c r="O8" s="192"/>
      <c r="P8" s="192"/>
      <c r="U8" s="192"/>
      <c r="V8" s="192"/>
      <c r="W8" s="192"/>
      <c r="X8" s="192"/>
      <c r="Y8" s="192"/>
    </row>
    <row r="9" s="179" customFormat="true" ht="10"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372</v>
      </c>
      <c r="N10" s="195" t="s">
        <v>416</v>
      </c>
      <c r="O10" s="192"/>
      <c r="P10" s="192"/>
      <c r="Q10" s="192"/>
      <c r="R10" s="192"/>
      <c r="S10" s="192"/>
      <c r="T10" s="192"/>
      <c r="Y10" s="192"/>
    </row>
    <row r="11" s="179" customFormat="true" ht="10"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372</v>
      </c>
      <c r="N12" s="202" t="s">
        <v>416</v>
      </c>
      <c r="O12" s="192"/>
      <c r="P12" s="192"/>
      <c r="Q12" s="192"/>
      <c r="R12" s="192"/>
      <c r="W12" s="192"/>
      <c r="X12" s="192"/>
    </row>
    <row r="13" s="179" customFormat="true" ht="10"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372</v>
      </c>
      <c r="N14" s="195" t="s">
        <v>416</v>
      </c>
      <c r="S14" s="192"/>
      <c r="T14" s="192"/>
      <c r="U14" s="192"/>
      <c r="V14" s="192"/>
      <c r="W14" s="192"/>
      <c r="X14" s="192"/>
      <c r="Y14" s="192"/>
    </row>
    <row r="15" s="179" customFormat="true" ht="10"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372</v>
      </c>
      <c r="N16" s="202" t="s">
        <v>416</v>
      </c>
      <c r="O16" s="192"/>
      <c r="P16" s="192"/>
      <c r="Q16" s="192"/>
      <c r="R16" s="192"/>
      <c r="S16" s="192"/>
      <c r="T16" s="192"/>
      <c r="U16" s="192"/>
      <c r="V16" s="192"/>
      <c r="W16" s="192"/>
      <c r="X16" s="192"/>
      <c r="Y16" s="192"/>
    </row>
    <row r="17" s="179" customFormat="true" ht="10"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372</v>
      </c>
      <c r="N18" s="195" t="s">
        <v>416</v>
      </c>
      <c r="Q18" s="192"/>
      <c r="R18" s="192"/>
      <c r="S18" s="192"/>
      <c r="T18" s="192"/>
      <c r="U18" s="192"/>
      <c r="V18" s="192"/>
      <c r="W18" s="192"/>
      <c r="X18" s="192"/>
      <c r="Y18" s="192"/>
    </row>
    <row r="19" s="179" customFormat="true" ht="10"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372</v>
      </c>
      <c r="N20" s="202" t="s">
        <v>416</v>
      </c>
      <c r="O20" s="192"/>
      <c r="P20" s="192"/>
      <c r="U20" s="192"/>
      <c r="V20" s="192"/>
      <c r="W20" s="192"/>
      <c r="X20" s="192"/>
      <c r="Y20" s="192"/>
    </row>
    <row r="21" s="179" customFormat="true" ht="10"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372</v>
      </c>
      <c r="N22" s="210" t="s">
        <v>416</v>
      </c>
      <c r="O22" s="192"/>
      <c r="P22" s="192"/>
      <c r="Q22" s="192"/>
      <c r="R22" s="192"/>
      <c r="S22" s="192"/>
      <c r="T22" s="192"/>
      <c r="Y22" s="192"/>
    </row>
    <row r="23" s="179" customFormat="true" ht="10"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372</v>
      </c>
      <c r="N24" s="202" t="s">
        <v>416</v>
      </c>
      <c r="O24" s="192"/>
      <c r="P24" s="192"/>
      <c r="Q24" s="192"/>
      <c r="R24" s="192"/>
      <c r="W24" s="192"/>
      <c r="X24" s="192"/>
      <c r="Y24" s="192"/>
    </row>
    <row r="25" s="179" customFormat="true" ht="10"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372</v>
      </c>
      <c r="N26" s="210" t="s">
        <v>416</v>
      </c>
      <c r="S26" s="192"/>
      <c r="T26" s="192"/>
      <c r="U26" s="192"/>
      <c r="V26" s="192"/>
      <c r="W26" s="192"/>
      <c r="X26" s="192"/>
      <c r="Y26" s="192"/>
    </row>
    <row r="27" s="179" customFormat="true" ht="10"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372</v>
      </c>
      <c r="N28" s="202" t="s">
        <v>416</v>
      </c>
      <c r="O28" s="192"/>
      <c r="P28" s="192"/>
      <c r="Q28" s="192"/>
      <c r="R28" s="192"/>
      <c r="S28" s="192"/>
      <c r="T28" s="192"/>
      <c r="U28" s="192"/>
      <c r="V28" s="192"/>
      <c r="W28" s="192"/>
      <c r="X28" s="192"/>
      <c r="Y28" s="192"/>
    </row>
    <row r="29" s="179" customFormat="true" ht="10"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372</v>
      </c>
      <c r="N30" s="210" t="s">
        <v>416</v>
      </c>
      <c r="Q30" s="192"/>
      <c r="R30" s="192"/>
      <c r="S30" s="192"/>
      <c r="T30" s="192"/>
      <c r="U30" s="192"/>
      <c r="V30" s="192"/>
      <c r="W30" s="192"/>
      <c r="X30" s="192"/>
      <c r="Y30" s="192"/>
    </row>
    <row r="31" s="179" customFormat="true" ht="10"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372</v>
      </c>
      <c r="N32" s="202" t="s">
        <v>416</v>
      </c>
      <c r="O32" s="192"/>
      <c r="P32" s="192"/>
      <c r="U32" s="192"/>
      <c r="V32" s="192"/>
      <c r="W32" s="192"/>
      <c r="X32" s="192"/>
      <c r="Y32" s="192"/>
    </row>
    <row r="33" s="179" customFormat="true" ht="10"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372</v>
      </c>
      <c r="N34" s="210" t="s">
        <v>416</v>
      </c>
      <c r="O34" s="192"/>
      <c r="P34" s="192"/>
      <c r="Q34" s="192"/>
      <c r="R34" s="192"/>
      <c r="S34" s="192"/>
      <c r="T34" s="192"/>
      <c r="Y34" s="192"/>
    </row>
    <row r="35" s="179" customFormat="true" ht="10"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372</v>
      </c>
      <c r="N36" s="202" t="s">
        <v>416</v>
      </c>
      <c r="O36" s="192"/>
      <c r="P36" s="192"/>
      <c r="Q36" s="192"/>
      <c r="R36" s="192"/>
      <c r="W36" s="192"/>
      <c r="X36" s="192"/>
      <c r="Y36" s="192"/>
    </row>
    <row r="37" s="179" customFormat="true" ht="10"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372</v>
      </c>
      <c r="N38" s="210" t="s">
        <v>416</v>
      </c>
      <c r="S38" s="192"/>
      <c r="T38" s="192"/>
      <c r="U38" s="192"/>
      <c r="V38" s="192"/>
      <c r="W38" s="192"/>
      <c r="X38" s="192"/>
      <c r="Y38" s="192"/>
    </row>
    <row r="39" s="179" customFormat="true" ht="10"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372</v>
      </c>
      <c r="N40" s="202" t="s">
        <v>416</v>
      </c>
      <c r="O40" s="192"/>
      <c r="P40" s="192"/>
      <c r="Q40" s="192"/>
      <c r="R40" s="192"/>
      <c r="S40" s="192"/>
      <c r="T40" s="192"/>
      <c r="U40" s="192"/>
      <c r="V40" s="192"/>
      <c r="W40" s="192"/>
      <c r="X40" s="192"/>
      <c r="Y40" s="192"/>
    </row>
    <row r="41" s="179" customFormat="true" ht="10"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372</v>
      </c>
      <c r="N42" s="210" t="s">
        <v>416</v>
      </c>
      <c r="Q42" s="192"/>
      <c r="R42" s="192"/>
      <c r="S42" s="192"/>
      <c r="T42" s="192"/>
      <c r="U42" s="192"/>
      <c r="V42" s="192"/>
      <c r="W42" s="192"/>
      <c r="X42" s="192"/>
      <c r="Y42" s="192"/>
    </row>
    <row r="43" s="179" customFormat="true" ht="10"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372</v>
      </c>
      <c r="N44" s="202" t="s">
        <v>416</v>
      </c>
      <c r="O44" s="192"/>
      <c r="P44" s="192"/>
      <c r="U44" s="192"/>
      <c r="V44" s="192"/>
      <c r="W44" s="192"/>
      <c r="X44" s="192"/>
      <c r="Y44" s="192"/>
    </row>
    <row r="45" s="179" customFormat="true" ht="10"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372</v>
      </c>
      <c r="N46" s="210" t="s">
        <v>416</v>
      </c>
      <c r="O46" s="192"/>
      <c r="P46" s="192"/>
      <c r="Q46" s="192"/>
      <c r="R46" s="192"/>
      <c r="S46" s="192"/>
      <c r="T46" s="192"/>
      <c r="Y46" s="192"/>
    </row>
    <row r="47" s="179" customFormat="true" ht="10"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372</v>
      </c>
      <c r="N48" s="202" t="s">
        <v>416</v>
      </c>
      <c r="O48" s="192"/>
      <c r="P48" s="192"/>
      <c r="Q48" s="192"/>
      <c r="R48" s="192"/>
      <c r="W48" s="192"/>
      <c r="X48" s="192"/>
      <c r="Y48" s="192"/>
    </row>
    <row r="49" s="179" customFormat="true" ht="10"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372</v>
      </c>
      <c r="N50" s="210" t="s">
        <v>416</v>
      </c>
      <c r="S50" s="192"/>
      <c r="T50" s="192"/>
      <c r="U50" s="192"/>
      <c r="V50" s="192"/>
      <c r="W50" s="192"/>
      <c r="X50" s="192"/>
      <c r="Y50" s="192"/>
    </row>
    <row r="51" s="179" customFormat="true" ht="10"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372</v>
      </c>
      <c r="N52" s="202" t="s">
        <v>416</v>
      </c>
      <c r="O52" s="192"/>
      <c r="P52" s="192"/>
      <c r="Q52" s="192"/>
      <c r="R52" s="192"/>
      <c r="S52" s="192"/>
      <c r="T52" s="192"/>
      <c r="U52" s="192"/>
      <c r="V52" s="192"/>
      <c r="W52" s="192"/>
      <c r="X52" s="192"/>
      <c r="Y52" s="192"/>
    </row>
    <row r="53" s="179" customFormat="true" ht="10"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372</v>
      </c>
      <c r="N54" s="210" t="s">
        <v>416</v>
      </c>
      <c r="O54" s="192"/>
      <c r="P54" s="192"/>
      <c r="Q54" s="192"/>
      <c r="R54" s="192"/>
      <c r="S54" s="192"/>
      <c r="T54" s="192"/>
      <c r="U54" s="192"/>
      <c r="V54" s="192"/>
      <c r="W54" s="192"/>
      <c r="X54" s="192"/>
      <c r="Y54" s="192"/>
    </row>
    <row r="55" s="179" customFormat="true" ht="10"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372</v>
      </c>
      <c r="N56" s="202" t="s">
        <v>416</v>
      </c>
      <c r="O56" s="192"/>
      <c r="P56" s="192"/>
      <c r="Q56" s="192"/>
      <c r="R56" s="192"/>
      <c r="S56" s="192"/>
      <c r="T56" s="192"/>
      <c r="U56" s="192"/>
      <c r="V56" s="192"/>
      <c r="W56" s="192"/>
      <c r="X56" s="192"/>
      <c r="Y56" s="192"/>
    </row>
    <row r="57" s="179" customFormat="true" ht="10"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372</v>
      </c>
      <c r="N58" s="210" t="s">
        <v>416</v>
      </c>
      <c r="O58" s="192"/>
      <c r="P58" s="192"/>
      <c r="Q58" s="192"/>
      <c r="R58" s="192"/>
      <c r="S58" s="192"/>
      <c r="T58" s="192"/>
      <c r="U58" s="192"/>
      <c r="V58" s="192"/>
      <c r="W58" s="192"/>
      <c r="X58" s="192"/>
      <c r="Y58" s="192"/>
    </row>
    <row r="59" s="179" customFormat="true" ht="10"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372</v>
      </c>
      <c r="N60" s="202" t="s">
        <v>416</v>
      </c>
      <c r="O60" s="192"/>
      <c r="P60" s="192"/>
      <c r="Q60" s="192"/>
      <c r="R60" s="192"/>
      <c r="S60" s="192"/>
      <c r="T60" s="192"/>
      <c r="U60" s="192"/>
      <c r="V60" s="192"/>
      <c r="W60" s="192"/>
      <c r="X60" s="192"/>
      <c r="Y60" s="192"/>
    </row>
    <row r="61" s="179" customFormat="true" ht="10"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372</v>
      </c>
      <c r="N62" s="210" t="s">
        <v>416</v>
      </c>
      <c r="O62" s="192"/>
      <c r="P62" s="192"/>
      <c r="Q62" s="192"/>
      <c r="R62" s="192"/>
      <c r="S62" s="192"/>
      <c r="T62" s="192"/>
      <c r="U62" s="192"/>
      <c r="V62" s="192"/>
      <c r="W62" s="192"/>
      <c r="X62" s="192"/>
      <c r="Y62" s="192"/>
    </row>
    <row r="63" s="179" customFormat="true" ht="10"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372</v>
      </c>
      <c r="N64" s="202" t="s">
        <v>416</v>
      </c>
      <c r="O64" s="192"/>
      <c r="P64" s="192"/>
      <c r="Q64" s="192"/>
      <c r="R64" s="192"/>
      <c r="S64" s="192"/>
      <c r="T64" s="192"/>
      <c r="U64" s="192"/>
      <c r="V64" s="192"/>
      <c r="W64" s="192"/>
      <c r="X64" s="192"/>
      <c r="Y64" s="192"/>
    </row>
    <row r="65" s="179" customFormat="true" ht="10"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372</v>
      </c>
      <c r="N66" s="210" t="s">
        <v>416</v>
      </c>
      <c r="O66" s="192"/>
      <c r="P66" s="192"/>
      <c r="Q66" s="192"/>
      <c r="R66" s="192"/>
      <c r="S66" s="192"/>
      <c r="T66" s="192"/>
      <c r="U66" s="192"/>
      <c r="V66" s="192"/>
      <c r="W66" s="192"/>
      <c r="X66" s="192"/>
      <c r="Y66" s="192"/>
    </row>
    <row r="67" s="179" customFormat="true" ht="10"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372</v>
      </c>
      <c r="N68" s="202" t="s">
        <v>416</v>
      </c>
      <c r="O68" s="192"/>
      <c r="P68" s="192"/>
      <c r="Q68" s="192"/>
      <c r="R68" s="192"/>
      <c r="S68" s="192"/>
      <c r="T68" s="192"/>
      <c r="U68" s="192"/>
      <c r="V68" s="192"/>
      <c r="W68" s="192"/>
      <c r="X68" s="192"/>
      <c r="Y68" s="192"/>
    </row>
    <row r="69" s="179" customFormat="true" ht="10"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372</v>
      </c>
      <c r="N70" s="210" t="s">
        <v>416</v>
      </c>
      <c r="O70" s="192"/>
      <c r="P70" s="192"/>
      <c r="Q70" s="192"/>
      <c r="R70" s="192"/>
      <c r="S70" s="192"/>
      <c r="T70" s="192"/>
      <c r="U70" s="192"/>
      <c r="V70" s="192"/>
      <c r="W70" s="192"/>
      <c r="X70" s="192"/>
      <c r="Y70" s="192"/>
    </row>
    <row r="71" s="179" customFormat="true" ht="10"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372</v>
      </c>
      <c r="N72" s="202" t="s">
        <v>416</v>
      </c>
      <c r="O72" s="192"/>
      <c r="P72" s="192"/>
      <c r="Q72" s="192"/>
      <c r="R72" s="192"/>
      <c r="S72" s="192"/>
      <c r="T72" s="192"/>
      <c r="U72" s="192"/>
      <c r="V72" s="192"/>
      <c r="W72" s="192"/>
      <c r="X72" s="192"/>
      <c r="Y72" s="192"/>
    </row>
    <row r="73" s="179" customFormat="true" ht="10"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372</v>
      </c>
      <c r="N74" s="210" t="s">
        <v>416</v>
      </c>
      <c r="O74" s="192"/>
      <c r="P74" s="192"/>
      <c r="Q74" s="192"/>
      <c r="R74" s="192"/>
      <c r="S74" s="192"/>
      <c r="T74" s="192"/>
      <c r="U74" s="192"/>
      <c r="V74" s="192"/>
      <c r="W74" s="192"/>
      <c r="X74" s="192"/>
      <c r="Y74" s="192"/>
    </row>
    <row r="75" s="179" customFormat="true" ht="10"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372</v>
      </c>
      <c r="N76" s="202" t="s">
        <v>416</v>
      </c>
      <c r="O76" s="192"/>
      <c r="P76" s="192"/>
      <c r="Q76" s="192"/>
      <c r="R76" s="192"/>
      <c r="S76" s="192"/>
      <c r="T76" s="192"/>
      <c r="U76" s="192"/>
      <c r="V76" s="192"/>
      <c r="W76" s="192"/>
      <c r="X76" s="192"/>
      <c r="Y76" s="192"/>
    </row>
    <row r="77" s="179" customFormat="true" ht="10"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372</v>
      </c>
      <c r="N78" s="210" t="s">
        <v>416</v>
      </c>
      <c r="O78" s="192"/>
      <c r="P78" s="192"/>
      <c r="Q78" s="192"/>
      <c r="R78" s="192"/>
      <c r="S78" s="192"/>
      <c r="T78" s="192"/>
      <c r="U78" s="192"/>
      <c r="V78" s="192"/>
      <c r="W78" s="192"/>
      <c r="X78" s="192"/>
      <c r="Y78" s="192"/>
    </row>
    <row r="79" s="179" customFormat="true" ht="10"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372</v>
      </c>
      <c r="N80" s="202" t="s">
        <v>416</v>
      </c>
      <c r="O80" s="192"/>
      <c r="P80" s="192"/>
      <c r="Q80" s="192"/>
      <c r="R80" s="192"/>
      <c r="S80" s="192"/>
      <c r="T80" s="192"/>
      <c r="U80" s="192"/>
      <c r="V80" s="192"/>
      <c r="W80" s="192"/>
      <c r="X80" s="192"/>
      <c r="Y80" s="192"/>
    </row>
    <row r="81" s="179" customFormat="true" ht="10"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372</v>
      </c>
      <c r="N82" s="210" t="s">
        <v>416</v>
      </c>
      <c r="O82" s="192"/>
      <c r="P82" s="192"/>
      <c r="Q82" s="192"/>
      <c r="R82" s="192"/>
      <c r="S82" s="192"/>
      <c r="T82" s="192"/>
      <c r="U82" s="192"/>
      <c r="V82" s="192"/>
      <c r="W82" s="192"/>
      <c r="X82" s="192"/>
      <c r="Y82" s="192"/>
    </row>
    <row r="83" s="179" customFormat="true" ht="10"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372</v>
      </c>
      <c r="N84" s="202" t="s">
        <v>416</v>
      </c>
      <c r="O84" s="192"/>
      <c r="P84" s="192"/>
      <c r="Q84" s="192"/>
      <c r="R84" s="192"/>
      <c r="S84" s="192"/>
      <c r="T84" s="192"/>
      <c r="U84" s="192"/>
      <c r="V84" s="192"/>
      <c r="W84" s="192"/>
      <c r="X84" s="192"/>
      <c r="Y84" s="192"/>
    </row>
    <row r="85" s="179" customFormat="true" ht="10"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372</v>
      </c>
      <c r="N86" s="210" t="s">
        <v>416</v>
      </c>
      <c r="O86" s="192"/>
      <c r="P86" s="192"/>
      <c r="Q86" s="192"/>
      <c r="R86" s="192"/>
      <c r="S86" s="192"/>
      <c r="T86" s="192"/>
      <c r="U86" s="192"/>
      <c r="V86" s="192"/>
      <c r="W86" s="192"/>
      <c r="X86" s="192"/>
      <c r="Y86" s="192"/>
    </row>
    <row r="87" s="179" customFormat="true" ht="10"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372</v>
      </c>
      <c r="N88" s="202" t="s">
        <v>416</v>
      </c>
      <c r="O88" s="192"/>
      <c r="P88" s="192"/>
      <c r="Q88" s="192"/>
      <c r="R88" s="192"/>
      <c r="S88" s="192"/>
      <c r="T88" s="192"/>
      <c r="U88" s="192"/>
      <c r="V88" s="192"/>
      <c r="W88" s="192"/>
      <c r="X88" s="192"/>
      <c r="Y88" s="192"/>
    </row>
    <row r="89" s="179" customFormat="true" ht="10"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372</v>
      </c>
      <c r="N90" s="210" t="s">
        <v>416</v>
      </c>
      <c r="O90" s="192"/>
      <c r="P90" s="192"/>
      <c r="Q90" s="192"/>
      <c r="R90" s="192"/>
      <c r="S90" s="192"/>
      <c r="T90" s="192"/>
      <c r="U90" s="192"/>
      <c r="V90" s="192"/>
      <c r="W90" s="192"/>
      <c r="X90" s="192"/>
      <c r="Y90" s="192"/>
    </row>
    <row r="91" s="179" customFormat="true" ht="10"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372</v>
      </c>
      <c r="N92" s="202" t="s">
        <v>416</v>
      </c>
      <c r="O92" s="192"/>
      <c r="P92" s="192"/>
      <c r="Q92" s="192"/>
      <c r="R92" s="192"/>
      <c r="S92" s="192"/>
      <c r="T92" s="192"/>
      <c r="U92" s="192"/>
      <c r="V92" s="192"/>
      <c r="W92" s="192"/>
      <c r="X92" s="192"/>
      <c r="Y92" s="192"/>
    </row>
    <row r="93" s="179" customFormat="true" ht="10"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372</v>
      </c>
      <c r="N94" s="210" t="s">
        <v>416</v>
      </c>
      <c r="O94" s="192"/>
      <c r="P94" s="192"/>
      <c r="Q94" s="192"/>
      <c r="R94" s="192"/>
      <c r="S94" s="192"/>
      <c r="T94" s="192"/>
      <c r="U94" s="192"/>
      <c r="V94" s="192"/>
      <c r="W94" s="192"/>
      <c r="X94" s="192"/>
      <c r="Y94" s="192"/>
    </row>
    <row r="95" s="179" customFormat="true" ht="10"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100" hidden="true" customHeight="false" outlineLevel="0" collapsed="false">
      <c r="A96" s="212"/>
      <c r="B96" s="212"/>
      <c r="C96" s="212"/>
      <c r="D96" s="212"/>
      <c r="E96" s="212"/>
      <c r="F96" s="215" t="s">
        <v>438</v>
      </c>
      <c r="G96" s="212"/>
      <c r="H96" s="212"/>
      <c r="I96" s="214"/>
      <c r="J96" s="216"/>
      <c r="K96" s="217"/>
      <c r="L96" s="192"/>
      <c r="M96" s="192"/>
      <c r="N96" s="192"/>
      <c r="O96" s="192"/>
      <c r="P96" s="192"/>
      <c r="Q96" s="192"/>
      <c r="R96" s="192"/>
      <c r="S96" s="192"/>
      <c r="T96" s="192"/>
      <c r="U96" s="192"/>
      <c r="V96" s="192"/>
      <c r="W96" s="192"/>
      <c r="X96" s="192"/>
      <c r="Y96" s="192"/>
    </row>
    <row r="97" s="179" customFormat="true" ht="50" hidden="true" customHeight="false" outlineLevel="0" collapsed="false">
      <c r="A97" s="212"/>
      <c r="B97" s="212"/>
      <c r="C97" s="212"/>
      <c r="D97" s="212"/>
      <c r="E97" s="212"/>
      <c r="F97" s="215" t="s">
        <v>439</v>
      </c>
      <c r="G97" s="212"/>
      <c r="H97" s="212"/>
      <c r="I97" s="214"/>
      <c r="J97" s="216"/>
      <c r="K97" s="217"/>
      <c r="L97" s="192"/>
      <c r="M97" s="192"/>
      <c r="N97" s="192"/>
      <c r="O97" s="192"/>
      <c r="P97" s="192"/>
      <c r="Q97" s="192"/>
      <c r="R97" s="192"/>
      <c r="S97" s="192"/>
      <c r="T97" s="192"/>
      <c r="U97" s="192"/>
      <c r="V97" s="192"/>
      <c r="W97" s="192"/>
      <c r="X97" s="192"/>
      <c r="Y97" s="192"/>
    </row>
    <row r="98" s="179" customFormat="true" ht="40" hidden="true" customHeight="false" outlineLevel="0" collapsed="false">
      <c r="A98" s="212"/>
      <c r="B98" s="212"/>
      <c r="C98" s="212"/>
      <c r="D98" s="212"/>
      <c r="E98" s="212"/>
      <c r="F98" s="218" t="s">
        <v>440</v>
      </c>
      <c r="G98" s="219"/>
      <c r="H98" s="212"/>
      <c r="I98" s="214"/>
      <c r="J98" s="216"/>
      <c r="K98" s="217"/>
      <c r="L98" s="192"/>
      <c r="M98" s="192"/>
      <c r="N98" s="192"/>
      <c r="O98" s="192"/>
      <c r="P98" s="192"/>
      <c r="Q98" s="192"/>
      <c r="R98" s="192"/>
      <c r="S98" s="192"/>
      <c r="T98" s="192"/>
      <c r="U98" s="192"/>
      <c r="V98" s="192"/>
      <c r="W98" s="192"/>
      <c r="X98" s="192"/>
      <c r="Y98" s="192"/>
    </row>
    <row r="99" s="179" customFormat="true" ht="160" hidden="true" customHeight="false" outlineLevel="0" collapsed="false">
      <c r="A99" s="212"/>
      <c r="B99" s="220"/>
      <c r="C99" s="220"/>
      <c r="D99" s="212"/>
      <c r="E99" s="212"/>
      <c r="F99" s="215" t="s">
        <v>441</v>
      </c>
      <c r="G99" s="212"/>
      <c r="H99" s="212"/>
      <c r="I99" s="214"/>
      <c r="J99" s="216"/>
      <c r="K99" s="217"/>
      <c r="L99" s="192"/>
      <c r="M99" s="192"/>
      <c r="N99" s="192"/>
      <c r="O99" s="192"/>
      <c r="P99" s="192"/>
      <c r="Q99" s="192"/>
      <c r="R99" s="192"/>
      <c r="S99" s="192"/>
      <c r="T99" s="192"/>
      <c r="U99" s="192"/>
      <c r="V99" s="192"/>
      <c r="W99" s="192"/>
      <c r="X99" s="192"/>
      <c r="Y99" s="192"/>
    </row>
    <row r="100" customFormat="false" ht="30.5" hidden="false" customHeight="true" outlineLevel="0" collapsed="false">
      <c r="A100" s="221" t="s">
        <v>442</v>
      </c>
      <c r="B100" s="221"/>
      <c r="C100" s="221"/>
      <c r="D100" s="221"/>
      <c r="E100" s="221"/>
      <c r="F100" s="221"/>
      <c r="G100" s="221"/>
      <c r="H100" s="221"/>
      <c r="I100" s="222" t="s">
        <v>443</v>
      </c>
      <c r="J100" s="222"/>
      <c r="K100" s="223"/>
    </row>
    <row r="101" customFormat="false" ht="15.5" hidden="false" customHeight="false" outlineLevel="0" collapsed="false">
      <c r="A101" s="224"/>
      <c r="B101" s="224"/>
      <c r="C101" s="224"/>
      <c r="D101" s="224"/>
      <c r="E101" s="224"/>
      <c r="F101" s="224"/>
      <c r="G101" s="224"/>
      <c r="H101" s="224"/>
      <c r="I101" s="225" t="n">
        <v>45887</v>
      </c>
      <c r="J101" s="225"/>
    </row>
    <row r="102" customFormat="false" ht="14" hidden="false" customHeight="false" outlineLevel="0" collapsed="false">
      <c r="A102" s="226" t="s">
        <v>444</v>
      </c>
      <c r="B102" s="227" t="n">
        <v>9</v>
      </c>
      <c r="C102" s="227"/>
      <c r="D102" s="228"/>
      <c r="E102" s="228"/>
      <c r="F102" s="228"/>
      <c r="G102" s="228"/>
      <c r="H102" s="228"/>
      <c r="I102" s="138"/>
      <c r="J102" s="144"/>
    </row>
    <row r="103" s="233" customFormat="true" ht="10.5" hidden="false" customHeight="false" outlineLevel="0" collapsed="false">
      <c r="A103" s="229" t="s">
        <v>372</v>
      </c>
      <c r="B103" s="230" t="s">
        <v>445</v>
      </c>
      <c r="C103" s="230" t="s">
        <v>446</v>
      </c>
      <c r="D103" s="230" t="s">
        <v>447</v>
      </c>
      <c r="E103" s="230"/>
      <c r="F103" s="230" t="s">
        <v>448</v>
      </c>
      <c r="G103" s="230"/>
      <c r="H103" s="230" t="s">
        <v>449</v>
      </c>
      <c r="I103" s="231" t="s">
        <v>450</v>
      </c>
      <c r="J103" s="232" t="s">
        <v>416</v>
      </c>
      <c r="K103" s="182"/>
      <c r="L103" s="183"/>
      <c r="M103" s="183"/>
      <c r="N103" s="183"/>
      <c r="O103" s="183"/>
      <c r="P103" s="183"/>
      <c r="Q103" s="183"/>
      <c r="R103" s="183"/>
      <c r="S103" s="183"/>
      <c r="T103" s="183"/>
      <c r="U103" s="183"/>
      <c r="V103" s="183"/>
      <c r="W103" s="183"/>
      <c r="X103" s="183"/>
      <c r="Y103" s="183"/>
    </row>
    <row r="104" s="237" customFormat="true" ht="76.5" hidden="false" customHeight="true" outlineLevel="0" collapsed="false">
      <c r="A104" s="71" t="s">
        <v>98</v>
      </c>
      <c r="B104" s="71" t="s">
        <v>99</v>
      </c>
      <c r="C104" s="71" t="s">
        <v>100</v>
      </c>
      <c r="D104" s="71" t="s">
        <v>101</v>
      </c>
      <c r="E104" s="71" t="s">
        <v>451</v>
      </c>
      <c r="F104" s="71" t="s">
        <v>102</v>
      </c>
      <c r="G104" s="71" t="s">
        <v>103</v>
      </c>
      <c r="H104" s="71" t="s">
        <v>104</v>
      </c>
      <c r="I104" s="234" t="s">
        <v>452</v>
      </c>
      <c r="J104" s="73" t="s">
        <v>106</v>
      </c>
      <c r="K104" s="235"/>
      <c r="L104" s="236"/>
      <c r="M104" s="236"/>
      <c r="N104" s="236"/>
      <c r="O104" s="236"/>
      <c r="P104" s="236"/>
      <c r="Q104" s="236"/>
      <c r="R104" s="236"/>
      <c r="S104" s="236"/>
      <c r="T104" s="236"/>
      <c r="U104" s="236"/>
      <c r="V104" s="236"/>
      <c r="W104" s="236"/>
      <c r="X104" s="236"/>
      <c r="Y104" s="236"/>
    </row>
    <row r="105" s="237" customFormat="true" ht="15.65" hidden="false" customHeight="true" outlineLevel="0" collapsed="false">
      <c r="A105" s="238" t="s">
        <v>453</v>
      </c>
      <c r="B105" s="238"/>
      <c r="C105" s="238"/>
      <c r="D105" s="238"/>
      <c r="E105" s="238"/>
      <c r="F105" s="238"/>
      <c r="G105" s="238"/>
      <c r="H105" s="238"/>
      <c r="I105" s="238"/>
      <c r="J105" s="238"/>
      <c r="K105" s="235"/>
      <c r="L105" s="236"/>
      <c r="M105" s="236"/>
      <c r="N105" s="236"/>
      <c r="O105" s="236"/>
      <c r="P105" s="236"/>
      <c r="Q105" s="236"/>
      <c r="R105" s="236"/>
      <c r="S105" s="236"/>
      <c r="T105" s="236"/>
      <c r="U105" s="236"/>
      <c r="V105" s="236"/>
      <c r="W105" s="236"/>
      <c r="X105" s="236"/>
      <c r="Y105" s="236"/>
    </row>
    <row r="106" s="237" customFormat="true" ht="12.5" hidden="false" customHeight="false" outlineLevel="0" collapsed="false">
      <c r="A106" s="239"/>
      <c r="B106" s="239"/>
      <c r="C106" s="239"/>
      <c r="D106" s="239"/>
      <c r="E106" s="239"/>
      <c r="F106" s="239"/>
      <c r="G106" s="239"/>
      <c r="H106" s="239"/>
      <c r="I106" s="240"/>
      <c r="J106" s="241"/>
      <c r="K106" s="235"/>
      <c r="L106" s="236"/>
      <c r="M106" s="236"/>
      <c r="N106" s="236"/>
      <c r="O106" s="236"/>
      <c r="P106" s="236"/>
      <c r="Q106" s="236"/>
      <c r="R106" s="236"/>
      <c r="S106" s="236"/>
      <c r="T106" s="236"/>
      <c r="U106" s="236"/>
      <c r="V106" s="236"/>
      <c r="W106" s="236"/>
      <c r="X106" s="236"/>
      <c r="Y106" s="236"/>
    </row>
    <row r="107" customFormat="false" ht="12.5" hidden="false" customHeight="false" outlineLevel="0" collapsed="false">
      <c r="A107" s="242" t="s">
        <v>454</v>
      </c>
      <c r="B107" s="242" t="s">
        <v>455</v>
      </c>
      <c r="C107" s="242" t="s">
        <v>456</v>
      </c>
      <c r="D107" s="243" t="n">
        <v>45688</v>
      </c>
      <c r="E107" s="243"/>
      <c r="F107" s="242" t="s">
        <v>214</v>
      </c>
      <c r="G107" s="242" t="s">
        <v>457</v>
      </c>
      <c r="H107" s="242" t="s">
        <v>458</v>
      </c>
      <c r="I107" s="244" t="n">
        <v>12.5</v>
      </c>
      <c r="J107" s="245" t="n">
        <v>4</v>
      </c>
      <c r="K107" s="235"/>
    </row>
    <row r="108" customFormat="false" ht="12.5" hidden="false" customHeight="false" outlineLevel="0" collapsed="false">
      <c r="A108" s="242" t="s">
        <v>454</v>
      </c>
      <c r="B108" s="242" t="s">
        <v>459</v>
      </c>
      <c r="C108" s="242" t="s">
        <v>460</v>
      </c>
      <c r="D108" s="243" t="n">
        <v>45693</v>
      </c>
      <c r="E108" s="243"/>
      <c r="F108" s="242" t="s">
        <v>461</v>
      </c>
      <c r="G108" s="242"/>
      <c r="H108" s="242" t="s">
        <v>462</v>
      </c>
      <c r="I108" s="244" t="n">
        <v>1175.72</v>
      </c>
      <c r="J108" s="245" t="n">
        <v>4</v>
      </c>
      <c r="K108" s="235"/>
    </row>
    <row r="109" customFormat="false" ht="12.5" hidden="false" customHeight="false" outlineLevel="0" collapsed="false">
      <c r="A109" s="242" t="s">
        <v>454</v>
      </c>
      <c r="B109" s="242" t="s">
        <v>463</v>
      </c>
      <c r="C109" s="242" t="s">
        <v>460</v>
      </c>
      <c r="D109" s="243" t="n">
        <v>45693</v>
      </c>
      <c r="E109" s="243"/>
      <c r="F109" s="242" t="s">
        <v>461</v>
      </c>
      <c r="G109" s="242"/>
      <c r="H109" s="242" t="s">
        <v>464</v>
      </c>
      <c r="I109" s="244" t="n">
        <v>916.47</v>
      </c>
      <c r="J109" s="245" t="n">
        <v>4</v>
      </c>
      <c r="K109" s="235"/>
    </row>
    <row r="110" customFormat="false" ht="12.5" hidden="false" customHeight="false" outlineLevel="0" collapsed="false">
      <c r="A110" s="242" t="s">
        <v>454</v>
      </c>
      <c r="B110" s="242" t="s">
        <v>465</v>
      </c>
      <c r="C110" s="242" t="s">
        <v>460</v>
      </c>
      <c r="D110" s="243" t="n">
        <v>45693</v>
      </c>
      <c r="E110" s="243"/>
      <c r="F110" s="242" t="s">
        <v>461</v>
      </c>
      <c r="G110" s="242"/>
      <c r="H110" s="242" t="s">
        <v>466</v>
      </c>
      <c r="I110" s="244" t="n">
        <v>1166.64</v>
      </c>
      <c r="J110" s="245" t="n">
        <v>4</v>
      </c>
      <c r="K110" s="235"/>
    </row>
    <row r="111" customFormat="false" ht="12.5" hidden="false" customHeight="false" outlineLevel="0" collapsed="false">
      <c r="A111" s="242" t="s">
        <v>454</v>
      </c>
      <c r="B111" s="242" t="s">
        <v>467</v>
      </c>
      <c r="C111" s="242" t="s">
        <v>460</v>
      </c>
      <c r="D111" s="243" t="n">
        <v>45693</v>
      </c>
      <c r="E111" s="243"/>
      <c r="F111" s="242" t="s">
        <v>461</v>
      </c>
      <c r="G111" s="242"/>
      <c r="H111" s="242" t="s">
        <v>468</v>
      </c>
      <c r="I111" s="244" t="n">
        <v>210.44</v>
      </c>
      <c r="J111" s="245" t="n">
        <v>4</v>
      </c>
      <c r="K111" s="235"/>
    </row>
    <row r="112" customFormat="false" ht="12.5" hidden="false" customHeight="false" outlineLevel="0" collapsed="false">
      <c r="A112" s="242" t="s">
        <v>454</v>
      </c>
      <c r="B112" s="242" t="s">
        <v>469</v>
      </c>
      <c r="C112" s="242" t="s">
        <v>460</v>
      </c>
      <c r="D112" s="243" t="n">
        <v>45693</v>
      </c>
      <c r="E112" s="243"/>
      <c r="F112" s="242" t="s">
        <v>461</v>
      </c>
      <c r="G112" s="242"/>
      <c r="H112" s="242" t="s">
        <v>470</v>
      </c>
      <c r="I112" s="244" t="n">
        <v>140.29</v>
      </c>
      <c r="J112" s="245" t="n">
        <v>4</v>
      </c>
      <c r="K112" s="235"/>
    </row>
    <row r="113" customFormat="false" ht="12.5" hidden="false" customHeight="false" outlineLevel="0" collapsed="false">
      <c r="A113" s="242" t="s">
        <v>454</v>
      </c>
      <c r="B113" s="242" t="s">
        <v>471</v>
      </c>
      <c r="C113" s="242" t="s">
        <v>460</v>
      </c>
      <c r="D113" s="243" t="n">
        <v>45694</v>
      </c>
      <c r="E113" s="243"/>
      <c r="F113" s="242" t="s">
        <v>472</v>
      </c>
      <c r="G113" s="242" t="s">
        <v>473</v>
      </c>
      <c r="H113" s="242" t="s">
        <v>474</v>
      </c>
      <c r="I113" s="244" t="n">
        <v>627.32</v>
      </c>
      <c r="J113" s="245" t="n">
        <v>4</v>
      </c>
      <c r="K113" s="235"/>
    </row>
    <row r="114" customFormat="false" ht="12.5" hidden="false" customHeight="false" outlineLevel="0" collapsed="false">
      <c r="A114" s="242" t="s">
        <v>454</v>
      </c>
      <c r="B114" s="242" t="s">
        <v>475</v>
      </c>
      <c r="C114" s="242" t="s">
        <v>460</v>
      </c>
      <c r="D114" s="243" t="n">
        <v>45694</v>
      </c>
      <c r="E114" s="243"/>
      <c r="F114" s="242" t="s">
        <v>476</v>
      </c>
      <c r="G114" s="242" t="n">
        <v>35942436</v>
      </c>
      <c r="H114" s="242" t="s">
        <v>477</v>
      </c>
      <c r="I114" s="244" t="n">
        <v>216.08</v>
      </c>
      <c r="J114" s="245" t="n">
        <v>4</v>
      </c>
      <c r="K114" s="235"/>
    </row>
    <row r="115" customFormat="false" ht="12.5" hidden="false" customHeight="false" outlineLevel="0" collapsed="false">
      <c r="A115" s="242" t="s">
        <v>454</v>
      </c>
      <c r="B115" s="242" t="s">
        <v>478</v>
      </c>
      <c r="C115" s="242" t="s">
        <v>460</v>
      </c>
      <c r="D115" s="243" t="n">
        <v>45694</v>
      </c>
      <c r="E115" s="243"/>
      <c r="F115" s="242" t="s">
        <v>476</v>
      </c>
      <c r="G115" s="242" t="n">
        <v>30807484</v>
      </c>
      <c r="H115" s="242" t="s">
        <v>479</v>
      </c>
      <c r="I115" s="244" t="n">
        <v>1407.16</v>
      </c>
      <c r="J115" s="245" t="n">
        <v>4</v>
      </c>
      <c r="K115" s="235"/>
    </row>
    <row r="116" customFormat="false" ht="12.5" hidden="false" customHeight="false" outlineLevel="0" collapsed="false">
      <c r="A116" s="242" t="s">
        <v>454</v>
      </c>
      <c r="B116" s="242" t="s">
        <v>480</v>
      </c>
      <c r="C116" s="242" t="s">
        <v>460</v>
      </c>
      <c r="D116" s="243" t="n">
        <v>45694</v>
      </c>
      <c r="E116" s="243"/>
      <c r="F116" s="242" t="s">
        <v>476</v>
      </c>
      <c r="G116" s="242" t="n">
        <v>35937874</v>
      </c>
      <c r="H116" s="242" t="s">
        <v>481</v>
      </c>
      <c r="I116" s="244" t="n">
        <v>430.87</v>
      </c>
      <c r="J116" s="245" t="n">
        <v>4</v>
      </c>
      <c r="K116" s="235"/>
    </row>
    <row r="117" customFormat="false" ht="12.5" hidden="false" customHeight="false" outlineLevel="0" collapsed="false">
      <c r="A117" s="242" t="s">
        <v>454</v>
      </c>
      <c r="B117" s="242" t="s">
        <v>482</v>
      </c>
      <c r="C117" s="242" t="s">
        <v>460</v>
      </c>
      <c r="D117" s="243" t="n">
        <v>45694</v>
      </c>
      <c r="E117" s="243"/>
      <c r="F117" s="242" t="s">
        <v>461</v>
      </c>
      <c r="G117" s="242"/>
      <c r="H117" s="242" t="s">
        <v>483</v>
      </c>
      <c r="I117" s="244" t="n">
        <v>388.8</v>
      </c>
      <c r="J117" s="245" t="n">
        <v>4</v>
      </c>
      <c r="K117" s="235"/>
    </row>
    <row r="118" customFormat="false" ht="12.5" hidden="false" customHeight="false" outlineLevel="0" collapsed="false">
      <c r="A118" s="242" t="s">
        <v>454</v>
      </c>
      <c r="B118" s="242" t="s">
        <v>484</v>
      </c>
      <c r="C118" s="242" t="s">
        <v>485</v>
      </c>
      <c r="D118" s="243" t="n">
        <v>45695</v>
      </c>
      <c r="E118" s="243"/>
      <c r="F118" s="242" t="s">
        <v>486</v>
      </c>
      <c r="G118" s="242" t="s">
        <v>487</v>
      </c>
      <c r="H118" s="242" t="s">
        <v>488</v>
      </c>
      <c r="I118" s="244" t="n">
        <v>560.19</v>
      </c>
      <c r="J118" s="245" t="n">
        <v>4</v>
      </c>
      <c r="K118" s="235"/>
    </row>
    <row r="119" customFormat="false" ht="12.5" hidden="false" customHeight="false" outlineLevel="0" collapsed="false">
      <c r="A119" s="242" t="s">
        <v>454</v>
      </c>
      <c r="B119" s="242" t="s">
        <v>489</v>
      </c>
      <c r="C119" s="242" t="s">
        <v>490</v>
      </c>
      <c r="D119" s="243" t="n">
        <v>45695</v>
      </c>
      <c r="E119" s="243"/>
      <c r="F119" s="242" t="s">
        <v>491</v>
      </c>
      <c r="G119" s="242" t="s">
        <v>492</v>
      </c>
      <c r="H119" s="242" t="s">
        <v>493</v>
      </c>
      <c r="I119" s="244" t="n">
        <v>3.27</v>
      </c>
      <c r="J119" s="245" t="n">
        <v>4</v>
      </c>
      <c r="K119" s="235"/>
    </row>
    <row r="120" customFormat="false" ht="12.5" hidden="false" customHeight="false" outlineLevel="0" collapsed="false">
      <c r="A120" s="242" t="s">
        <v>454</v>
      </c>
      <c r="B120" s="242" t="s">
        <v>494</v>
      </c>
      <c r="C120" s="242" t="s">
        <v>495</v>
      </c>
      <c r="D120" s="243" t="n">
        <v>45695</v>
      </c>
      <c r="E120" s="243"/>
      <c r="F120" s="242" t="s">
        <v>496</v>
      </c>
      <c r="G120" s="242" t="s">
        <v>497</v>
      </c>
      <c r="H120" s="242" t="s">
        <v>498</v>
      </c>
      <c r="I120" s="244" t="n">
        <v>2200</v>
      </c>
      <c r="J120" s="245" t="n">
        <v>5</v>
      </c>
      <c r="K120" s="235"/>
    </row>
    <row r="121" customFormat="false" ht="12.5" hidden="false" customHeight="false" outlineLevel="0" collapsed="false">
      <c r="A121" s="242" t="s">
        <v>454</v>
      </c>
      <c r="B121" s="242" t="s">
        <v>499</v>
      </c>
      <c r="C121" s="242" t="s">
        <v>500</v>
      </c>
      <c r="D121" s="243" t="n">
        <v>45695</v>
      </c>
      <c r="E121" s="243"/>
      <c r="F121" s="242" t="s">
        <v>501</v>
      </c>
      <c r="G121" s="242" t="s">
        <v>502</v>
      </c>
      <c r="H121" s="242" t="s">
        <v>503</v>
      </c>
      <c r="I121" s="244" t="n">
        <v>98.4</v>
      </c>
      <c r="J121" s="245" t="n">
        <v>5</v>
      </c>
      <c r="K121" s="235"/>
    </row>
    <row r="122" customFormat="false" ht="12.5" hidden="false" customHeight="false" outlineLevel="0" collapsed="false">
      <c r="A122" s="242" t="s">
        <v>454</v>
      </c>
      <c r="B122" s="242" t="s">
        <v>504</v>
      </c>
      <c r="C122" s="242" t="s">
        <v>505</v>
      </c>
      <c r="D122" s="243" t="n">
        <v>45665</v>
      </c>
      <c r="E122" s="243" t="n">
        <v>45695</v>
      </c>
      <c r="F122" s="242" t="s">
        <v>506</v>
      </c>
      <c r="G122" s="242" t="s">
        <v>507</v>
      </c>
      <c r="H122" s="242" t="s">
        <v>508</v>
      </c>
      <c r="I122" s="244" t="n">
        <v>15.9</v>
      </c>
      <c r="J122" s="245" t="n">
        <v>4</v>
      </c>
      <c r="K122" s="235"/>
    </row>
    <row r="123" customFormat="false" ht="30" hidden="false" customHeight="false" outlineLevel="0" collapsed="false">
      <c r="A123" s="242" t="s">
        <v>454</v>
      </c>
      <c r="B123" s="242" t="s">
        <v>509</v>
      </c>
      <c r="C123" s="242" t="s">
        <v>510</v>
      </c>
      <c r="D123" s="243" t="n">
        <v>45691</v>
      </c>
      <c r="E123" s="243" t="n">
        <v>45695</v>
      </c>
      <c r="F123" s="246" t="s">
        <v>511</v>
      </c>
      <c r="G123" s="242" t="s">
        <v>512</v>
      </c>
      <c r="H123" s="242" t="s">
        <v>513</v>
      </c>
      <c r="I123" s="244" t="n">
        <v>68.88</v>
      </c>
      <c r="J123" s="245" t="n">
        <v>4</v>
      </c>
      <c r="K123" s="235"/>
    </row>
    <row r="124" customFormat="false" ht="20" hidden="false" customHeight="false" outlineLevel="0" collapsed="false">
      <c r="A124" s="242" t="s">
        <v>454</v>
      </c>
      <c r="B124" s="242" t="s">
        <v>514</v>
      </c>
      <c r="C124" s="242" t="s">
        <v>515</v>
      </c>
      <c r="D124" s="243" t="n">
        <v>45686</v>
      </c>
      <c r="E124" s="243" t="n">
        <v>45695</v>
      </c>
      <c r="F124" s="242" t="s">
        <v>516</v>
      </c>
      <c r="G124" s="242" t="s">
        <v>517</v>
      </c>
      <c r="H124" s="242" t="s">
        <v>518</v>
      </c>
      <c r="I124" s="244" t="n">
        <v>2585.46</v>
      </c>
      <c r="J124" s="245" t="n">
        <v>5</v>
      </c>
      <c r="K124" s="235"/>
    </row>
    <row r="125" customFormat="false" ht="12.5" hidden="false" customHeight="false" outlineLevel="0" collapsed="false">
      <c r="A125" s="242" t="s">
        <v>454</v>
      </c>
      <c r="B125" s="242" t="s">
        <v>519</v>
      </c>
      <c r="C125" s="242" t="s">
        <v>520</v>
      </c>
      <c r="D125" s="243" t="n">
        <v>45684</v>
      </c>
      <c r="E125" s="243" t="n">
        <v>45695</v>
      </c>
      <c r="F125" s="242" t="s">
        <v>521</v>
      </c>
      <c r="G125" s="242" t="s">
        <v>522</v>
      </c>
      <c r="H125" s="242" t="s">
        <v>523</v>
      </c>
      <c r="I125" s="244" t="n">
        <v>73.8</v>
      </c>
      <c r="J125" s="245" t="n">
        <v>4</v>
      </c>
      <c r="K125" s="235"/>
    </row>
    <row r="126" customFormat="false" ht="20" hidden="false" customHeight="false" outlineLevel="0" collapsed="false">
      <c r="A126" s="242" t="s">
        <v>454</v>
      </c>
      <c r="B126" s="242" t="s">
        <v>524</v>
      </c>
      <c r="C126" s="242" t="s">
        <v>525</v>
      </c>
      <c r="D126" s="243" t="n">
        <v>45684</v>
      </c>
      <c r="E126" s="243" t="n">
        <v>45695</v>
      </c>
      <c r="F126" s="242" t="s">
        <v>526</v>
      </c>
      <c r="G126" s="242" t="s">
        <v>527</v>
      </c>
      <c r="H126" s="242" t="s">
        <v>528</v>
      </c>
      <c r="I126" s="244" t="n">
        <v>1267.52</v>
      </c>
      <c r="J126" s="245" t="n">
        <v>5</v>
      </c>
      <c r="K126" s="235"/>
    </row>
    <row r="127" customFormat="false" ht="30" hidden="false" customHeight="false" outlineLevel="0" collapsed="false">
      <c r="A127" s="242" t="s">
        <v>454</v>
      </c>
      <c r="B127" s="242" t="s">
        <v>529</v>
      </c>
      <c r="C127" s="242" t="s">
        <v>530</v>
      </c>
      <c r="D127" s="243" t="n">
        <v>45684</v>
      </c>
      <c r="E127" s="243" t="n">
        <v>45695</v>
      </c>
      <c r="F127" s="242" t="s">
        <v>531</v>
      </c>
      <c r="G127" s="242" t="s">
        <v>527</v>
      </c>
      <c r="H127" s="242" t="s">
        <v>528</v>
      </c>
      <c r="I127" s="244" t="n">
        <v>3954.45</v>
      </c>
      <c r="J127" s="245" t="n">
        <v>5</v>
      </c>
      <c r="K127" s="235"/>
    </row>
    <row r="128" customFormat="false" ht="12.5" hidden="false" customHeight="false" outlineLevel="0" collapsed="false">
      <c r="A128" s="242" t="s">
        <v>454</v>
      </c>
      <c r="B128" s="242" t="s">
        <v>532</v>
      </c>
      <c r="C128" s="242" t="s">
        <v>533</v>
      </c>
      <c r="D128" s="243" t="n">
        <v>45672</v>
      </c>
      <c r="E128" s="243" t="n">
        <v>45695</v>
      </c>
      <c r="F128" s="242" t="s">
        <v>534</v>
      </c>
      <c r="G128" s="242" t="s">
        <v>535</v>
      </c>
      <c r="H128" s="242" t="s">
        <v>536</v>
      </c>
      <c r="I128" s="244" t="n">
        <v>90</v>
      </c>
      <c r="J128" s="245" t="n">
        <v>4</v>
      </c>
      <c r="K128" s="235"/>
    </row>
    <row r="129" customFormat="false" ht="20" hidden="false" customHeight="false" outlineLevel="0" collapsed="false">
      <c r="A129" s="242" t="s">
        <v>454</v>
      </c>
      <c r="B129" s="242" t="s">
        <v>537</v>
      </c>
      <c r="C129" s="242" t="s">
        <v>538</v>
      </c>
      <c r="D129" s="243" t="n">
        <v>45672</v>
      </c>
      <c r="E129" s="243" t="n">
        <v>45695</v>
      </c>
      <c r="F129" s="242" t="s">
        <v>539</v>
      </c>
      <c r="G129" s="242" t="s">
        <v>535</v>
      </c>
      <c r="H129" s="242" t="s">
        <v>536</v>
      </c>
      <c r="I129" s="244" t="n">
        <v>90</v>
      </c>
      <c r="J129" s="245" t="n">
        <v>4</v>
      </c>
      <c r="K129" s="235"/>
    </row>
    <row r="130" customFormat="false" ht="12.5" hidden="false" customHeight="false" outlineLevel="0" collapsed="false">
      <c r="A130" s="242" t="s">
        <v>454</v>
      </c>
      <c r="B130" s="242" t="s">
        <v>540</v>
      </c>
      <c r="C130" s="242" t="s">
        <v>541</v>
      </c>
      <c r="D130" s="243" t="n">
        <v>45665</v>
      </c>
      <c r="E130" s="243" t="n">
        <v>45695</v>
      </c>
      <c r="F130" s="242" t="s">
        <v>542</v>
      </c>
      <c r="G130" s="242" t="s">
        <v>543</v>
      </c>
      <c r="H130" s="242" t="s">
        <v>544</v>
      </c>
      <c r="I130" s="244" t="n">
        <v>489</v>
      </c>
      <c r="J130" s="245" t="n">
        <v>4</v>
      </c>
      <c r="K130" s="235"/>
    </row>
    <row r="131" customFormat="false" ht="12.5" hidden="false" customHeight="false" outlineLevel="0" collapsed="false">
      <c r="A131" s="242" t="s">
        <v>454</v>
      </c>
      <c r="B131" s="242" t="s">
        <v>545</v>
      </c>
      <c r="C131" s="242" t="s">
        <v>546</v>
      </c>
      <c r="D131" s="243" t="n">
        <v>45665</v>
      </c>
      <c r="E131" s="243" t="n">
        <v>45695</v>
      </c>
      <c r="F131" s="242" t="s">
        <v>547</v>
      </c>
      <c r="G131" s="242" t="s">
        <v>507</v>
      </c>
      <c r="H131" s="242" t="s">
        <v>508</v>
      </c>
      <c r="I131" s="244" t="n">
        <v>15.9</v>
      </c>
      <c r="J131" s="245" t="n">
        <v>4</v>
      </c>
      <c r="K131" s="235"/>
    </row>
    <row r="132" customFormat="false" ht="12.5" hidden="false" customHeight="false" outlineLevel="0" collapsed="false">
      <c r="A132" s="242" t="s">
        <v>454</v>
      </c>
      <c r="B132" s="242" t="s">
        <v>548</v>
      </c>
      <c r="C132" s="242" t="s">
        <v>549</v>
      </c>
      <c r="D132" s="243" t="n">
        <v>45665</v>
      </c>
      <c r="E132" s="243" t="n">
        <v>45695</v>
      </c>
      <c r="F132" s="242" t="s">
        <v>550</v>
      </c>
      <c r="G132" s="242" t="s">
        <v>487</v>
      </c>
      <c r="H132" s="242" t="s">
        <v>488</v>
      </c>
      <c r="I132" s="244" t="n">
        <v>560.19</v>
      </c>
      <c r="J132" s="245" t="n">
        <v>4</v>
      </c>
      <c r="K132" s="235"/>
    </row>
    <row r="133" customFormat="false" ht="12.5" hidden="false" customHeight="false" outlineLevel="0" collapsed="false">
      <c r="A133" s="242" t="s">
        <v>454</v>
      </c>
      <c r="B133" s="242" t="s">
        <v>551</v>
      </c>
      <c r="C133" s="242" t="s">
        <v>552</v>
      </c>
      <c r="D133" s="243" t="n">
        <v>45665</v>
      </c>
      <c r="E133" s="243" t="n">
        <v>45695</v>
      </c>
      <c r="F133" s="242" t="s">
        <v>553</v>
      </c>
      <c r="G133" s="242" t="s">
        <v>522</v>
      </c>
      <c r="H133" s="242" t="s">
        <v>523</v>
      </c>
      <c r="I133" s="244" t="n">
        <v>71.6</v>
      </c>
      <c r="J133" s="245" t="n">
        <v>4</v>
      </c>
      <c r="K133" s="235"/>
    </row>
    <row r="134" customFormat="false" ht="40" hidden="false" customHeight="false" outlineLevel="0" collapsed="false">
      <c r="A134" s="242" t="s">
        <v>454</v>
      </c>
      <c r="B134" s="242" t="s">
        <v>554</v>
      </c>
      <c r="C134" s="242" t="s">
        <v>555</v>
      </c>
      <c r="D134" s="243" t="n">
        <v>45701</v>
      </c>
      <c r="E134" s="243"/>
      <c r="F134" s="242" t="s">
        <v>556</v>
      </c>
      <c r="G134" s="242" t="s">
        <v>557</v>
      </c>
      <c r="H134" s="242" t="s">
        <v>558</v>
      </c>
      <c r="I134" s="244" t="n">
        <v>5444</v>
      </c>
      <c r="J134" s="245" t="n">
        <v>5</v>
      </c>
      <c r="K134" s="235"/>
    </row>
    <row r="135" customFormat="false" ht="12.5" hidden="false" customHeight="false" outlineLevel="0" collapsed="false">
      <c r="A135" s="242" t="s">
        <v>454</v>
      </c>
      <c r="B135" s="242" t="s">
        <v>559</v>
      </c>
      <c r="C135" s="242" t="s">
        <v>560</v>
      </c>
      <c r="D135" s="243" t="n">
        <v>45701</v>
      </c>
      <c r="E135" s="243"/>
      <c r="F135" s="242" t="s">
        <v>561</v>
      </c>
      <c r="G135" s="242" t="s">
        <v>562</v>
      </c>
      <c r="H135" s="242" t="s">
        <v>563</v>
      </c>
      <c r="I135" s="244" t="n">
        <v>161.22</v>
      </c>
      <c r="J135" s="245" t="n">
        <v>4</v>
      </c>
      <c r="K135" s="235"/>
    </row>
    <row r="136" customFormat="false" ht="12.5" hidden="false" customHeight="false" outlineLevel="0" collapsed="false">
      <c r="A136" s="242" t="s">
        <v>454</v>
      </c>
      <c r="B136" s="242" t="s">
        <v>564</v>
      </c>
      <c r="C136" s="242" t="s">
        <v>565</v>
      </c>
      <c r="D136" s="243" t="n">
        <v>45708</v>
      </c>
      <c r="E136" s="243"/>
      <c r="F136" s="242" t="s">
        <v>566</v>
      </c>
      <c r="G136" s="242" t="s">
        <v>567</v>
      </c>
      <c r="H136" s="242" t="s">
        <v>568</v>
      </c>
      <c r="I136" s="244" t="n">
        <v>224.99</v>
      </c>
      <c r="J136" s="245" t="n">
        <v>4</v>
      </c>
      <c r="K136" s="235"/>
    </row>
    <row r="137" customFormat="false" ht="12.5" hidden="false" customHeight="false" outlineLevel="0" collapsed="false">
      <c r="A137" s="242" t="s">
        <v>454</v>
      </c>
      <c r="B137" s="242" t="s">
        <v>569</v>
      </c>
      <c r="C137" s="242" t="s">
        <v>570</v>
      </c>
      <c r="D137" s="243" t="n">
        <v>45709</v>
      </c>
      <c r="E137" s="243"/>
      <c r="F137" s="242" t="s">
        <v>571</v>
      </c>
      <c r="G137" s="242" t="s">
        <v>572</v>
      </c>
      <c r="H137" s="242" t="s">
        <v>573</v>
      </c>
      <c r="I137" s="244" t="n">
        <v>59.4</v>
      </c>
      <c r="J137" s="245" t="n">
        <v>5</v>
      </c>
      <c r="K137" s="235"/>
    </row>
    <row r="138" customFormat="false" ht="12.5" hidden="false" customHeight="false" outlineLevel="0" collapsed="false">
      <c r="A138" s="242" t="s">
        <v>454</v>
      </c>
      <c r="B138" s="242" t="s">
        <v>574</v>
      </c>
      <c r="C138" s="242" t="s">
        <v>549</v>
      </c>
      <c r="D138" s="243" t="n">
        <v>45712</v>
      </c>
      <c r="E138" s="243"/>
      <c r="F138" s="242" t="s">
        <v>575</v>
      </c>
      <c r="G138" s="242" t="s">
        <v>576</v>
      </c>
      <c r="H138" s="242" t="s">
        <v>577</v>
      </c>
      <c r="I138" s="244" t="n">
        <v>350</v>
      </c>
      <c r="J138" s="245" t="n">
        <v>4</v>
      </c>
      <c r="K138" s="235"/>
    </row>
    <row r="139" customFormat="false" ht="12.5" hidden="false" customHeight="false" outlineLevel="0" collapsed="false">
      <c r="A139" s="242" t="s">
        <v>454</v>
      </c>
      <c r="B139" s="242" t="s">
        <v>578</v>
      </c>
      <c r="C139" s="242" t="s">
        <v>579</v>
      </c>
      <c r="D139" s="243" t="n">
        <v>45712</v>
      </c>
      <c r="E139" s="243"/>
      <c r="F139" s="242" t="s">
        <v>521</v>
      </c>
      <c r="G139" s="242" t="s">
        <v>522</v>
      </c>
      <c r="H139" s="242" t="s">
        <v>523</v>
      </c>
      <c r="I139" s="244" t="n">
        <v>73.8</v>
      </c>
      <c r="J139" s="245" t="n">
        <v>4</v>
      </c>
      <c r="K139" s="235"/>
    </row>
    <row r="140" customFormat="false" ht="12.5" hidden="false" customHeight="false" outlineLevel="0" collapsed="false">
      <c r="A140" s="242" t="s">
        <v>454</v>
      </c>
      <c r="B140" s="242" t="s">
        <v>580</v>
      </c>
      <c r="C140" s="242" t="s">
        <v>581</v>
      </c>
      <c r="D140" s="243" t="n">
        <v>45716</v>
      </c>
      <c r="E140" s="243"/>
      <c r="F140" s="242" t="s">
        <v>214</v>
      </c>
      <c r="G140" s="242" t="s">
        <v>457</v>
      </c>
      <c r="H140" s="242" t="s">
        <v>458</v>
      </c>
      <c r="I140" s="244" t="n">
        <v>20.5</v>
      </c>
      <c r="J140" s="245" t="n">
        <v>4</v>
      </c>
      <c r="K140" s="235"/>
    </row>
    <row r="141" customFormat="false" ht="20" hidden="false" customHeight="false" outlineLevel="0" collapsed="false">
      <c r="A141" s="242" t="s">
        <v>454</v>
      </c>
      <c r="B141" s="242" t="s">
        <v>582</v>
      </c>
      <c r="C141" s="242" t="s">
        <v>583</v>
      </c>
      <c r="D141" s="243" t="n">
        <v>45721</v>
      </c>
      <c r="E141" s="243"/>
      <c r="F141" s="242" t="s">
        <v>584</v>
      </c>
      <c r="G141" s="242"/>
      <c r="H141" s="242" t="s">
        <v>585</v>
      </c>
      <c r="I141" s="244" t="n">
        <v>221.96</v>
      </c>
      <c r="J141" s="245" t="n">
        <v>5</v>
      </c>
      <c r="K141" s="235"/>
    </row>
    <row r="142" customFormat="false" ht="12.5" hidden="false" customHeight="false" outlineLevel="0" collapsed="false">
      <c r="A142" s="242" t="s">
        <v>454</v>
      </c>
      <c r="B142" s="242" t="s">
        <v>586</v>
      </c>
      <c r="C142" s="242" t="s">
        <v>587</v>
      </c>
      <c r="D142" s="243" t="n">
        <v>45721</v>
      </c>
      <c r="E142" s="243"/>
      <c r="F142" s="242" t="s">
        <v>588</v>
      </c>
      <c r="G142" s="242" t="s">
        <v>487</v>
      </c>
      <c r="H142" s="242" t="s">
        <v>488</v>
      </c>
      <c r="I142" s="244" t="n">
        <v>557.82</v>
      </c>
      <c r="J142" s="245" t="n">
        <v>4</v>
      </c>
      <c r="K142" s="235"/>
    </row>
    <row r="143" customFormat="false" ht="12.5" hidden="false" customHeight="false" outlineLevel="0" collapsed="false">
      <c r="A143" s="242" t="s">
        <v>454</v>
      </c>
      <c r="B143" s="242" t="s">
        <v>589</v>
      </c>
      <c r="C143" s="242" t="s">
        <v>590</v>
      </c>
      <c r="D143" s="243" t="n">
        <v>45721</v>
      </c>
      <c r="E143" s="243"/>
      <c r="F143" s="242" t="s">
        <v>591</v>
      </c>
      <c r="G143" s="242" t="s">
        <v>522</v>
      </c>
      <c r="H143" s="242" t="s">
        <v>523</v>
      </c>
      <c r="I143" s="244" t="n">
        <v>72.82</v>
      </c>
      <c r="J143" s="245" t="n">
        <v>4</v>
      </c>
      <c r="K143" s="235"/>
    </row>
    <row r="144" customFormat="false" ht="12.5" hidden="false" customHeight="false" outlineLevel="0" collapsed="false">
      <c r="A144" s="242" t="s">
        <v>454</v>
      </c>
      <c r="B144" s="242" t="s">
        <v>592</v>
      </c>
      <c r="C144" s="242" t="s">
        <v>593</v>
      </c>
      <c r="D144" s="243" t="n">
        <v>45721</v>
      </c>
      <c r="E144" s="243"/>
      <c r="F144" s="242" t="s">
        <v>506</v>
      </c>
      <c r="G144" s="242" t="s">
        <v>507</v>
      </c>
      <c r="H144" s="242" t="s">
        <v>508</v>
      </c>
      <c r="I144" s="244" t="n">
        <v>15.9</v>
      </c>
      <c r="J144" s="245" t="n">
        <v>4</v>
      </c>
      <c r="K144" s="235"/>
    </row>
    <row r="145" customFormat="false" ht="30" hidden="false" customHeight="false" outlineLevel="0" collapsed="false">
      <c r="A145" s="242" t="s">
        <v>454</v>
      </c>
      <c r="B145" s="242" t="s">
        <v>594</v>
      </c>
      <c r="C145" s="242" t="s">
        <v>595</v>
      </c>
      <c r="D145" s="243" t="n">
        <v>45721</v>
      </c>
      <c r="E145" s="243"/>
      <c r="F145" s="242" t="s">
        <v>511</v>
      </c>
      <c r="G145" s="242" t="s">
        <v>512</v>
      </c>
      <c r="H145" s="242" t="s">
        <v>513</v>
      </c>
      <c r="I145" s="244" t="n">
        <v>68.88</v>
      </c>
      <c r="J145" s="245" t="n">
        <v>4</v>
      </c>
      <c r="K145" s="235"/>
    </row>
    <row r="146" customFormat="false" ht="12.5" hidden="false" customHeight="false" outlineLevel="0" collapsed="false">
      <c r="A146" s="242" t="s">
        <v>454</v>
      </c>
      <c r="B146" s="242" t="s">
        <v>596</v>
      </c>
      <c r="C146" s="242" t="s">
        <v>597</v>
      </c>
      <c r="D146" s="243" t="n">
        <v>45721</v>
      </c>
      <c r="E146" s="243"/>
      <c r="F146" s="242" t="s">
        <v>491</v>
      </c>
      <c r="G146" s="242" t="s">
        <v>492</v>
      </c>
      <c r="H146" s="242" t="s">
        <v>493</v>
      </c>
      <c r="I146" s="244" t="n">
        <v>3.27</v>
      </c>
      <c r="J146" s="245" t="n">
        <v>4</v>
      </c>
      <c r="K146" s="235"/>
    </row>
    <row r="147" customFormat="false" ht="12.5" hidden="false" customHeight="false" outlineLevel="0" collapsed="false">
      <c r="A147" s="242" t="s">
        <v>454</v>
      </c>
      <c r="B147" s="242" t="s">
        <v>598</v>
      </c>
      <c r="C147" s="242" t="s">
        <v>599</v>
      </c>
      <c r="D147" s="243" t="n">
        <v>45723</v>
      </c>
      <c r="E147" s="243"/>
      <c r="F147" s="242" t="s">
        <v>461</v>
      </c>
      <c r="G147" s="242"/>
      <c r="H147" s="242" t="s">
        <v>462</v>
      </c>
      <c r="I147" s="244" t="n">
        <v>1168.89</v>
      </c>
      <c r="J147" s="245" t="n">
        <v>4</v>
      </c>
      <c r="K147" s="235"/>
    </row>
    <row r="148" customFormat="false" ht="12.5" hidden="false" customHeight="false" outlineLevel="0" collapsed="false">
      <c r="A148" s="242" t="s">
        <v>454</v>
      </c>
      <c r="B148" s="242" t="s">
        <v>600</v>
      </c>
      <c r="C148" s="242" t="s">
        <v>599</v>
      </c>
      <c r="D148" s="243" t="n">
        <v>45723</v>
      </c>
      <c r="E148" s="243"/>
      <c r="F148" s="242" t="s">
        <v>461</v>
      </c>
      <c r="G148" s="242"/>
      <c r="H148" s="242" t="s">
        <v>464</v>
      </c>
      <c r="I148" s="244" t="n">
        <v>922.46</v>
      </c>
      <c r="J148" s="245" t="n">
        <v>4</v>
      </c>
      <c r="K148" s="235"/>
    </row>
    <row r="149" customFormat="false" ht="12.5" hidden="false" customHeight="false" outlineLevel="0" collapsed="false">
      <c r="A149" s="242" t="s">
        <v>454</v>
      </c>
      <c r="B149" s="242" t="s">
        <v>601</v>
      </c>
      <c r="C149" s="242" t="s">
        <v>599</v>
      </c>
      <c r="D149" s="243" t="n">
        <v>45723</v>
      </c>
      <c r="E149" s="243"/>
      <c r="F149" s="242" t="s">
        <v>461</v>
      </c>
      <c r="G149" s="242"/>
      <c r="H149" s="242" t="s">
        <v>466</v>
      </c>
      <c r="I149" s="244" t="n">
        <v>1394.67</v>
      </c>
      <c r="J149" s="245" t="n">
        <v>4</v>
      </c>
      <c r="K149" s="235"/>
    </row>
    <row r="150" customFormat="false" ht="12.5" hidden="false" customHeight="false" outlineLevel="0" collapsed="false">
      <c r="A150" s="242" t="s">
        <v>454</v>
      </c>
      <c r="B150" s="242" t="s">
        <v>602</v>
      </c>
      <c r="C150" s="242" t="s">
        <v>599</v>
      </c>
      <c r="D150" s="243" t="n">
        <v>45723</v>
      </c>
      <c r="E150" s="243"/>
      <c r="F150" s="242" t="s">
        <v>461</v>
      </c>
      <c r="G150" s="242"/>
      <c r="H150" s="242" t="s">
        <v>468</v>
      </c>
      <c r="I150" s="244" t="n">
        <v>227.74</v>
      </c>
      <c r="J150" s="245" t="n">
        <v>4</v>
      </c>
      <c r="K150" s="235"/>
    </row>
    <row r="151" customFormat="false" ht="12.5" hidden="false" customHeight="false" outlineLevel="0" collapsed="false">
      <c r="A151" s="242" t="s">
        <v>454</v>
      </c>
      <c r="B151" s="242" t="s">
        <v>603</v>
      </c>
      <c r="C151" s="242" t="s">
        <v>599</v>
      </c>
      <c r="D151" s="243" t="n">
        <v>45723</v>
      </c>
      <c r="E151" s="243"/>
      <c r="F151" s="242" t="s">
        <v>461</v>
      </c>
      <c r="G151" s="242"/>
      <c r="H151" s="242" t="s">
        <v>470</v>
      </c>
      <c r="I151" s="244" t="n">
        <v>140.29</v>
      </c>
      <c r="J151" s="245" t="n">
        <v>4</v>
      </c>
      <c r="K151" s="235"/>
    </row>
    <row r="152" customFormat="false" ht="12.5" hidden="false" customHeight="false" outlineLevel="0" collapsed="false">
      <c r="A152" s="242" t="s">
        <v>454</v>
      </c>
      <c r="B152" s="242" t="s">
        <v>604</v>
      </c>
      <c r="C152" s="242" t="s">
        <v>599</v>
      </c>
      <c r="D152" s="243" t="n">
        <v>45723</v>
      </c>
      <c r="E152" s="243"/>
      <c r="F152" s="242" t="s">
        <v>605</v>
      </c>
      <c r="G152" s="242"/>
      <c r="H152" s="242" t="s">
        <v>606</v>
      </c>
      <c r="I152" s="244" t="n">
        <v>34.6</v>
      </c>
      <c r="J152" s="245" t="n">
        <v>5</v>
      </c>
      <c r="K152" s="235"/>
    </row>
    <row r="153" customFormat="false" ht="12.5" hidden="false" customHeight="false" outlineLevel="0" collapsed="false">
      <c r="A153" s="242" t="s">
        <v>454</v>
      </c>
      <c r="B153" s="242" t="s">
        <v>607</v>
      </c>
      <c r="C153" s="242" t="s">
        <v>599</v>
      </c>
      <c r="D153" s="243" t="n">
        <v>45723</v>
      </c>
      <c r="E153" s="243"/>
      <c r="F153" s="242" t="s">
        <v>605</v>
      </c>
      <c r="G153" s="242"/>
      <c r="H153" s="242" t="s">
        <v>608</v>
      </c>
      <c r="I153" s="244" t="n">
        <v>25.95</v>
      </c>
      <c r="J153" s="245" t="n">
        <v>5</v>
      </c>
      <c r="K153" s="235"/>
    </row>
    <row r="154" customFormat="false" ht="12.5" hidden="false" customHeight="false" outlineLevel="0" collapsed="false">
      <c r="A154" s="242" t="s">
        <v>454</v>
      </c>
      <c r="B154" s="242" t="s">
        <v>609</v>
      </c>
      <c r="C154" s="242" t="s">
        <v>599</v>
      </c>
      <c r="D154" s="243" t="n">
        <v>45723</v>
      </c>
      <c r="E154" s="243"/>
      <c r="F154" s="242" t="s">
        <v>605</v>
      </c>
      <c r="G154" s="242"/>
      <c r="H154" s="242" t="s">
        <v>610</v>
      </c>
      <c r="I154" s="244" t="n">
        <v>17.3</v>
      </c>
      <c r="J154" s="245" t="n">
        <v>5</v>
      </c>
      <c r="K154" s="235"/>
    </row>
    <row r="155" customFormat="false" ht="12.5" hidden="false" customHeight="false" outlineLevel="0" collapsed="false">
      <c r="A155" s="242" t="s">
        <v>454</v>
      </c>
      <c r="B155" s="242" t="s">
        <v>611</v>
      </c>
      <c r="C155" s="242" t="s">
        <v>599</v>
      </c>
      <c r="D155" s="243" t="n">
        <v>45723</v>
      </c>
      <c r="E155" s="243"/>
      <c r="F155" s="242" t="s">
        <v>605</v>
      </c>
      <c r="G155" s="242"/>
      <c r="H155" s="242" t="s">
        <v>612</v>
      </c>
      <c r="I155" s="244" t="n">
        <v>37.32</v>
      </c>
      <c r="J155" s="245" t="n">
        <v>5</v>
      </c>
      <c r="K155" s="235"/>
    </row>
    <row r="156" customFormat="false" ht="12.5" hidden="false" customHeight="false" outlineLevel="0" collapsed="false">
      <c r="A156" s="242" t="s">
        <v>454</v>
      </c>
      <c r="B156" s="242" t="s">
        <v>613</v>
      </c>
      <c r="C156" s="242" t="s">
        <v>599</v>
      </c>
      <c r="D156" s="243" t="n">
        <v>45723</v>
      </c>
      <c r="E156" s="243"/>
      <c r="F156" s="242" t="s">
        <v>605</v>
      </c>
      <c r="G156" s="242"/>
      <c r="H156" s="242" t="s">
        <v>614</v>
      </c>
      <c r="I156" s="244" t="n">
        <v>8.65</v>
      </c>
      <c r="J156" s="245" t="n">
        <v>5</v>
      </c>
      <c r="K156" s="235"/>
    </row>
    <row r="157" customFormat="false" ht="12.5" hidden="false" customHeight="false" outlineLevel="0" collapsed="false">
      <c r="A157" s="242" t="s">
        <v>454</v>
      </c>
      <c r="B157" s="242" t="s">
        <v>615</v>
      </c>
      <c r="C157" s="242" t="s">
        <v>599</v>
      </c>
      <c r="D157" s="243" t="n">
        <v>45723</v>
      </c>
      <c r="E157" s="243"/>
      <c r="F157" s="242" t="s">
        <v>605</v>
      </c>
      <c r="G157" s="242"/>
      <c r="H157" s="242" t="s">
        <v>616</v>
      </c>
      <c r="I157" s="244" t="n">
        <v>93.31</v>
      </c>
      <c r="J157" s="245" t="n">
        <v>5</v>
      </c>
      <c r="K157" s="235"/>
    </row>
    <row r="158" customFormat="false" ht="12.5" hidden="false" customHeight="false" outlineLevel="0" collapsed="false">
      <c r="A158" s="242" t="s">
        <v>454</v>
      </c>
      <c r="B158" s="242" t="s">
        <v>617</v>
      </c>
      <c r="C158" s="242" t="s">
        <v>599</v>
      </c>
      <c r="D158" s="243" t="n">
        <v>45723</v>
      </c>
      <c r="E158" s="243"/>
      <c r="F158" s="242" t="s">
        <v>605</v>
      </c>
      <c r="G158" s="242"/>
      <c r="H158" s="242" t="s">
        <v>618</v>
      </c>
      <c r="I158" s="244" t="n">
        <v>26.95</v>
      </c>
      <c r="J158" s="245" t="n">
        <v>5</v>
      </c>
      <c r="K158" s="235"/>
    </row>
    <row r="159" customFormat="false" ht="12.5" hidden="false" customHeight="false" outlineLevel="0" collapsed="false">
      <c r="A159" s="242" t="s">
        <v>454</v>
      </c>
      <c r="B159" s="242" t="s">
        <v>619</v>
      </c>
      <c r="C159" s="242" t="s">
        <v>599</v>
      </c>
      <c r="D159" s="243" t="n">
        <v>45723</v>
      </c>
      <c r="E159" s="243"/>
      <c r="F159" s="242" t="s">
        <v>605</v>
      </c>
      <c r="G159" s="242"/>
      <c r="H159" s="242" t="s">
        <v>620</v>
      </c>
      <c r="I159" s="244" t="n">
        <v>34.6</v>
      </c>
      <c r="J159" s="245" t="n">
        <v>5</v>
      </c>
      <c r="K159" s="235"/>
    </row>
    <row r="160" customFormat="false" ht="19.4" hidden="false" customHeight="false" outlineLevel="0" collapsed="false">
      <c r="A160" s="242" t="s">
        <v>454</v>
      </c>
      <c r="B160" s="242" t="s">
        <v>621</v>
      </c>
      <c r="C160" s="242" t="s">
        <v>599</v>
      </c>
      <c r="D160" s="243" t="n">
        <v>45723</v>
      </c>
      <c r="E160" s="243"/>
      <c r="F160" s="242" t="s">
        <v>605</v>
      </c>
      <c r="G160" s="242"/>
      <c r="H160" s="242" t="s">
        <v>622</v>
      </c>
      <c r="I160" s="244" t="n">
        <v>27.99</v>
      </c>
      <c r="J160" s="245" t="n">
        <v>5</v>
      </c>
      <c r="K160" s="235"/>
    </row>
    <row r="161" customFormat="false" ht="12.8" hidden="false" customHeight="false" outlineLevel="0" collapsed="false">
      <c r="A161" s="242" t="s">
        <v>454</v>
      </c>
      <c r="B161" s="242"/>
      <c r="C161" s="242"/>
      <c r="D161" s="243"/>
      <c r="E161" s="243"/>
      <c r="F161" s="242"/>
      <c r="G161" s="242"/>
      <c r="H161" s="242"/>
      <c r="I161" s="244"/>
      <c r="J161" s="245"/>
      <c r="K161" s="235"/>
    </row>
    <row r="162" customFormat="false" ht="12.5" hidden="false" customHeight="false" outlineLevel="0" collapsed="false">
      <c r="A162" s="242" t="s">
        <v>454</v>
      </c>
      <c r="B162" s="242" t="s">
        <v>623</v>
      </c>
      <c r="C162" s="242" t="s">
        <v>599</v>
      </c>
      <c r="D162" s="243" t="n">
        <v>45723</v>
      </c>
      <c r="E162" s="243"/>
      <c r="F162" s="242" t="s">
        <v>605</v>
      </c>
      <c r="G162" s="242"/>
      <c r="H162" s="242" t="s">
        <v>624</v>
      </c>
      <c r="I162" s="244" t="n">
        <v>18.66</v>
      </c>
      <c r="J162" s="245" t="n">
        <v>5</v>
      </c>
      <c r="K162" s="235"/>
    </row>
    <row r="163" customFormat="false" ht="12.5" hidden="false" customHeight="false" outlineLevel="0" collapsed="false">
      <c r="A163" s="242" t="s">
        <v>454</v>
      </c>
      <c r="B163" s="242" t="s">
        <v>625</v>
      </c>
      <c r="C163" s="242" t="s">
        <v>599</v>
      </c>
      <c r="D163" s="243" t="n">
        <v>45723</v>
      </c>
      <c r="E163" s="243"/>
      <c r="F163" s="242" t="s">
        <v>605</v>
      </c>
      <c r="G163" s="242"/>
      <c r="H163" s="242" t="s">
        <v>626</v>
      </c>
      <c r="I163" s="244" t="n">
        <v>43.25</v>
      </c>
      <c r="J163" s="245" t="n">
        <v>5</v>
      </c>
      <c r="K163" s="235"/>
    </row>
    <row r="164" customFormat="false" ht="12.5" hidden="false" customHeight="false" outlineLevel="0" collapsed="false">
      <c r="A164" s="242" t="s">
        <v>454</v>
      </c>
      <c r="B164" s="242" t="s">
        <v>627</v>
      </c>
      <c r="C164" s="242" t="s">
        <v>599</v>
      </c>
      <c r="D164" s="243" t="n">
        <v>45723</v>
      </c>
      <c r="E164" s="243"/>
      <c r="F164" s="242" t="s">
        <v>605</v>
      </c>
      <c r="G164" s="242"/>
      <c r="H164" s="242" t="s">
        <v>628</v>
      </c>
      <c r="I164" s="244" t="n">
        <v>37.32</v>
      </c>
      <c r="J164" s="245" t="n">
        <v>5</v>
      </c>
      <c r="K164" s="235"/>
    </row>
    <row r="165" customFormat="false" ht="20" hidden="false" customHeight="false" outlineLevel="0" collapsed="false">
      <c r="A165" s="242" t="s">
        <v>454</v>
      </c>
      <c r="B165" s="242" t="s">
        <v>629</v>
      </c>
      <c r="C165" s="242" t="s">
        <v>599</v>
      </c>
      <c r="D165" s="243" t="n">
        <v>45723</v>
      </c>
      <c r="E165" s="243"/>
      <c r="F165" s="242" t="s">
        <v>630</v>
      </c>
      <c r="G165" s="242"/>
      <c r="H165" s="242" t="s">
        <v>631</v>
      </c>
      <c r="I165" s="244" t="n">
        <v>388.8</v>
      </c>
      <c r="J165" s="245" t="n">
        <v>5</v>
      </c>
      <c r="K165" s="235"/>
    </row>
    <row r="166" customFormat="false" ht="12.5" hidden="false" customHeight="false" outlineLevel="0" collapsed="false">
      <c r="A166" s="242" t="s">
        <v>454</v>
      </c>
      <c r="B166" s="242" t="s">
        <v>632</v>
      </c>
      <c r="C166" s="242" t="s">
        <v>599</v>
      </c>
      <c r="D166" s="243" t="n">
        <v>45723</v>
      </c>
      <c r="E166" s="243"/>
      <c r="F166" s="242" t="s">
        <v>472</v>
      </c>
      <c r="G166" s="242" t="s">
        <v>473</v>
      </c>
      <c r="H166" s="242" t="s">
        <v>474</v>
      </c>
      <c r="I166" s="244" t="n">
        <v>809.86</v>
      </c>
      <c r="J166" s="245" t="n">
        <v>4</v>
      </c>
      <c r="K166" s="235"/>
    </row>
    <row r="167" customFormat="false" ht="12.5" hidden="false" customHeight="false" outlineLevel="0" collapsed="false">
      <c r="A167" s="242" t="s">
        <v>454</v>
      </c>
      <c r="B167" s="242" t="s">
        <v>633</v>
      </c>
      <c r="C167" s="242" t="s">
        <v>599</v>
      </c>
      <c r="D167" s="243" t="n">
        <v>45723</v>
      </c>
      <c r="E167" s="243"/>
      <c r="F167" s="242" t="s">
        <v>476</v>
      </c>
      <c r="G167" s="242" t="n">
        <v>35937874</v>
      </c>
      <c r="H167" s="242" t="s">
        <v>481</v>
      </c>
      <c r="I167" s="244" t="n">
        <v>517.44</v>
      </c>
      <c r="J167" s="245" t="n">
        <v>4</v>
      </c>
      <c r="K167" s="235"/>
    </row>
    <row r="168" customFormat="false" ht="12.5" hidden="false" customHeight="false" outlineLevel="0" collapsed="false">
      <c r="A168" s="242" t="s">
        <v>454</v>
      </c>
      <c r="B168" s="242" t="s">
        <v>634</v>
      </c>
      <c r="C168" s="242" t="s">
        <v>599</v>
      </c>
      <c r="D168" s="243" t="n">
        <v>45723</v>
      </c>
      <c r="E168" s="243"/>
      <c r="F168" s="242" t="s">
        <v>476</v>
      </c>
      <c r="G168" s="242" t="n">
        <v>35942436</v>
      </c>
      <c r="H168" s="242" t="s">
        <v>477</v>
      </c>
      <c r="I168" s="244" t="n">
        <v>233.5</v>
      </c>
      <c r="J168" s="245" t="n">
        <v>4</v>
      </c>
      <c r="K168" s="235"/>
    </row>
    <row r="169" customFormat="false" ht="12.5" hidden="false" customHeight="false" outlineLevel="0" collapsed="false">
      <c r="A169" s="242" t="s">
        <v>454</v>
      </c>
      <c r="B169" s="242" t="s">
        <v>635</v>
      </c>
      <c r="C169" s="242" t="s">
        <v>599</v>
      </c>
      <c r="D169" s="243" t="n">
        <v>45723</v>
      </c>
      <c r="E169" s="243"/>
      <c r="F169" s="242" t="s">
        <v>476</v>
      </c>
      <c r="G169" s="242" t="n">
        <v>30807484</v>
      </c>
      <c r="H169" s="242" t="s">
        <v>479</v>
      </c>
      <c r="I169" s="244" t="n">
        <v>1564.91</v>
      </c>
      <c r="J169" s="245" t="n">
        <v>4</v>
      </c>
      <c r="K169" s="235"/>
    </row>
    <row r="170" customFormat="false" ht="12.5" hidden="false" customHeight="false" outlineLevel="0" collapsed="false">
      <c r="A170" s="242" t="s">
        <v>454</v>
      </c>
      <c r="B170" s="242" t="s">
        <v>636</v>
      </c>
      <c r="C170" s="242" t="s">
        <v>599</v>
      </c>
      <c r="D170" s="243" t="n">
        <v>45726</v>
      </c>
      <c r="E170" s="243"/>
      <c r="F170" s="242" t="s">
        <v>476</v>
      </c>
      <c r="G170" s="242" t="s">
        <v>637</v>
      </c>
      <c r="H170" s="242" t="s">
        <v>638</v>
      </c>
      <c r="I170" s="244" t="n">
        <v>9</v>
      </c>
      <c r="J170" s="245" t="n">
        <v>4</v>
      </c>
      <c r="K170" s="235"/>
    </row>
    <row r="171" customFormat="false" ht="30" hidden="false" customHeight="false" outlineLevel="0" collapsed="false">
      <c r="A171" s="242" t="s">
        <v>454</v>
      </c>
      <c r="B171" s="242" t="s">
        <v>639</v>
      </c>
      <c r="C171" s="242" t="s">
        <v>640</v>
      </c>
      <c r="D171" s="243" t="n">
        <v>45728</v>
      </c>
      <c r="E171" s="243"/>
      <c r="F171" s="242" t="s">
        <v>641</v>
      </c>
      <c r="G171" s="242" t="s">
        <v>642</v>
      </c>
      <c r="H171" s="242" t="s">
        <v>643</v>
      </c>
      <c r="I171" s="244" t="n">
        <v>392</v>
      </c>
      <c r="J171" s="245" t="n">
        <v>5</v>
      </c>
      <c r="K171" s="235"/>
    </row>
    <row r="172" customFormat="false" ht="30" hidden="false" customHeight="false" outlineLevel="0" collapsed="false">
      <c r="A172" s="242" t="s">
        <v>454</v>
      </c>
      <c r="B172" s="242" t="s">
        <v>644</v>
      </c>
      <c r="C172" s="242" t="s">
        <v>645</v>
      </c>
      <c r="D172" s="243" t="n">
        <v>45728</v>
      </c>
      <c r="E172" s="243"/>
      <c r="F172" s="242" t="s">
        <v>646</v>
      </c>
      <c r="G172" s="242" t="s">
        <v>647</v>
      </c>
      <c r="H172" s="242" t="s">
        <v>648</v>
      </c>
      <c r="I172" s="244" t="n">
        <v>300</v>
      </c>
      <c r="J172" s="245" t="n">
        <v>5</v>
      </c>
      <c r="K172" s="235"/>
    </row>
    <row r="173" customFormat="false" ht="20" hidden="false" customHeight="false" outlineLevel="0" collapsed="false">
      <c r="A173" s="242" t="s">
        <v>454</v>
      </c>
      <c r="B173" s="242" t="s">
        <v>649</v>
      </c>
      <c r="C173" s="242" t="s">
        <v>650</v>
      </c>
      <c r="D173" s="243" t="n">
        <v>45736</v>
      </c>
      <c r="E173" s="243"/>
      <c r="F173" s="242" t="s">
        <v>651</v>
      </c>
      <c r="G173" s="242" t="s">
        <v>652</v>
      </c>
      <c r="H173" s="242" t="s">
        <v>653</v>
      </c>
      <c r="I173" s="244" t="n">
        <v>310</v>
      </c>
      <c r="J173" s="245" t="n">
        <v>5</v>
      </c>
      <c r="K173" s="235"/>
    </row>
    <row r="174" customFormat="false" ht="20" hidden="false" customHeight="false" outlineLevel="0" collapsed="false">
      <c r="A174" s="242" t="s">
        <v>454</v>
      </c>
      <c r="B174" s="242" t="s">
        <v>654</v>
      </c>
      <c r="C174" s="242" t="s">
        <v>655</v>
      </c>
      <c r="D174" s="243" t="n">
        <v>45736</v>
      </c>
      <c r="E174" s="243"/>
      <c r="F174" s="242" t="s">
        <v>656</v>
      </c>
      <c r="G174" s="242" t="s">
        <v>657</v>
      </c>
      <c r="H174" s="242" t="s">
        <v>658</v>
      </c>
      <c r="I174" s="244" t="n">
        <v>447.5</v>
      </c>
      <c r="J174" s="245" t="n">
        <v>5</v>
      </c>
      <c r="K174" s="235"/>
    </row>
    <row r="175" customFormat="false" ht="30" hidden="false" customHeight="false" outlineLevel="0" collapsed="false">
      <c r="A175" s="242" t="s">
        <v>454</v>
      </c>
      <c r="B175" s="242" t="s">
        <v>659</v>
      </c>
      <c r="C175" s="242" t="s">
        <v>660</v>
      </c>
      <c r="D175" s="243" t="n">
        <v>45736</v>
      </c>
      <c r="E175" s="243"/>
      <c r="F175" s="242" t="s">
        <v>661</v>
      </c>
      <c r="G175" s="242" t="s">
        <v>497</v>
      </c>
      <c r="H175" s="242" t="s">
        <v>498</v>
      </c>
      <c r="I175" s="244" t="n">
        <v>1600</v>
      </c>
      <c r="J175" s="245" t="n">
        <v>5</v>
      </c>
      <c r="K175" s="235"/>
    </row>
    <row r="176" customFormat="false" ht="12.5" hidden="false" customHeight="false" outlineLevel="0" collapsed="false">
      <c r="A176" s="242" t="s">
        <v>454</v>
      </c>
      <c r="B176" s="242" t="s">
        <v>662</v>
      </c>
      <c r="C176" s="242" t="s">
        <v>663</v>
      </c>
      <c r="D176" s="243" t="n">
        <v>45736</v>
      </c>
      <c r="E176" s="243"/>
      <c r="F176" s="242" t="s">
        <v>664</v>
      </c>
      <c r="G176" s="242" t="s">
        <v>665</v>
      </c>
      <c r="H176" s="242" t="s">
        <v>666</v>
      </c>
      <c r="I176" s="244" t="n">
        <v>1400</v>
      </c>
      <c r="J176" s="245" t="n">
        <v>4</v>
      </c>
      <c r="K176" s="235"/>
    </row>
    <row r="177" customFormat="false" ht="20" hidden="false" customHeight="false" outlineLevel="0" collapsed="false">
      <c r="A177" s="242" t="s">
        <v>454</v>
      </c>
      <c r="B177" s="242" t="s">
        <v>667</v>
      </c>
      <c r="C177" s="242" t="s">
        <v>583</v>
      </c>
      <c r="D177" s="243" t="n">
        <v>45737</v>
      </c>
      <c r="E177" s="243"/>
      <c r="F177" s="242" t="s">
        <v>668</v>
      </c>
      <c r="G177" s="242"/>
      <c r="H177" s="242" t="s">
        <v>669</v>
      </c>
      <c r="I177" s="244" t="n">
        <v>152.44</v>
      </c>
      <c r="J177" s="245" t="n">
        <v>5</v>
      </c>
      <c r="K177" s="235"/>
    </row>
    <row r="178" customFormat="false" ht="12.5" hidden="false" customHeight="false" outlineLevel="0" collapsed="false">
      <c r="A178" s="242" t="s">
        <v>454</v>
      </c>
      <c r="B178" s="242" t="s">
        <v>670</v>
      </c>
      <c r="C178" s="242" t="s">
        <v>565</v>
      </c>
      <c r="D178" s="243" t="n">
        <v>45740</v>
      </c>
      <c r="E178" s="243"/>
      <c r="F178" s="242" t="s">
        <v>671</v>
      </c>
      <c r="G178" s="242" t="s">
        <v>576</v>
      </c>
      <c r="H178" s="242" t="s">
        <v>577</v>
      </c>
      <c r="I178" s="244" t="n">
        <v>350</v>
      </c>
      <c r="J178" s="245" t="n">
        <v>4</v>
      </c>
      <c r="K178" s="235"/>
    </row>
    <row r="179" customFormat="false" ht="12.5" hidden="false" customHeight="false" outlineLevel="0" collapsed="false">
      <c r="A179" s="242" t="s">
        <v>454</v>
      </c>
      <c r="B179" s="242" t="s">
        <v>672</v>
      </c>
      <c r="C179" s="242" t="s">
        <v>673</v>
      </c>
      <c r="D179" s="243" t="n">
        <v>45741</v>
      </c>
      <c r="E179" s="243"/>
      <c r="F179" s="242" t="s">
        <v>566</v>
      </c>
      <c r="G179" s="242" t="s">
        <v>674</v>
      </c>
      <c r="H179" s="242" t="s">
        <v>675</v>
      </c>
      <c r="I179" s="244" t="n">
        <v>535.05</v>
      </c>
      <c r="J179" s="245" t="n">
        <v>4</v>
      </c>
      <c r="K179" s="235"/>
    </row>
    <row r="180" customFormat="false" ht="12.5" hidden="false" customHeight="false" outlineLevel="0" collapsed="false">
      <c r="A180" s="242" t="s">
        <v>454</v>
      </c>
      <c r="B180" s="242" t="s">
        <v>676</v>
      </c>
      <c r="C180" s="242" t="s">
        <v>677</v>
      </c>
      <c r="D180" s="243" t="n">
        <v>45742</v>
      </c>
      <c r="E180" s="243"/>
      <c r="F180" s="242" t="s">
        <v>678</v>
      </c>
      <c r="G180" s="242" t="s">
        <v>679</v>
      </c>
      <c r="H180" s="242" t="s">
        <v>680</v>
      </c>
      <c r="I180" s="244" t="n">
        <v>1476</v>
      </c>
      <c r="J180" s="245" t="n">
        <v>4</v>
      </c>
      <c r="K180" s="235"/>
    </row>
    <row r="181" customFormat="false" ht="20" hidden="false" customHeight="false" outlineLevel="0" collapsed="false">
      <c r="A181" s="242" t="s">
        <v>454</v>
      </c>
      <c r="B181" s="242" t="s">
        <v>681</v>
      </c>
      <c r="C181" s="242" t="s">
        <v>682</v>
      </c>
      <c r="D181" s="243" t="n">
        <v>45742</v>
      </c>
      <c r="E181" s="243"/>
      <c r="F181" s="242" t="s">
        <v>683</v>
      </c>
      <c r="G181" s="242" t="s">
        <v>527</v>
      </c>
      <c r="H181" s="242" t="s">
        <v>528</v>
      </c>
      <c r="I181" s="244" t="n">
        <v>422.51</v>
      </c>
      <c r="J181" s="245" t="n">
        <v>5</v>
      </c>
      <c r="K181" s="235"/>
    </row>
    <row r="182" customFormat="false" ht="20" hidden="false" customHeight="false" outlineLevel="0" collapsed="false">
      <c r="A182" s="242" t="s">
        <v>454</v>
      </c>
      <c r="B182" s="242" t="s">
        <v>684</v>
      </c>
      <c r="C182" s="242" t="s">
        <v>685</v>
      </c>
      <c r="D182" s="243" t="n">
        <v>45744</v>
      </c>
      <c r="E182" s="243"/>
      <c r="F182" s="242" t="s">
        <v>686</v>
      </c>
      <c r="G182" s="242"/>
      <c r="H182" s="242" t="s">
        <v>687</v>
      </c>
      <c r="I182" s="244" t="n">
        <v>6930</v>
      </c>
      <c r="J182" s="245" t="n">
        <v>5</v>
      </c>
      <c r="K182" s="235"/>
    </row>
    <row r="183" customFormat="false" ht="12.5" hidden="false" customHeight="false" outlineLevel="0" collapsed="false">
      <c r="A183" s="242" t="s">
        <v>454</v>
      </c>
      <c r="B183" s="242" t="s">
        <v>688</v>
      </c>
      <c r="C183" s="242" t="s">
        <v>689</v>
      </c>
      <c r="D183" s="243" t="n">
        <v>45747</v>
      </c>
      <c r="E183" s="243"/>
      <c r="F183" s="242" t="s">
        <v>214</v>
      </c>
      <c r="G183" s="242" t="s">
        <v>457</v>
      </c>
      <c r="H183" s="242" t="s">
        <v>458</v>
      </c>
      <c r="I183" s="244" t="n">
        <v>15.65</v>
      </c>
      <c r="J183" s="245" t="n">
        <v>4</v>
      </c>
      <c r="K183" s="235"/>
    </row>
    <row r="184" customFormat="false" ht="12.5" hidden="false" customHeight="false" outlineLevel="0" collapsed="false">
      <c r="A184" s="242" t="s">
        <v>454</v>
      </c>
      <c r="B184" s="242" t="s">
        <v>690</v>
      </c>
      <c r="C184" s="242" t="s">
        <v>691</v>
      </c>
      <c r="D184" s="243" t="n">
        <v>45749</v>
      </c>
      <c r="E184" s="243"/>
      <c r="F184" s="242" t="s">
        <v>692</v>
      </c>
      <c r="G184" s="242" t="s">
        <v>693</v>
      </c>
      <c r="H184" s="242" t="s">
        <v>694</v>
      </c>
      <c r="I184" s="244" t="n">
        <v>58.99</v>
      </c>
      <c r="J184" s="245" t="n">
        <v>4</v>
      </c>
      <c r="K184" s="235"/>
    </row>
    <row r="185" customFormat="false" ht="30" hidden="false" customHeight="false" outlineLevel="0" collapsed="false">
      <c r="A185" s="242" t="s">
        <v>454</v>
      </c>
      <c r="B185" s="242" t="s">
        <v>695</v>
      </c>
      <c r="C185" s="242" t="s">
        <v>696</v>
      </c>
      <c r="D185" s="243" t="n">
        <v>45749</v>
      </c>
      <c r="E185" s="243"/>
      <c r="F185" s="242" t="s">
        <v>697</v>
      </c>
      <c r="G185" s="242" t="s">
        <v>642</v>
      </c>
      <c r="H185" s="242" t="s">
        <v>643</v>
      </c>
      <c r="I185" s="244" t="n">
        <v>495</v>
      </c>
      <c r="J185" s="245" t="n">
        <v>5</v>
      </c>
      <c r="K185" s="235"/>
    </row>
    <row r="186" customFormat="false" ht="30" hidden="false" customHeight="false" outlineLevel="0" collapsed="false">
      <c r="A186" s="242" t="s">
        <v>454</v>
      </c>
      <c r="B186" s="242" t="s">
        <v>698</v>
      </c>
      <c r="C186" s="242" t="s">
        <v>699</v>
      </c>
      <c r="D186" s="243" t="n">
        <v>45749</v>
      </c>
      <c r="E186" s="243"/>
      <c r="F186" s="242" t="s">
        <v>511</v>
      </c>
      <c r="G186" s="242" t="s">
        <v>512</v>
      </c>
      <c r="H186" s="242" t="s">
        <v>513</v>
      </c>
      <c r="I186" s="244" t="n">
        <v>68.88</v>
      </c>
      <c r="J186" s="245" t="n">
        <v>4</v>
      </c>
      <c r="K186" s="235"/>
    </row>
    <row r="187" customFormat="false" ht="12.5" hidden="false" customHeight="false" outlineLevel="0" collapsed="false">
      <c r="A187" s="242" t="s">
        <v>454</v>
      </c>
      <c r="B187" s="242" t="s">
        <v>700</v>
      </c>
      <c r="C187" s="242" t="s">
        <v>701</v>
      </c>
      <c r="D187" s="243" t="n">
        <v>45750</v>
      </c>
      <c r="E187" s="243"/>
      <c r="F187" s="242" t="s">
        <v>588</v>
      </c>
      <c r="G187" s="242" t="s">
        <v>487</v>
      </c>
      <c r="H187" s="242" t="s">
        <v>488</v>
      </c>
      <c r="I187" s="244" t="n">
        <v>557.82</v>
      </c>
      <c r="J187" s="245" t="n">
        <v>4</v>
      </c>
      <c r="K187" s="235"/>
    </row>
    <row r="188" customFormat="false" ht="12.5" hidden="false" customHeight="false" outlineLevel="0" collapsed="false">
      <c r="A188" s="242" t="s">
        <v>454</v>
      </c>
      <c r="B188" s="242" t="s">
        <v>702</v>
      </c>
      <c r="C188" s="242" t="s">
        <v>703</v>
      </c>
      <c r="D188" s="243" t="n">
        <v>45751</v>
      </c>
      <c r="E188" s="243"/>
      <c r="F188" s="242" t="s">
        <v>704</v>
      </c>
      <c r="G188" s="242" t="s">
        <v>507</v>
      </c>
      <c r="H188" s="242" t="s">
        <v>508</v>
      </c>
      <c r="I188" s="244" t="n">
        <v>15.9</v>
      </c>
      <c r="J188" s="245" t="n">
        <v>4</v>
      </c>
      <c r="K188" s="235"/>
    </row>
    <row r="189" customFormat="false" ht="12.5" hidden="false" customHeight="false" outlineLevel="0" collapsed="false">
      <c r="A189" s="242" t="s">
        <v>454</v>
      </c>
      <c r="B189" s="242" t="s">
        <v>705</v>
      </c>
      <c r="C189" s="242" t="s">
        <v>706</v>
      </c>
      <c r="D189" s="243" t="n">
        <v>45751</v>
      </c>
      <c r="E189" s="243"/>
      <c r="F189" s="242" t="s">
        <v>491</v>
      </c>
      <c r="G189" s="242" t="s">
        <v>492</v>
      </c>
      <c r="H189" s="242" t="s">
        <v>493</v>
      </c>
      <c r="I189" s="244" t="n">
        <v>3.27</v>
      </c>
      <c r="J189" s="245" t="n">
        <v>4</v>
      </c>
      <c r="K189" s="235"/>
    </row>
    <row r="190" customFormat="false" ht="12.5" hidden="false" customHeight="false" outlineLevel="0" collapsed="false">
      <c r="A190" s="242" t="s">
        <v>454</v>
      </c>
      <c r="B190" s="242" t="s">
        <v>707</v>
      </c>
      <c r="C190" s="242" t="s">
        <v>708</v>
      </c>
      <c r="D190" s="243" t="n">
        <v>45751</v>
      </c>
      <c r="E190" s="243"/>
      <c r="F190" s="242" t="s">
        <v>476</v>
      </c>
      <c r="G190" s="242" t="n">
        <v>30807484</v>
      </c>
      <c r="H190" s="242" t="s">
        <v>479</v>
      </c>
      <c r="I190" s="244" t="n">
        <v>279.02</v>
      </c>
      <c r="J190" s="245" t="n">
        <v>4</v>
      </c>
      <c r="K190" s="235"/>
    </row>
    <row r="191" customFormat="false" ht="20" hidden="false" customHeight="false" outlineLevel="0" collapsed="false">
      <c r="A191" s="242" t="s">
        <v>454</v>
      </c>
      <c r="B191" s="242" t="s">
        <v>709</v>
      </c>
      <c r="C191" s="242" t="s">
        <v>710</v>
      </c>
      <c r="D191" s="243" t="s">
        <v>711</v>
      </c>
      <c r="E191" s="243" t="n">
        <v>45754</v>
      </c>
      <c r="F191" s="242" t="s">
        <v>712</v>
      </c>
      <c r="G191" s="242" t="s">
        <v>713</v>
      </c>
      <c r="H191" s="242" t="s">
        <v>714</v>
      </c>
      <c r="I191" s="244" t="n">
        <v>223.51</v>
      </c>
      <c r="J191" s="245" t="n">
        <v>5</v>
      </c>
      <c r="K191" s="235"/>
    </row>
    <row r="192" customFormat="false" ht="12.5" hidden="false" customHeight="false" outlineLevel="0" collapsed="false">
      <c r="A192" s="242" t="s">
        <v>454</v>
      </c>
      <c r="B192" s="242" t="s">
        <v>715</v>
      </c>
      <c r="C192" s="242" t="s">
        <v>716</v>
      </c>
      <c r="D192" s="243" t="n">
        <v>45756</v>
      </c>
      <c r="E192" s="243"/>
      <c r="F192" s="242" t="s">
        <v>461</v>
      </c>
      <c r="G192" s="242"/>
      <c r="H192" s="242" t="s">
        <v>462</v>
      </c>
      <c r="I192" s="244" t="n">
        <v>1178.95</v>
      </c>
      <c r="J192" s="245" t="n">
        <v>4</v>
      </c>
      <c r="K192" s="235"/>
    </row>
    <row r="193" customFormat="false" ht="12.5" hidden="false" customHeight="false" outlineLevel="0" collapsed="false">
      <c r="A193" s="242" t="s">
        <v>454</v>
      </c>
      <c r="B193" s="242" t="s">
        <v>717</v>
      </c>
      <c r="C193" s="242" t="s">
        <v>716</v>
      </c>
      <c r="D193" s="243" t="n">
        <v>45756</v>
      </c>
      <c r="E193" s="243"/>
      <c r="F193" s="242" t="s">
        <v>461</v>
      </c>
      <c r="G193" s="242"/>
      <c r="H193" s="242" t="s">
        <v>466</v>
      </c>
      <c r="I193" s="244" t="n">
        <v>1249.09</v>
      </c>
      <c r="J193" s="245" t="n">
        <v>4</v>
      </c>
      <c r="K193" s="235"/>
    </row>
    <row r="194" customFormat="false" ht="12.5" hidden="false" customHeight="false" outlineLevel="0" collapsed="false">
      <c r="A194" s="242" t="s">
        <v>454</v>
      </c>
      <c r="B194" s="242" t="s">
        <v>718</v>
      </c>
      <c r="C194" s="242" t="s">
        <v>716</v>
      </c>
      <c r="D194" s="243" t="n">
        <v>45757</v>
      </c>
      <c r="E194" s="243"/>
      <c r="F194" s="242" t="s">
        <v>719</v>
      </c>
      <c r="G194" s="242"/>
      <c r="H194" s="242" t="s">
        <v>614</v>
      </c>
      <c r="I194" s="244" t="n">
        <v>34.6</v>
      </c>
      <c r="J194" s="245" t="n">
        <v>5</v>
      </c>
      <c r="K194" s="235"/>
    </row>
    <row r="195" customFormat="false" ht="12.5" hidden="false" customHeight="false" outlineLevel="0" collapsed="false">
      <c r="A195" s="242" t="s">
        <v>454</v>
      </c>
      <c r="B195" s="242" t="s">
        <v>720</v>
      </c>
      <c r="C195" s="242" t="s">
        <v>716</v>
      </c>
      <c r="D195" s="243" t="n">
        <v>45757</v>
      </c>
      <c r="E195" s="243"/>
      <c r="F195" s="242" t="s">
        <v>461</v>
      </c>
      <c r="G195" s="242"/>
      <c r="H195" s="242" t="s">
        <v>468</v>
      </c>
      <c r="I195" s="244" t="n">
        <v>227.74</v>
      </c>
      <c r="J195" s="245" t="n">
        <v>4</v>
      </c>
      <c r="K195" s="235"/>
    </row>
    <row r="196" customFormat="false" ht="12.5" hidden="false" customHeight="false" outlineLevel="0" collapsed="false">
      <c r="A196" s="242" t="s">
        <v>454</v>
      </c>
      <c r="B196" s="242" t="s">
        <v>721</v>
      </c>
      <c r="C196" s="242" t="s">
        <v>716</v>
      </c>
      <c r="D196" s="243" t="n">
        <v>45757</v>
      </c>
      <c r="E196" s="243"/>
      <c r="F196" s="242" t="s">
        <v>461</v>
      </c>
      <c r="G196" s="242"/>
      <c r="H196" s="242" t="s">
        <v>470</v>
      </c>
      <c r="I196" s="244" t="n">
        <v>140.29</v>
      </c>
      <c r="J196" s="245" t="n">
        <v>4</v>
      </c>
      <c r="K196" s="235"/>
    </row>
    <row r="197" customFormat="false" ht="12.5" hidden="false" customHeight="false" outlineLevel="0" collapsed="false">
      <c r="A197" s="242" t="s">
        <v>454</v>
      </c>
      <c r="B197" s="242" t="s">
        <v>722</v>
      </c>
      <c r="C197" s="242" t="s">
        <v>716</v>
      </c>
      <c r="D197" s="243" t="n">
        <v>45757</v>
      </c>
      <c r="E197" s="243"/>
      <c r="F197" s="242" t="s">
        <v>723</v>
      </c>
      <c r="G197" s="242"/>
      <c r="H197" s="242" t="s">
        <v>483</v>
      </c>
      <c r="I197" s="244" t="n">
        <v>18.66</v>
      </c>
      <c r="J197" s="245" t="n">
        <v>5</v>
      </c>
      <c r="K197" s="235"/>
    </row>
    <row r="198" customFormat="false" ht="30" hidden="false" customHeight="false" outlineLevel="0" collapsed="false">
      <c r="A198" s="242" t="s">
        <v>454</v>
      </c>
      <c r="B198" s="242" t="s">
        <v>724</v>
      </c>
      <c r="C198" s="242" t="s">
        <v>725</v>
      </c>
      <c r="D198" s="243" t="n">
        <v>45757</v>
      </c>
      <c r="E198" s="243"/>
      <c r="F198" s="242" t="s">
        <v>726</v>
      </c>
      <c r="G198" s="242" t="s">
        <v>727</v>
      </c>
      <c r="H198" s="242" t="s">
        <v>728</v>
      </c>
      <c r="I198" s="244" t="n">
        <v>886.52</v>
      </c>
      <c r="J198" s="245" t="n">
        <v>5</v>
      </c>
      <c r="K198" s="235"/>
    </row>
    <row r="199" customFormat="false" ht="12.5" hidden="false" customHeight="false" outlineLevel="0" collapsed="false">
      <c r="A199" s="242" t="s">
        <v>454</v>
      </c>
      <c r="B199" s="242" t="s">
        <v>729</v>
      </c>
      <c r="C199" s="242" t="s">
        <v>730</v>
      </c>
      <c r="D199" s="243" t="n">
        <v>45758</v>
      </c>
      <c r="E199" s="243"/>
      <c r="F199" s="242" t="s">
        <v>591</v>
      </c>
      <c r="G199" s="242" t="s">
        <v>522</v>
      </c>
      <c r="H199" s="242" t="s">
        <v>523</v>
      </c>
      <c r="I199" s="244" t="n">
        <v>72.97</v>
      </c>
      <c r="J199" s="245" t="n">
        <v>4</v>
      </c>
      <c r="K199" s="235"/>
    </row>
    <row r="200" customFormat="false" ht="20" hidden="false" customHeight="false" outlineLevel="0" collapsed="false">
      <c r="A200" s="242" t="s">
        <v>454</v>
      </c>
      <c r="B200" s="242" t="s">
        <v>731</v>
      </c>
      <c r="C200" s="242" t="s">
        <v>732</v>
      </c>
      <c r="D200" s="243" t="n">
        <v>45758</v>
      </c>
      <c r="E200" s="243"/>
      <c r="F200" s="242" t="s">
        <v>733</v>
      </c>
      <c r="G200" s="242" t="s">
        <v>734</v>
      </c>
      <c r="H200" s="242" t="s">
        <v>735</v>
      </c>
      <c r="I200" s="244" t="n">
        <v>197.91</v>
      </c>
      <c r="J200" s="245" t="n">
        <v>5</v>
      </c>
      <c r="K200" s="235"/>
    </row>
    <row r="201" customFormat="false" ht="20" hidden="false" customHeight="false" outlineLevel="0" collapsed="false">
      <c r="A201" s="242" t="s">
        <v>454</v>
      </c>
      <c r="B201" s="242" t="s">
        <v>455</v>
      </c>
      <c r="C201" s="242" t="s">
        <v>710</v>
      </c>
      <c r="D201" s="243" t="n">
        <v>45762</v>
      </c>
      <c r="E201" s="243"/>
      <c r="F201" s="242" t="s">
        <v>736</v>
      </c>
      <c r="G201" s="242"/>
      <c r="H201" s="242" t="s">
        <v>737</v>
      </c>
      <c r="I201" s="244" t="n">
        <v>322.58</v>
      </c>
      <c r="J201" s="245" t="n">
        <v>5</v>
      </c>
      <c r="K201" s="235"/>
    </row>
    <row r="202" customFormat="false" ht="20" hidden="false" customHeight="false" outlineLevel="0" collapsed="false">
      <c r="A202" s="242" t="s">
        <v>454</v>
      </c>
      <c r="B202" s="242" t="s">
        <v>738</v>
      </c>
      <c r="C202" s="242" t="s">
        <v>739</v>
      </c>
      <c r="D202" s="243" t="n">
        <v>45757</v>
      </c>
      <c r="E202" s="243" t="n">
        <v>45769</v>
      </c>
      <c r="F202" s="242" t="s">
        <v>740</v>
      </c>
      <c r="G202" s="242" t="s">
        <v>713</v>
      </c>
      <c r="H202" s="242" t="s">
        <v>714</v>
      </c>
      <c r="I202" s="244" t="n">
        <v>370</v>
      </c>
      <c r="J202" s="245" t="n">
        <v>5</v>
      </c>
      <c r="K202" s="235"/>
    </row>
    <row r="203" customFormat="false" ht="20" hidden="false" customHeight="false" outlineLevel="0" collapsed="false">
      <c r="A203" s="242" t="s">
        <v>454</v>
      </c>
      <c r="B203" s="242" t="s">
        <v>741</v>
      </c>
      <c r="C203" s="242" t="s">
        <v>742</v>
      </c>
      <c r="D203" s="243" t="n">
        <v>45760</v>
      </c>
      <c r="E203" s="243" t="n">
        <v>45769</v>
      </c>
      <c r="F203" s="242" t="s">
        <v>743</v>
      </c>
      <c r="G203" s="242" t="s">
        <v>744</v>
      </c>
      <c r="H203" s="242" t="s">
        <v>745</v>
      </c>
      <c r="I203" s="244" t="n">
        <v>270</v>
      </c>
      <c r="J203" s="245" t="n">
        <v>5</v>
      </c>
      <c r="K203" s="235"/>
    </row>
    <row r="204" customFormat="false" ht="20" hidden="false" customHeight="false" outlineLevel="0" collapsed="false">
      <c r="A204" s="242" t="s">
        <v>454</v>
      </c>
      <c r="B204" s="242" t="s">
        <v>746</v>
      </c>
      <c r="C204" s="242" t="s">
        <v>747</v>
      </c>
      <c r="D204" s="243" t="n">
        <v>45759</v>
      </c>
      <c r="E204" s="243" t="n">
        <v>45769</v>
      </c>
      <c r="F204" s="242" t="s">
        <v>748</v>
      </c>
      <c r="G204" s="242" t="s">
        <v>744</v>
      </c>
      <c r="H204" s="242" t="s">
        <v>745</v>
      </c>
      <c r="I204" s="244" t="n">
        <v>255.45</v>
      </c>
      <c r="J204" s="245" t="n">
        <v>5</v>
      </c>
      <c r="K204" s="235"/>
    </row>
    <row r="205" customFormat="false" ht="50" hidden="false" customHeight="false" outlineLevel="0" collapsed="false">
      <c r="A205" s="242" t="s">
        <v>454</v>
      </c>
      <c r="B205" s="242" t="s">
        <v>749</v>
      </c>
      <c r="C205" s="242" t="s">
        <v>739</v>
      </c>
      <c r="D205" s="243" t="n">
        <v>45769</v>
      </c>
      <c r="E205" s="243"/>
      <c r="F205" s="242" t="s">
        <v>750</v>
      </c>
      <c r="G205" s="242" t="s">
        <v>751</v>
      </c>
      <c r="H205" s="242" t="s">
        <v>752</v>
      </c>
      <c r="I205" s="244" t="n">
        <v>3550</v>
      </c>
      <c r="J205" s="245" t="n">
        <v>5</v>
      </c>
      <c r="K205" s="235"/>
    </row>
    <row r="206" customFormat="false" ht="20" hidden="false" customHeight="false" outlineLevel="0" collapsed="false">
      <c r="A206" s="242" t="s">
        <v>454</v>
      </c>
      <c r="B206" s="242" t="s">
        <v>753</v>
      </c>
      <c r="C206" s="242" t="s">
        <v>754</v>
      </c>
      <c r="D206" s="243" t="n">
        <v>45769</v>
      </c>
      <c r="E206" s="243"/>
      <c r="F206" s="242" t="s">
        <v>755</v>
      </c>
      <c r="G206" s="242"/>
      <c r="H206" s="242" t="s">
        <v>737</v>
      </c>
      <c r="I206" s="244" t="n">
        <v>255.2</v>
      </c>
      <c r="J206" s="245" t="n">
        <v>5</v>
      </c>
      <c r="K206" s="235"/>
    </row>
    <row r="207" customFormat="false" ht="12.5" hidden="false" customHeight="false" outlineLevel="0" collapsed="false">
      <c r="A207" s="242" t="s">
        <v>454</v>
      </c>
      <c r="B207" s="242" t="s">
        <v>756</v>
      </c>
      <c r="C207" s="242" t="s">
        <v>757</v>
      </c>
      <c r="D207" s="243" t="n">
        <v>45771</v>
      </c>
      <c r="E207" s="243"/>
      <c r="F207" s="242" t="s">
        <v>758</v>
      </c>
      <c r="G207" s="242" t="s">
        <v>457</v>
      </c>
      <c r="H207" s="242" t="s">
        <v>458</v>
      </c>
      <c r="I207" s="244" t="n">
        <v>61.5</v>
      </c>
      <c r="J207" s="245" t="n">
        <v>4</v>
      </c>
      <c r="K207" s="235"/>
    </row>
    <row r="208" customFormat="false" ht="30" hidden="false" customHeight="false" outlineLevel="0" collapsed="false">
      <c r="A208" s="242" t="s">
        <v>454</v>
      </c>
      <c r="B208" s="242" t="s">
        <v>759</v>
      </c>
      <c r="C208" s="242" t="s">
        <v>760</v>
      </c>
      <c r="D208" s="243" t="n">
        <v>45775</v>
      </c>
      <c r="E208" s="243"/>
      <c r="F208" s="242" t="s">
        <v>761</v>
      </c>
      <c r="G208" s="242" t="s">
        <v>762</v>
      </c>
      <c r="H208" s="242" t="s">
        <v>763</v>
      </c>
      <c r="I208" s="244" t="n">
        <v>1360.5</v>
      </c>
      <c r="J208" s="245" t="n">
        <v>5</v>
      </c>
      <c r="K208" s="235"/>
    </row>
    <row r="209" customFormat="false" ht="12.5" hidden="false" customHeight="false" outlineLevel="0" collapsed="false">
      <c r="A209" s="242" t="s">
        <v>454</v>
      </c>
      <c r="B209" s="242" t="s">
        <v>764</v>
      </c>
      <c r="C209" s="242" t="s">
        <v>765</v>
      </c>
      <c r="D209" s="243" t="n">
        <v>45775</v>
      </c>
      <c r="E209" s="243"/>
      <c r="F209" s="242" t="s">
        <v>476</v>
      </c>
      <c r="G209" s="242" t="n">
        <v>30807484</v>
      </c>
      <c r="H209" s="242" t="s">
        <v>479</v>
      </c>
      <c r="I209" s="244" t="n">
        <v>119</v>
      </c>
      <c r="J209" s="245" t="n">
        <v>4</v>
      </c>
      <c r="K209" s="235"/>
    </row>
    <row r="210" customFormat="false" ht="12.5" hidden="false" customHeight="false" outlineLevel="0" collapsed="false">
      <c r="A210" s="242" t="s">
        <v>454</v>
      </c>
      <c r="B210" s="242" t="s">
        <v>766</v>
      </c>
      <c r="C210" s="242" t="s">
        <v>599</v>
      </c>
      <c r="D210" s="243" t="n">
        <v>45775</v>
      </c>
      <c r="E210" s="243"/>
      <c r="F210" s="242" t="s">
        <v>605</v>
      </c>
      <c r="G210" s="242"/>
      <c r="H210" s="242" t="s">
        <v>767</v>
      </c>
      <c r="I210" s="244" t="n">
        <v>27.99</v>
      </c>
      <c r="J210" s="245" t="n">
        <v>4</v>
      </c>
      <c r="K210" s="235"/>
    </row>
    <row r="211" customFormat="false" ht="12.5" hidden="false" customHeight="false" outlineLevel="0" collapsed="false">
      <c r="A211" s="242" t="s">
        <v>454</v>
      </c>
      <c r="B211" s="242" t="s">
        <v>768</v>
      </c>
      <c r="C211" s="242" t="s">
        <v>769</v>
      </c>
      <c r="D211" s="243" t="n">
        <v>45776</v>
      </c>
      <c r="E211" s="243"/>
      <c r="F211" s="242" t="s">
        <v>566</v>
      </c>
      <c r="G211" s="242" t="s">
        <v>674</v>
      </c>
      <c r="H211" s="242" t="s">
        <v>675</v>
      </c>
      <c r="I211" s="244" t="n">
        <v>535.05</v>
      </c>
      <c r="J211" s="245" t="n">
        <v>4</v>
      </c>
      <c r="K211" s="235"/>
    </row>
    <row r="212" customFormat="false" ht="12.5" hidden="false" customHeight="false" outlineLevel="0" collapsed="false">
      <c r="A212" s="242" t="s">
        <v>454</v>
      </c>
      <c r="B212" s="242" t="s">
        <v>770</v>
      </c>
      <c r="C212" s="242" t="s">
        <v>771</v>
      </c>
      <c r="D212" s="243" t="n">
        <v>45776</v>
      </c>
      <c r="E212" s="243"/>
      <c r="F212" s="242" t="s">
        <v>772</v>
      </c>
      <c r="G212" s="242" t="s">
        <v>576</v>
      </c>
      <c r="H212" s="242" t="s">
        <v>577</v>
      </c>
      <c r="I212" s="244" t="n">
        <v>350</v>
      </c>
      <c r="J212" s="245" t="n">
        <v>4</v>
      </c>
      <c r="K212" s="235"/>
    </row>
    <row r="213" customFormat="false" ht="20" hidden="false" customHeight="false" outlineLevel="0" collapsed="false">
      <c r="A213" s="242" t="s">
        <v>454</v>
      </c>
      <c r="B213" s="242" t="s">
        <v>773</v>
      </c>
      <c r="C213" s="242" t="s">
        <v>774</v>
      </c>
      <c r="D213" s="243" t="n">
        <v>45777</v>
      </c>
      <c r="E213" s="243"/>
      <c r="F213" s="242" t="s">
        <v>775</v>
      </c>
      <c r="G213" s="242"/>
      <c r="H213" s="242" t="s">
        <v>776</v>
      </c>
      <c r="I213" s="244" t="n">
        <v>71.42</v>
      </c>
      <c r="J213" s="245" t="n">
        <v>4</v>
      </c>
      <c r="K213" s="235"/>
    </row>
    <row r="214" customFormat="false" ht="20" hidden="false" customHeight="false" outlineLevel="0" collapsed="false">
      <c r="A214" s="242" t="s">
        <v>454</v>
      </c>
      <c r="B214" s="242" t="s">
        <v>777</v>
      </c>
      <c r="C214" s="242" t="s">
        <v>774</v>
      </c>
      <c r="D214" s="243" t="n">
        <v>45777</v>
      </c>
      <c r="E214" s="243"/>
      <c r="F214" s="242" t="s">
        <v>775</v>
      </c>
      <c r="G214" s="242"/>
      <c r="H214" s="242" t="s">
        <v>778</v>
      </c>
      <c r="I214" s="244" t="n">
        <v>151.2</v>
      </c>
      <c r="J214" s="245" t="n">
        <v>4</v>
      </c>
      <c r="K214" s="235"/>
    </row>
    <row r="215" customFormat="false" ht="20" hidden="false" customHeight="false" outlineLevel="0" collapsed="false">
      <c r="A215" s="242" t="s">
        <v>454</v>
      </c>
      <c r="B215" s="242" t="s">
        <v>779</v>
      </c>
      <c r="C215" s="242" t="s">
        <v>774</v>
      </c>
      <c r="D215" s="243" t="n">
        <v>45777</v>
      </c>
      <c r="E215" s="243"/>
      <c r="F215" s="242" t="s">
        <v>775</v>
      </c>
      <c r="G215" s="242"/>
      <c r="H215" s="242" t="s">
        <v>780</v>
      </c>
      <c r="I215" s="244" t="n">
        <v>237.6</v>
      </c>
      <c r="J215" s="245" t="n">
        <v>4</v>
      </c>
      <c r="K215" s="235"/>
    </row>
    <row r="216" customFormat="false" ht="12.5" hidden="false" customHeight="false" outlineLevel="0" collapsed="false">
      <c r="A216" s="242" t="s">
        <v>454</v>
      </c>
      <c r="B216" s="242" t="s">
        <v>781</v>
      </c>
      <c r="C216" s="242" t="s">
        <v>782</v>
      </c>
      <c r="D216" s="243" t="n">
        <v>45777</v>
      </c>
      <c r="E216" s="243"/>
      <c r="F216" s="242" t="s">
        <v>214</v>
      </c>
      <c r="G216" s="242" t="s">
        <v>457</v>
      </c>
      <c r="H216" s="242" t="s">
        <v>458</v>
      </c>
      <c r="I216" s="244" t="n">
        <v>6.9</v>
      </c>
      <c r="J216" s="245" t="n">
        <v>4</v>
      </c>
      <c r="K216" s="235"/>
    </row>
    <row r="217" customFormat="false" ht="20" hidden="false" customHeight="false" outlineLevel="0" collapsed="false">
      <c r="A217" s="242" t="s">
        <v>454</v>
      </c>
      <c r="B217" s="242" t="s">
        <v>783</v>
      </c>
      <c r="C217" s="242" t="s">
        <v>784</v>
      </c>
      <c r="D217" s="243" t="n">
        <v>45758</v>
      </c>
      <c r="E217" s="243"/>
      <c r="F217" s="242" t="s">
        <v>733</v>
      </c>
      <c r="G217" s="242" t="s">
        <v>734</v>
      </c>
      <c r="H217" s="242" t="s">
        <v>735</v>
      </c>
      <c r="I217" s="244" t="n">
        <v>197.91</v>
      </c>
      <c r="J217" s="245" t="n">
        <v>5</v>
      </c>
      <c r="K217" s="235"/>
    </row>
    <row r="218" customFormat="false" ht="12.5" hidden="false" customHeight="false" outlineLevel="0" collapsed="false">
      <c r="A218" s="242" t="s">
        <v>454</v>
      </c>
      <c r="B218" s="242" t="s">
        <v>785</v>
      </c>
      <c r="C218" s="242" t="s">
        <v>710</v>
      </c>
      <c r="D218" s="243" t="n">
        <v>45779</v>
      </c>
      <c r="E218" s="243"/>
      <c r="F218" s="242" t="s">
        <v>786</v>
      </c>
      <c r="G218" s="242"/>
      <c r="H218" s="242" t="s">
        <v>787</v>
      </c>
      <c r="I218" s="244" t="n">
        <v>251.52</v>
      </c>
      <c r="J218" s="245" t="n">
        <v>4</v>
      </c>
      <c r="K218" s="235"/>
    </row>
    <row r="219" customFormat="false" ht="20" hidden="false" customHeight="false" outlineLevel="0" collapsed="false">
      <c r="A219" s="242" t="s">
        <v>454</v>
      </c>
      <c r="B219" s="242" t="s">
        <v>788</v>
      </c>
      <c r="C219" s="242" t="s">
        <v>710</v>
      </c>
      <c r="D219" s="243" t="n">
        <v>45779</v>
      </c>
      <c r="E219" s="243"/>
      <c r="F219" s="242" t="s">
        <v>789</v>
      </c>
      <c r="G219" s="242"/>
      <c r="H219" s="242" t="s">
        <v>790</v>
      </c>
      <c r="I219" s="244" t="n">
        <v>163.3</v>
      </c>
      <c r="J219" s="245" t="n">
        <v>5</v>
      </c>
      <c r="K219" s="235"/>
    </row>
    <row r="220" customFormat="false" ht="12.5" hidden="false" customHeight="false" outlineLevel="0" collapsed="false">
      <c r="A220" s="242" t="s">
        <v>454</v>
      </c>
      <c r="B220" s="242" t="s">
        <v>791</v>
      </c>
      <c r="C220" s="242" t="s">
        <v>710</v>
      </c>
      <c r="D220" s="243" t="n">
        <v>45779</v>
      </c>
      <c r="E220" s="243"/>
      <c r="F220" s="242" t="s">
        <v>786</v>
      </c>
      <c r="G220" s="242"/>
      <c r="H220" s="242" t="s">
        <v>792</v>
      </c>
      <c r="I220" s="244" t="n">
        <v>249.6</v>
      </c>
      <c r="J220" s="245" t="n">
        <v>4</v>
      </c>
      <c r="K220" s="235"/>
    </row>
    <row r="221" customFormat="false" ht="12.5" hidden="false" customHeight="false" outlineLevel="0" collapsed="false">
      <c r="A221" s="242" t="s">
        <v>454</v>
      </c>
      <c r="B221" s="242" t="s">
        <v>793</v>
      </c>
      <c r="C221" s="242" t="s">
        <v>710</v>
      </c>
      <c r="D221" s="243" t="n">
        <v>45782</v>
      </c>
      <c r="E221" s="243"/>
      <c r="F221" s="242" t="s">
        <v>786</v>
      </c>
      <c r="G221" s="242"/>
      <c r="H221" s="242" t="s">
        <v>794</v>
      </c>
      <c r="I221" s="244" t="n">
        <v>26.64</v>
      </c>
      <c r="J221" s="245" t="n">
        <v>4</v>
      </c>
      <c r="K221" s="235"/>
    </row>
    <row r="222" customFormat="false" ht="12.5" hidden="false" customHeight="false" outlineLevel="0" collapsed="false">
      <c r="A222" s="242" t="s">
        <v>454</v>
      </c>
      <c r="B222" s="242" t="s">
        <v>795</v>
      </c>
      <c r="C222" s="242" t="s">
        <v>710</v>
      </c>
      <c r="D222" s="243" t="n">
        <v>45782</v>
      </c>
      <c r="E222" s="243"/>
      <c r="F222" s="242" t="s">
        <v>786</v>
      </c>
      <c r="G222" s="242"/>
      <c r="H222" s="242" t="s">
        <v>796</v>
      </c>
      <c r="I222" s="244" t="n">
        <v>77.42</v>
      </c>
      <c r="J222" s="245" t="n">
        <v>4</v>
      </c>
      <c r="K222" s="235"/>
    </row>
    <row r="223" customFormat="false" ht="12.5" hidden="false" customHeight="false" outlineLevel="0" collapsed="false">
      <c r="A223" s="242" t="s">
        <v>454</v>
      </c>
      <c r="B223" s="242" t="s">
        <v>797</v>
      </c>
      <c r="C223" s="242" t="s">
        <v>710</v>
      </c>
      <c r="D223" s="243" t="n">
        <v>45782</v>
      </c>
      <c r="E223" s="243"/>
      <c r="F223" s="242" t="s">
        <v>786</v>
      </c>
      <c r="G223" s="242"/>
      <c r="H223" s="242" t="s">
        <v>798</v>
      </c>
      <c r="I223" s="244" t="n">
        <v>87.4</v>
      </c>
      <c r="J223" s="245" t="n">
        <v>4</v>
      </c>
      <c r="K223" s="235"/>
    </row>
    <row r="224" customFormat="false" ht="30" hidden="false" customHeight="false" outlineLevel="0" collapsed="false">
      <c r="A224" s="242" t="s">
        <v>454</v>
      </c>
      <c r="B224" s="242" t="s">
        <v>799</v>
      </c>
      <c r="C224" s="242" t="s">
        <v>800</v>
      </c>
      <c r="D224" s="243" t="n">
        <v>45782</v>
      </c>
      <c r="E224" s="243"/>
      <c r="F224" s="242" t="s">
        <v>801</v>
      </c>
      <c r="G224" s="242" t="s">
        <v>802</v>
      </c>
      <c r="H224" s="242" t="s">
        <v>803</v>
      </c>
      <c r="I224" s="244" t="n">
        <v>1725</v>
      </c>
      <c r="J224" s="245" t="n">
        <v>5</v>
      </c>
      <c r="K224" s="235"/>
    </row>
    <row r="225" customFormat="false" ht="12.5" hidden="false" customHeight="false" outlineLevel="0" collapsed="false">
      <c r="A225" s="242" t="s">
        <v>454</v>
      </c>
      <c r="B225" s="242" t="s">
        <v>804</v>
      </c>
      <c r="C225" s="242" t="s">
        <v>805</v>
      </c>
      <c r="D225" s="243" t="n">
        <v>45782</v>
      </c>
      <c r="E225" s="243"/>
      <c r="F225" s="242" t="s">
        <v>591</v>
      </c>
      <c r="G225" s="242" t="s">
        <v>522</v>
      </c>
      <c r="H225" s="242" t="s">
        <v>523</v>
      </c>
      <c r="I225" s="244" t="n">
        <v>76.8</v>
      </c>
      <c r="J225" s="245" t="n">
        <v>4</v>
      </c>
      <c r="K225" s="235"/>
    </row>
    <row r="226" customFormat="false" ht="20" hidden="false" customHeight="false" outlineLevel="0" collapsed="false">
      <c r="A226" s="242" t="s">
        <v>454</v>
      </c>
      <c r="B226" s="242" t="s">
        <v>806</v>
      </c>
      <c r="C226" s="242" t="s">
        <v>807</v>
      </c>
      <c r="D226" s="243" t="n">
        <v>45782</v>
      </c>
      <c r="E226" s="243"/>
      <c r="F226" s="242" t="s">
        <v>808</v>
      </c>
      <c r="G226" s="242" t="s">
        <v>652</v>
      </c>
      <c r="H226" s="242" t="s">
        <v>653</v>
      </c>
      <c r="I226" s="244" t="n">
        <v>160</v>
      </c>
      <c r="J226" s="245" t="n">
        <v>4</v>
      </c>
      <c r="K226" s="235"/>
    </row>
    <row r="227" customFormat="false" ht="12.5" hidden="false" customHeight="false" outlineLevel="0" collapsed="false">
      <c r="A227" s="242" t="s">
        <v>454</v>
      </c>
      <c r="B227" s="242" t="s">
        <v>809</v>
      </c>
      <c r="C227" s="242" t="s">
        <v>810</v>
      </c>
      <c r="D227" s="243" t="n">
        <v>45782</v>
      </c>
      <c r="E227" s="243"/>
      <c r="F227" s="242" t="s">
        <v>811</v>
      </c>
      <c r="G227" s="242" t="s">
        <v>657</v>
      </c>
      <c r="H227" s="242" t="s">
        <v>658</v>
      </c>
      <c r="I227" s="244" t="n">
        <v>1489.25</v>
      </c>
      <c r="J227" s="245" t="n">
        <v>4</v>
      </c>
      <c r="K227" s="235"/>
    </row>
    <row r="228" customFormat="false" ht="12.5" hidden="false" customHeight="false" outlineLevel="0" collapsed="false">
      <c r="A228" s="242" t="s">
        <v>454</v>
      </c>
      <c r="B228" s="242" t="s">
        <v>812</v>
      </c>
      <c r="C228" s="242" t="s">
        <v>813</v>
      </c>
      <c r="D228" s="243" t="n">
        <v>45782</v>
      </c>
      <c r="E228" s="243"/>
      <c r="F228" s="242" t="s">
        <v>521</v>
      </c>
      <c r="G228" s="242" t="s">
        <v>522</v>
      </c>
      <c r="H228" s="242" t="s">
        <v>523</v>
      </c>
      <c r="I228" s="244" t="n">
        <v>72.82</v>
      </c>
      <c r="J228" s="245" t="n">
        <v>4</v>
      </c>
      <c r="K228" s="235"/>
    </row>
    <row r="229" customFormat="false" ht="30" hidden="false" customHeight="false" outlineLevel="0" collapsed="false">
      <c r="A229" s="242" t="s">
        <v>454</v>
      </c>
      <c r="B229" s="242" t="s">
        <v>814</v>
      </c>
      <c r="C229" s="242" t="s">
        <v>815</v>
      </c>
      <c r="D229" s="243" t="n">
        <v>45782</v>
      </c>
      <c r="E229" s="243"/>
      <c r="F229" s="242" t="s">
        <v>511</v>
      </c>
      <c r="G229" s="242" t="s">
        <v>512</v>
      </c>
      <c r="H229" s="242" t="s">
        <v>513</v>
      </c>
      <c r="I229" s="244" t="n">
        <v>68.88</v>
      </c>
      <c r="J229" s="245" t="n">
        <v>4</v>
      </c>
      <c r="K229" s="235"/>
    </row>
    <row r="230" customFormat="false" ht="12.5" hidden="false" customHeight="false" outlineLevel="0" collapsed="false">
      <c r="A230" s="242" t="s">
        <v>454</v>
      </c>
      <c r="B230" s="242" t="s">
        <v>816</v>
      </c>
      <c r="C230" s="242" t="s">
        <v>817</v>
      </c>
      <c r="D230" s="243" t="n">
        <v>45782</v>
      </c>
      <c r="E230" s="243"/>
      <c r="F230" s="242" t="s">
        <v>704</v>
      </c>
      <c r="G230" s="242" t="s">
        <v>507</v>
      </c>
      <c r="H230" s="242" t="s">
        <v>508</v>
      </c>
      <c r="I230" s="244" t="n">
        <v>15.9</v>
      </c>
      <c r="J230" s="245" t="n">
        <v>4</v>
      </c>
      <c r="K230" s="235"/>
    </row>
    <row r="231" customFormat="false" ht="30" hidden="false" customHeight="false" outlineLevel="0" collapsed="false">
      <c r="A231" s="242" t="s">
        <v>454</v>
      </c>
      <c r="B231" s="242" t="s">
        <v>818</v>
      </c>
      <c r="C231" s="242" t="s">
        <v>819</v>
      </c>
      <c r="D231" s="243" t="n">
        <v>45782</v>
      </c>
      <c r="E231" s="243"/>
      <c r="F231" s="242" t="s">
        <v>820</v>
      </c>
      <c r="G231" s="242" t="s">
        <v>821</v>
      </c>
      <c r="H231" s="242" t="s">
        <v>822</v>
      </c>
      <c r="I231" s="244" t="n">
        <v>364.08</v>
      </c>
      <c r="J231" s="245" t="n">
        <v>5</v>
      </c>
      <c r="K231" s="235"/>
    </row>
    <row r="232" customFormat="false" ht="12.5" hidden="false" customHeight="false" outlineLevel="0" collapsed="false">
      <c r="A232" s="242" t="s">
        <v>454</v>
      </c>
      <c r="B232" s="242" t="s">
        <v>823</v>
      </c>
      <c r="C232" s="242" t="s">
        <v>710</v>
      </c>
      <c r="D232" s="243" t="n">
        <v>45784</v>
      </c>
      <c r="E232" s="243"/>
      <c r="F232" s="242" t="s">
        <v>786</v>
      </c>
      <c r="G232" s="242"/>
      <c r="H232" s="242" t="s">
        <v>824</v>
      </c>
      <c r="I232" s="244" t="n">
        <v>174.24</v>
      </c>
      <c r="J232" s="245" t="n">
        <v>4</v>
      </c>
      <c r="K232" s="235"/>
    </row>
    <row r="233" customFormat="false" ht="12.5" hidden="false" customHeight="false" outlineLevel="0" collapsed="false">
      <c r="A233" s="242" t="s">
        <v>454</v>
      </c>
      <c r="B233" s="242" t="s">
        <v>825</v>
      </c>
      <c r="C233" s="242" t="s">
        <v>710</v>
      </c>
      <c r="D233" s="243" t="n">
        <v>45784</v>
      </c>
      <c r="E233" s="243"/>
      <c r="F233" s="242" t="s">
        <v>786</v>
      </c>
      <c r="G233" s="242"/>
      <c r="H233" s="242" t="s">
        <v>826</v>
      </c>
      <c r="I233" s="244" t="n">
        <v>331.96</v>
      </c>
      <c r="J233" s="245" t="n">
        <v>4</v>
      </c>
      <c r="K233" s="235"/>
    </row>
    <row r="234" customFormat="false" ht="12.5" hidden="false" customHeight="false" outlineLevel="0" collapsed="false">
      <c r="A234" s="242" t="s">
        <v>454</v>
      </c>
      <c r="B234" s="242" t="s">
        <v>827</v>
      </c>
      <c r="C234" s="242" t="s">
        <v>828</v>
      </c>
      <c r="D234" s="243" t="n">
        <v>45784</v>
      </c>
      <c r="E234" s="243"/>
      <c r="F234" s="242" t="s">
        <v>588</v>
      </c>
      <c r="G234" s="242" t="s">
        <v>487</v>
      </c>
      <c r="H234" s="242" t="s">
        <v>488</v>
      </c>
      <c r="I234" s="244" t="n">
        <v>557.82</v>
      </c>
      <c r="J234" s="245" t="n">
        <v>4</v>
      </c>
      <c r="K234" s="235"/>
    </row>
    <row r="235" customFormat="false" ht="12.5" hidden="false" customHeight="false" outlineLevel="0" collapsed="false">
      <c r="A235" s="242" t="s">
        <v>454</v>
      </c>
      <c r="B235" s="242" t="s">
        <v>829</v>
      </c>
      <c r="C235" s="242" t="s">
        <v>830</v>
      </c>
      <c r="D235" s="243" t="n">
        <v>45784</v>
      </c>
      <c r="E235" s="243"/>
      <c r="F235" s="242" t="s">
        <v>831</v>
      </c>
      <c r="G235" s="242" t="s">
        <v>832</v>
      </c>
      <c r="H235" s="242" t="s">
        <v>833</v>
      </c>
      <c r="I235" s="244" t="n">
        <v>715</v>
      </c>
      <c r="J235" s="245" t="n">
        <v>5</v>
      </c>
      <c r="K235" s="235"/>
    </row>
    <row r="236" customFormat="false" ht="12.5" hidden="false" customHeight="false" outlineLevel="0" collapsed="false">
      <c r="A236" s="242" t="s">
        <v>454</v>
      </c>
      <c r="B236" s="242" t="s">
        <v>834</v>
      </c>
      <c r="C236" s="242" t="s">
        <v>835</v>
      </c>
      <c r="D236" s="243" t="n">
        <v>45784</v>
      </c>
      <c r="E236" s="243"/>
      <c r="F236" s="242" t="s">
        <v>491</v>
      </c>
      <c r="G236" s="242" t="s">
        <v>492</v>
      </c>
      <c r="H236" s="242" t="s">
        <v>493</v>
      </c>
      <c r="I236" s="244" t="n">
        <v>3.27</v>
      </c>
      <c r="J236" s="245" t="n">
        <v>4</v>
      </c>
      <c r="K236" s="235"/>
    </row>
    <row r="237" customFormat="false" ht="12.5" hidden="false" customHeight="false" outlineLevel="0" collapsed="false">
      <c r="A237" s="242" t="s">
        <v>454</v>
      </c>
      <c r="B237" s="242" t="s">
        <v>836</v>
      </c>
      <c r="C237" s="242" t="s">
        <v>837</v>
      </c>
      <c r="D237" s="243" t="n">
        <v>45784</v>
      </c>
      <c r="E237" s="243"/>
      <c r="F237" s="242" t="s">
        <v>461</v>
      </c>
      <c r="G237" s="242"/>
      <c r="H237" s="242" t="s">
        <v>462</v>
      </c>
      <c r="I237" s="244" t="n">
        <v>1178.95</v>
      </c>
      <c r="J237" s="245" t="n">
        <v>4</v>
      </c>
      <c r="K237" s="235"/>
    </row>
    <row r="238" customFormat="false" ht="12.5" hidden="false" customHeight="false" outlineLevel="0" collapsed="false">
      <c r="A238" s="242" t="s">
        <v>454</v>
      </c>
      <c r="B238" s="242" t="s">
        <v>838</v>
      </c>
      <c r="C238" s="242" t="s">
        <v>837</v>
      </c>
      <c r="D238" s="243" t="n">
        <v>45784</v>
      </c>
      <c r="E238" s="243"/>
      <c r="F238" s="242" t="s">
        <v>461</v>
      </c>
      <c r="G238" s="242"/>
      <c r="H238" s="242" t="s">
        <v>466</v>
      </c>
      <c r="I238" s="244" t="n">
        <v>1249.09</v>
      </c>
      <c r="J238" s="245" t="n">
        <v>4</v>
      </c>
      <c r="K238" s="235"/>
    </row>
    <row r="239" customFormat="false" ht="12.5" hidden="false" customHeight="false" outlineLevel="0" collapsed="false">
      <c r="A239" s="242" t="s">
        <v>454</v>
      </c>
      <c r="B239" s="242" t="s">
        <v>839</v>
      </c>
      <c r="C239" s="242" t="s">
        <v>837</v>
      </c>
      <c r="D239" s="243" t="n">
        <v>45786</v>
      </c>
      <c r="E239" s="243"/>
      <c r="F239" s="242" t="s">
        <v>461</v>
      </c>
      <c r="G239" s="242"/>
      <c r="H239" s="242" t="s">
        <v>468</v>
      </c>
      <c r="I239" s="244" t="n">
        <v>210.44</v>
      </c>
      <c r="J239" s="245" t="n">
        <v>4</v>
      </c>
      <c r="K239" s="235"/>
    </row>
    <row r="240" customFormat="false" ht="12.5" hidden="false" customHeight="false" outlineLevel="0" collapsed="false">
      <c r="A240" s="242" t="s">
        <v>454</v>
      </c>
      <c r="B240" s="242" t="s">
        <v>840</v>
      </c>
      <c r="C240" s="242" t="s">
        <v>837</v>
      </c>
      <c r="D240" s="243" t="n">
        <v>45786</v>
      </c>
      <c r="E240" s="243"/>
      <c r="F240" s="242" t="s">
        <v>461</v>
      </c>
      <c r="G240" s="242"/>
      <c r="H240" s="242" t="s">
        <v>470</v>
      </c>
      <c r="I240" s="244" t="n">
        <v>140.29</v>
      </c>
      <c r="J240" s="245" t="n">
        <v>4</v>
      </c>
      <c r="K240" s="235"/>
    </row>
    <row r="241" customFormat="false" ht="12.5" hidden="false" customHeight="false" outlineLevel="0" collapsed="false">
      <c r="A241" s="242" t="s">
        <v>454</v>
      </c>
      <c r="B241" s="242" t="s">
        <v>841</v>
      </c>
      <c r="C241" s="242" t="s">
        <v>837</v>
      </c>
      <c r="D241" s="243" t="n">
        <v>45786</v>
      </c>
      <c r="E241" s="243"/>
      <c r="F241" s="242" t="s">
        <v>461</v>
      </c>
      <c r="G241" s="242"/>
      <c r="H241" s="242" t="s">
        <v>614</v>
      </c>
      <c r="I241" s="244" t="n">
        <v>51.9</v>
      </c>
      <c r="J241" s="245" t="n">
        <v>4</v>
      </c>
      <c r="K241" s="235"/>
    </row>
    <row r="242" customFormat="false" ht="12.5" hidden="false" customHeight="false" outlineLevel="0" collapsed="false">
      <c r="A242" s="242" t="s">
        <v>454</v>
      </c>
      <c r="B242" s="242" t="s">
        <v>842</v>
      </c>
      <c r="C242" s="242" t="s">
        <v>837</v>
      </c>
      <c r="D242" s="243" t="n">
        <v>45786</v>
      </c>
      <c r="E242" s="243"/>
      <c r="F242" s="242" t="s">
        <v>461</v>
      </c>
      <c r="G242" s="242"/>
      <c r="H242" s="242" t="s">
        <v>843</v>
      </c>
      <c r="I242" s="244" t="n">
        <v>8.65</v>
      </c>
      <c r="J242" s="245" t="n">
        <v>4</v>
      </c>
      <c r="K242" s="235"/>
    </row>
    <row r="243" customFormat="false" ht="20" hidden="false" customHeight="false" outlineLevel="0" collapsed="false">
      <c r="A243" s="242" t="s">
        <v>454</v>
      </c>
      <c r="B243" s="242" t="s">
        <v>844</v>
      </c>
      <c r="C243" s="242" t="s">
        <v>710</v>
      </c>
      <c r="D243" s="243" t="n">
        <v>45786</v>
      </c>
      <c r="E243" s="243"/>
      <c r="F243" s="242" t="s">
        <v>845</v>
      </c>
      <c r="G243" s="242"/>
      <c r="H243" s="242" t="s">
        <v>846</v>
      </c>
      <c r="I243" s="244" t="n">
        <v>281.2</v>
      </c>
      <c r="J243" s="245" t="n">
        <v>5</v>
      </c>
      <c r="K243" s="235"/>
    </row>
    <row r="244" customFormat="false" ht="12.5" hidden="false" customHeight="false" outlineLevel="0" collapsed="false">
      <c r="A244" s="242" t="s">
        <v>454</v>
      </c>
      <c r="B244" s="242" t="s">
        <v>847</v>
      </c>
      <c r="C244" s="242" t="s">
        <v>710</v>
      </c>
      <c r="D244" s="243" t="n">
        <v>45786</v>
      </c>
      <c r="E244" s="243"/>
      <c r="F244" s="242" t="s">
        <v>786</v>
      </c>
      <c r="G244" s="242"/>
      <c r="H244" s="242" t="s">
        <v>848</v>
      </c>
      <c r="I244" s="244" t="n">
        <v>42.3</v>
      </c>
      <c r="J244" s="245" t="n">
        <v>4</v>
      </c>
      <c r="K244" s="235"/>
    </row>
    <row r="245" customFormat="false" ht="12.5" hidden="false" customHeight="false" outlineLevel="0" collapsed="false">
      <c r="A245" s="242" t="s">
        <v>454</v>
      </c>
      <c r="B245" s="242" t="s">
        <v>849</v>
      </c>
      <c r="C245" s="242" t="s">
        <v>710</v>
      </c>
      <c r="D245" s="243" t="n">
        <v>45786</v>
      </c>
      <c r="E245" s="243"/>
      <c r="F245" s="242" t="s">
        <v>786</v>
      </c>
      <c r="G245" s="242"/>
      <c r="H245" s="242" t="s">
        <v>850</v>
      </c>
      <c r="I245" s="244" t="n">
        <v>136.8</v>
      </c>
      <c r="J245" s="245" t="n">
        <v>4</v>
      </c>
      <c r="K245" s="235"/>
    </row>
    <row r="246" customFormat="false" ht="12.5" hidden="false" customHeight="false" outlineLevel="0" collapsed="false">
      <c r="A246" s="242" t="s">
        <v>454</v>
      </c>
      <c r="B246" s="242" t="s">
        <v>851</v>
      </c>
      <c r="C246" s="242" t="s">
        <v>710</v>
      </c>
      <c r="D246" s="243" t="n">
        <v>45789</v>
      </c>
      <c r="E246" s="243"/>
      <c r="F246" s="242" t="s">
        <v>786</v>
      </c>
      <c r="G246" s="242"/>
      <c r="H246" s="242" t="s">
        <v>737</v>
      </c>
      <c r="I246" s="244" t="n">
        <v>53.3</v>
      </c>
      <c r="J246" s="245" t="n">
        <v>4</v>
      </c>
      <c r="K246" s="235"/>
    </row>
    <row r="247" customFormat="false" ht="12.5" hidden="false" customHeight="false" outlineLevel="0" collapsed="false">
      <c r="A247" s="242" t="s">
        <v>454</v>
      </c>
      <c r="B247" s="242" t="s">
        <v>852</v>
      </c>
      <c r="C247" s="242" t="s">
        <v>710</v>
      </c>
      <c r="D247" s="243" t="n">
        <v>45792</v>
      </c>
      <c r="E247" s="243"/>
      <c r="F247" s="242" t="s">
        <v>786</v>
      </c>
      <c r="G247" s="242"/>
      <c r="H247" s="242" t="s">
        <v>853</v>
      </c>
      <c r="I247" s="244" t="n">
        <v>82.06</v>
      </c>
      <c r="J247" s="245" t="n">
        <v>4</v>
      </c>
      <c r="K247" s="235"/>
    </row>
    <row r="248" customFormat="false" ht="12.5" hidden="false" customHeight="false" outlineLevel="0" collapsed="false">
      <c r="A248" s="242" t="s">
        <v>454</v>
      </c>
      <c r="B248" s="242" t="s">
        <v>854</v>
      </c>
      <c r="C248" s="242" t="s">
        <v>710</v>
      </c>
      <c r="D248" s="243" t="n">
        <v>45792</v>
      </c>
      <c r="E248" s="243"/>
      <c r="F248" s="242" t="s">
        <v>786</v>
      </c>
      <c r="G248" s="242"/>
      <c r="H248" s="242" t="s">
        <v>855</v>
      </c>
      <c r="I248" s="244" t="n">
        <v>238.7</v>
      </c>
      <c r="J248" s="245" t="n">
        <v>4</v>
      </c>
      <c r="K248" s="235"/>
    </row>
    <row r="249" customFormat="false" ht="12.5" hidden="false" customHeight="false" outlineLevel="0" collapsed="false">
      <c r="A249" s="242" t="s">
        <v>454</v>
      </c>
      <c r="B249" s="242" t="s">
        <v>856</v>
      </c>
      <c r="C249" s="242" t="s">
        <v>710</v>
      </c>
      <c r="D249" s="243" t="n">
        <v>45792</v>
      </c>
      <c r="E249" s="243"/>
      <c r="F249" s="242" t="s">
        <v>786</v>
      </c>
      <c r="G249" s="242"/>
      <c r="H249" s="242" t="s">
        <v>857</v>
      </c>
      <c r="I249" s="244" t="n">
        <v>136.88</v>
      </c>
      <c r="J249" s="245" t="n">
        <v>4</v>
      </c>
      <c r="K249" s="235"/>
    </row>
    <row r="250" customFormat="false" ht="12.5" hidden="false" customHeight="false" outlineLevel="0" collapsed="false">
      <c r="A250" s="242" t="s">
        <v>454</v>
      </c>
      <c r="B250" s="242" t="s">
        <v>858</v>
      </c>
      <c r="C250" s="242" t="s">
        <v>710</v>
      </c>
      <c r="D250" s="243" t="n">
        <v>45797</v>
      </c>
      <c r="E250" s="243"/>
      <c r="F250" s="242" t="s">
        <v>786</v>
      </c>
      <c r="G250" s="242"/>
      <c r="H250" s="242" t="s">
        <v>859</v>
      </c>
      <c r="I250" s="244" t="n">
        <v>101.38</v>
      </c>
      <c r="J250" s="245" t="n">
        <v>4</v>
      </c>
      <c r="K250" s="235"/>
    </row>
    <row r="251" customFormat="false" ht="12.5" hidden="false" customHeight="false" outlineLevel="0" collapsed="false">
      <c r="A251" s="242" t="s">
        <v>454</v>
      </c>
      <c r="B251" s="242" t="s">
        <v>860</v>
      </c>
      <c r="C251" s="242" t="s">
        <v>861</v>
      </c>
      <c r="D251" s="243" t="n">
        <v>45799</v>
      </c>
      <c r="E251" s="243"/>
      <c r="F251" s="242" t="s">
        <v>862</v>
      </c>
      <c r="G251" s="242" t="s">
        <v>576</v>
      </c>
      <c r="H251" s="242" t="s">
        <v>577</v>
      </c>
      <c r="I251" s="244" t="n">
        <v>350</v>
      </c>
      <c r="J251" s="245" t="n">
        <v>4</v>
      </c>
      <c r="K251" s="235"/>
    </row>
    <row r="252" customFormat="false" ht="20" hidden="false" customHeight="false" outlineLevel="0" collapsed="false">
      <c r="A252" s="242" t="s">
        <v>454</v>
      </c>
      <c r="B252" s="242" t="s">
        <v>863</v>
      </c>
      <c r="C252" s="242" t="s">
        <v>864</v>
      </c>
      <c r="D252" s="243" t="s">
        <v>865</v>
      </c>
      <c r="E252" s="243" t="n">
        <v>45799</v>
      </c>
      <c r="F252" s="242" t="s">
        <v>866</v>
      </c>
      <c r="G252" s="242" t="s">
        <v>867</v>
      </c>
      <c r="H252" s="242" t="s">
        <v>868</v>
      </c>
      <c r="I252" s="244" t="n">
        <v>1250</v>
      </c>
      <c r="J252" s="245" t="n">
        <v>5</v>
      </c>
      <c r="K252" s="235"/>
    </row>
    <row r="253" customFormat="false" ht="20" hidden="false" customHeight="false" outlineLevel="0" collapsed="false">
      <c r="A253" s="242" t="s">
        <v>454</v>
      </c>
      <c r="B253" s="242" t="s">
        <v>869</v>
      </c>
      <c r="C253" s="242" t="s">
        <v>870</v>
      </c>
      <c r="D253" s="243" t="s">
        <v>871</v>
      </c>
      <c r="E253" s="243" t="n">
        <v>45800</v>
      </c>
      <c r="F253" s="242" t="s">
        <v>872</v>
      </c>
      <c r="G253" s="242" t="s">
        <v>867</v>
      </c>
      <c r="H253" s="242" t="s">
        <v>868</v>
      </c>
      <c r="I253" s="244" t="n">
        <v>1127.94</v>
      </c>
      <c r="J253" s="245" t="n">
        <v>5</v>
      </c>
      <c r="K253" s="235"/>
    </row>
    <row r="254" customFormat="false" ht="12.5" hidden="false" customHeight="false" outlineLevel="0" collapsed="false">
      <c r="A254" s="242" t="s">
        <v>454</v>
      </c>
      <c r="B254" s="242" t="s">
        <v>873</v>
      </c>
      <c r="C254" s="242" t="s">
        <v>874</v>
      </c>
      <c r="D254" s="243" t="n">
        <v>45800</v>
      </c>
      <c r="E254" s="243"/>
      <c r="F254" s="242" t="s">
        <v>875</v>
      </c>
      <c r="G254" s="242" t="s">
        <v>876</v>
      </c>
      <c r="H254" s="242" t="s">
        <v>877</v>
      </c>
      <c r="I254" s="244" t="n">
        <v>100.89</v>
      </c>
      <c r="J254" s="245" t="n">
        <v>5</v>
      </c>
      <c r="K254" s="235"/>
    </row>
    <row r="255" customFormat="false" ht="12.5" hidden="false" customHeight="false" outlineLevel="0" collapsed="false">
      <c r="A255" s="242" t="s">
        <v>454</v>
      </c>
      <c r="B255" s="242" t="s">
        <v>878</v>
      </c>
      <c r="C255" s="242" t="s">
        <v>879</v>
      </c>
      <c r="D255" s="243" t="n">
        <v>45807</v>
      </c>
      <c r="E255" s="243"/>
      <c r="F255" s="242" t="s">
        <v>214</v>
      </c>
      <c r="G255" s="242" t="s">
        <v>457</v>
      </c>
      <c r="H255" s="242" t="s">
        <v>458</v>
      </c>
      <c r="I255" s="244" t="n">
        <v>6.9</v>
      </c>
      <c r="J255" s="245" t="n">
        <v>4</v>
      </c>
      <c r="K255" s="235"/>
    </row>
    <row r="256" customFormat="false" ht="12.5" hidden="false" customHeight="false" outlineLevel="0" collapsed="false">
      <c r="A256" s="242" t="s">
        <v>454</v>
      </c>
      <c r="B256" s="242" t="s">
        <v>880</v>
      </c>
      <c r="C256" s="242" t="s">
        <v>881</v>
      </c>
      <c r="D256" s="243" t="n">
        <v>45817</v>
      </c>
      <c r="E256" s="243"/>
      <c r="F256" s="242" t="s">
        <v>461</v>
      </c>
      <c r="G256" s="242"/>
      <c r="H256" s="242" t="s">
        <v>462</v>
      </c>
      <c r="I256" s="244" t="n">
        <v>1253.72</v>
      </c>
      <c r="J256" s="245" t="n">
        <v>4</v>
      </c>
      <c r="K256" s="235"/>
    </row>
    <row r="257" customFormat="false" ht="12.5" hidden="false" customHeight="false" outlineLevel="0" collapsed="false">
      <c r="A257" s="242" t="s">
        <v>454</v>
      </c>
      <c r="B257" s="242" t="s">
        <v>882</v>
      </c>
      <c r="C257" s="242" t="s">
        <v>881</v>
      </c>
      <c r="D257" s="243" t="n">
        <v>45817</v>
      </c>
      <c r="E257" s="243"/>
      <c r="F257" s="242" t="s">
        <v>461</v>
      </c>
      <c r="G257" s="242"/>
      <c r="H257" s="242" t="s">
        <v>466</v>
      </c>
      <c r="I257" s="244" t="n">
        <v>1411.4</v>
      </c>
      <c r="J257" s="245" t="n">
        <v>4</v>
      </c>
      <c r="K257" s="235"/>
    </row>
    <row r="258" customFormat="false" ht="12.5" hidden="false" customHeight="false" outlineLevel="0" collapsed="false">
      <c r="A258" s="242" t="s">
        <v>454</v>
      </c>
      <c r="B258" s="242" t="s">
        <v>883</v>
      </c>
      <c r="C258" s="242" t="s">
        <v>881</v>
      </c>
      <c r="D258" s="243" t="n">
        <v>45817</v>
      </c>
      <c r="E258" s="243"/>
      <c r="F258" s="242" t="s">
        <v>461</v>
      </c>
      <c r="G258" s="242"/>
      <c r="H258" s="242" t="s">
        <v>468</v>
      </c>
      <c r="I258" s="244" t="n">
        <v>210.44</v>
      </c>
      <c r="J258" s="245" t="n">
        <v>4</v>
      </c>
      <c r="K258" s="235"/>
    </row>
    <row r="259" customFormat="false" ht="12.5" hidden="false" customHeight="false" outlineLevel="0" collapsed="false">
      <c r="A259" s="242" t="s">
        <v>454</v>
      </c>
      <c r="B259" s="242" t="s">
        <v>884</v>
      </c>
      <c r="C259" s="242" t="s">
        <v>881</v>
      </c>
      <c r="D259" s="243" t="n">
        <v>45817</v>
      </c>
      <c r="E259" s="243"/>
      <c r="F259" s="242" t="s">
        <v>461</v>
      </c>
      <c r="G259" s="242"/>
      <c r="H259" s="242" t="s">
        <v>470</v>
      </c>
      <c r="I259" s="244" t="n">
        <v>140.29</v>
      </c>
      <c r="J259" s="245" t="n">
        <v>4</v>
      </c>
      <c r="K259" s="235"/>
    </row>
    <row r="260" customFormat="false" ht="12.5" hidden="false" customHeight="false" outlineLevel="0" collapsed="false">
      <c r="A260" s="242" t="s">
        <v>454</v>
      </c>
      <c r="B260" s="242" t="s">
        <v>885</v>
      </c>
      <c r="C260" s="242" t="s">
        <v>886</v>
      </c>
      <c r="D260" s="243" t="n">
        <v>45817</v>
      </c>
      <c r="E260" s="243"/>
      <c r="F260" s="242" t="s">
        <v>588</v>
      </c>
      <c r="G260" s="242" t="s">
        <v>487</v>
      </c>
      <c r="H260" s="242" t="s">
        <v>488</v>
      </c>
      <c r="I260" s="244" t="n">
        <v>557.82</v>
      </c>
      <c r="J260" s="245" t="n">
        <v>4</v>
      </c>
      <c r="K260" s="235"/>
    </row>
    <row r="261" customFormat="false" ht="20" hidden="false" customHeight="false" outlineLevel="0" collapsed="false">
      <c r="A261" s="242" t="s">
        <v>454</v>
      </c>
      <c r="B261" s="242" t="s">
        <v>887</v>
      </c>
      <c r="C261" s="242" t="s">
        <v>888</v>
      </c>
      <c r="D261" s="243" t="n">
        <v>45817</v>
      </c>
      <c r="E261" s="243"/>
      <c r="F261" s="242" t="s">
        <v>889</v>
      </c>
      <c r="G261" s="242" t="s">
        <v>890</v>
      </c>
      <c r="H261" s="242" t="s">
        <v>891</v>
      </c>
      <c r="I261" s="244" t="n">
        <v>5000</v>
      </c>
      <c r="J261" s="245" t="n">
        <v>5</v>
      </c>
      <c r="K261" s="235"/>
    </row>
    <row r="262" customFormat="false" ht="20" hidden="false" customHeight="false" outlineLevel="0" collapsed="false">
      <c r="A262" s="242" t="s">
        <v>454</v>
      </c>
      <c r="B262" s="242" t="s">
        <v>892</v>
      </c>
      <c r="C262" s="242" t="s">
        <v>893</v>
      </c>
      <c r="D262" s="243" t="n">
        <v>45788</v>
      </c>
      <c r="E262" s="243" t="n">
        <v>45818</v>
      </c>
      <c r="F262" s="242" t="s">
        <v>894</v>
      </c>
      <c r="G262" s="242"/>
      <c r="H262" s="242" t="s">
        <v>895</v>
      </c>
      <c r="I262" s="244" t="n">
        <v>70.37</v>
      </c>
      <c r="J262" s="245" t="n">
        <v>4</v>
      </c>
      <c r="K262" s="235"/>
    </row>
    <row r="263" customFormat="false" ht="12.8" hidden="false" customHeight="false" outlineLevel="0" collapsed="false">
      <c r="A263" s="242" t="s">
        <v>454</v>
      </c>
      <c r="B263" s="242" t="s">
        <v>896</v>
      </c>
      <c r="C263" s="242" t="s">
        <v>897</v>
      </c>
      <c r="D263" s="243" t="n">
        <v>45818</v>
      </c>
      <c r="E263" s="243"/>
      <c r="F263" s="242" t="s">
        <v>521</v>
      </c>
      <c r="G263" s="242" t="s">
        <v>522</v>
      </c>
      <c r="H263" s="242" t="s">
        <v>523</v>
      </c>
      <c r="I263" s="244" t="n">
        <v>72.82</v>
      </c>
      <c r="J263" s="245" t="n">
        <v>4</v>
      </c>
      <c r="K263" s="235"/>
    </row>
    <row r="264" customFormat="false" ht="12.5" hidden="false" customHeight="false" outlineLevel="0" collapsed="false">
      <c r="A264" s="242" t="s">
        <v>454</v>
      </c>
      <c r="B264" s="242" t="s">
        <v>898</v>
      </c>
      <c r="C264" s="242" t="s">
        <v>899</v>
      </c>
      <c r="D264" s="243" t="n">
        <v>45818</v>
      </c>
      <c r="E264" s="243"/>
      <c r="F264" s="242" t="s">
        <v>491</v>
      </c>
      <c r="G264" s="242" t="s">
        <v>492</v>
      </c>
      <c r="H264" s="242" t="s">
        <v>493</v>
      </c>
      <c r="I264" s="244" t="n">
        <v>3.27</v>
      </c>
      <c r="J264" s="245" t="n">
        <v>4</v>
      </c>
      <c r="K264" s="235"/>
    </row>
    <row r="265" customFormat="false" ht="12.5" hidden="false" customHeight="false" outlineLevel="0" collapsed="false">
      <c r="A265" s="242" t="s">
        <v>454</v>
      </c>
      <c r="B265" s="242" t="s">
        <v>900</v>
      </c>
      <c r="C265" s="242" t="s">
        <v>774</v>
      </c>
      <c r="D265" s="243" t="n">
        <v>45818</v>
      </c>
      <c r="E265" s="243"/>
      <c r="F265" s="242" t="s">
        <v>786</v>
      </c>
      <c r="G265" s="242"/>
      <c r="H265" s="242" t="s">
        <v>901</v>
      </c>
      <c r="I265" s="244" t="n">
        <v>264.96</v>
      </c>
      <c r="J265" s="245" t="n">
        <v>4</v>
      </c>
      <c r="K265" s="235"/>
    </row>
    <row r="266" customFormat="false" ht="20" hidden="false" customHeight="false" outlineLevel="0" collapsed="false">
      <c r="A266" s="242" t="s">
        <v>454</v>
      </c>
      <c r="B266" s="242" t="s">
        <v>902</v>
      </c>
      <c r="C266" s="242" t="s">
        <v>903</v>
      </c>
      <c r="D266" s="243" t="n">
        <v>45818</v>
      </c>
      <c r="E266" s="243"/>
      <c r="F266" s="242" t="s">
        <v>904</v>
      </c>
      <c r="G266" s="242"/>
      <c r="H266" s="242" t="s">
        <v>905</v>
      </c>
      <c r="I266" s="244" t="n">
        <v>71.44</v>
      </c>
      <c r="J266" s="245" t="n">
        <v>4</v>
      </c>
      <c r="K266" s="235"/>
    </row>
    <row r="267" customFormat="false" ht="12.5" hidden="false" customHeight="false" outlineLevel="0" collapsed="false">
      <c r="A267" s="242" t="s">
        <v>454</v>
      </c>
      <c r="B267" s="242" t="s">
        <v>906</v>
      </c>
      <c r="C267" s="242" t="s">
        <v>774</v>
      </c>
      <c r="D267" s="243" t="n">
        <v>45819</v>
      </c>
      <c r="E267" s="243"/>
      <c r="F267" s="242" t="s">
        <v>786</v>
      </c>
      <c r="G267" s="242"/>
      <c r="H267" s="242" t="s">
        <v>907</v>
      </c>
      <c r="I267" s="244" t="n">
        <v>307.2</v>
      </c>
      <c r="J267" s="245" t="n">
        <v>4</v>
      </c>
      <c r="K267" s="235"/>
    </row>
    <row r="268" customFormat="false" ht="20" hidden="false" customHeight="false" outlineLevel="0" collapsed="false">
      <c r="A268" s="242" t="s">
        <v>454</v>
      </c>
      <c r="B268" s="242" t="s">
        <v>908</v>
      </c>
      <c r="C268" s="242" t="s">
        <v>864</v>
      </c>
      <c r="D268" s="243" t="n">
        <v>45770</v>
      </c>
      <c r="E268" s="243" t="n">
        <v>45819</v>
      </c>
      <c r="F268" s="242" t="s">
        <v>909</v>
      </c>
      <c r="G268" s="242" t="s">
        <v>867</v>
      </c>
      <c r="H268" s="242" t="s">
        <v>868</v>
      </c>
      <c r="I268" s="244" t="n">
        <v>1250</v>
      </c>
      <c r="J268" s="245" t="n">
        <v>5</v>
      </c>
      <c r="K268" s="235"/>
    </row>
    <row r="269" customFormat="false" ht="20" hidden="false" customHeight="false" outlineLevel="0" collapsed="false">
      <c r="A269" s="242" t="s">
        <v>454</v>
      </c>
      <c r="B269" s="242" t="s">
        <v>910</v>
      </c>
      <c r="C269" s="242" t="s">
        <v>911</v>
      </c>
      <c r="D269" s="243" t="n">
        <v>45819</v>
      </c>
      <c r="E269" s="243"/>
      <c r="F269" s="242" t="s">
        <v>912</v>
      </c>
      <c r="G269" s="242"/>
      <c r="H269" s="242" t="s">
        <v>737</v>
      </c>
      <c r="I269" s="244" t="n">
        <v>338.51</v>
      </c>
      <c r="J269" s="245" t="n">
        <v>5</v>
      </c>
      <c r="K269" s="235"/>
    </row>
    <row r="270" customFormat="false" ht="12.5" hidden="false" customHeight="false" outlineLevel="0" collapsed="false">
      <c r="A270" s="242" t="s">
        <v>454</v>
      </c>
      <c r="B270" s="242" t="s">
        <v>913</v>
      </c>
      <c r="C270" s="242" t="s">
        <v>914</v>
      </c>
      <c r="D270" s="243" t="n">
        <v>45821</v>
      </c>
      <c r="E270" s="243"/>
      <c r="F270" s="242" t="s">
        <v>915</v>
      </c>
      <c r="G270" s="242" t="s">
        <v>916</v>
      </c>
      <c r="H270" s="242" t="s">
        <v>917</v>
      </c>
      <c r="I270" s="244" t="n">
        <v>3000</v>
      </c>
      <c r="J270" s="245" t="n">
        <v>5</v>
      </c>
      <c r="K270" s="235"/>
    </row>
    <row r="271" customFormat="false" ht="12.5" hidden="false" customHeight="false" outlineLevel="0" collapsed="false">
      <c r="A271" s="242" t="s">
        <v>454</v>
      </c>
      <c r="B271" s="242" t="s">
        <v>918</v>
      </c>
      <c r="C271" s="242" t="s">
        <v>919</v>
      </c>
      <c r="D271" s="243" t="n">
        <v>45826</v>
      </c>
      <c r="E271" s="243"/>
      <c r="F271" s="242" t="s">
        <v>566</v>
      </c>
      <c r="G271" s="242" t="s">
        <v>567</v>
      </c>
      <c r="H271" s="242" t="s">
        <v>568</v>
      </c>
      <c r="I271" s="244" t="n">
        <v>101.48</v>
      </c>
      <c r="J271" s="245" t="n">
        <v>4</v>
      </c>
      <c r="K271" s="235"/>
    </row>
    <row r="272" customFormat="false" ht="20" hidden="false" customHeight="false" outlineLevel="0" collapsed="false">
      <c r="A272" s="242" t="s">
        <v>454</v>
      </c>
      <c r="B272" s="242" t="s">
        <v>920</v>
      </c>
      <c r="C272" s="242" t="s">
        <v>921</v>
      </c>
      <c r="D272" s="243" t="n">
        <v>45797</v>
      </c>
      <c r="E272" s="243" t="n">
        <v>45826</v>
      </c>
      <c r="F272" s="242" t="s">
        <v>922</v>
      </c>
      <c r="G272" s="242" t="s">
        <v>744</v>
      </c>
      <c r="H272" s="242" t="s">
        <v>745</v>
      </c>
      <c r="I272" s="244" t="n">
        <v>270</v>
      </c>
      <c r="J272" s="245" t="n">
        <v>5</v>
      </c>
      <c r="K272" s="235"/>
    </row>
    <row r="273" customFormat="false" ht="20" hidden="false" customHeight="false" outlineLevel="0" collapsed="false">
      <c r="A273" s="242" t="s">
        <v>454</v>
      </c>
      <c r="B273" s="242" t="s">
        <v>923</v>
      </c>
      <c r="C273" s="242" t="s">
        <v>924</v>
      </c>
      <c r="D273" s="243" t="n">
        <v>45794</v>
      </c>
      <c r="E273" s="243" t="n">
        <v>45826</v>
      </c>
      <c r="F273" s="242" t="s">
        <v>925</v>
      </c>
      <c r="G273" s="242" t="s">
        <v>744</v>
      </c>
      <c r="H273" s="242" t="s">
        <v>745</v>
      </c>
      <c r="I273" s="244" t="n">
        <v>216.37</v>
      </c>
      <c r="J273" s="245" t="n">
        <v>5</v>
      </c>
      <c r="K273" s="235"/>
    </row>
    <row r="274" customFormat="false" ht="30" hidden="false" customHeight="false" outlineLevel="0" collapsed="false">
      <c r="A274" s="242" t="s">
        <v>454</v>
      </c>
      <c r="B274" s="242" t="s">
        <v>926</v>
      </c>
      <c r="C274" s="242" t="s">
        <v>927</v>
      </c>
      <c r="D274" s="243" t="n">
        <v>45803</v>
      </c>
      <c r="E274" s="243" t="n">
        <v>45827</v>
      </c>
      <c r="F274" s="242" t="s">
        <v>928</v>
      </c>
      <c r="G274" s="242" t="s">
        <v>929</v>
      </c>
      <c r="H274" s="242" t="s">
        <v>930</v>
      </c>
      <c r="I274" s="244" t="n">
        <v>2500</v>
      </c>
      <c r="J274" s="245" t="n">
        <v>5</v>
      </c>
      <c r="K274" s="235"/>
    </row>
    <row r="275" customFormat="false" ht="20" hidden="false" customHeight="false" outlineLevel="0" collapsed="false">
      <c r="A275" s="242" t="s">
        <v>454</v>
      </c>
      <c r="B275" s="242" t="s">
        <v>931</v>
      </c>
      <c r="C275" s="242" t="s">
        <v>710</v>
      </c>
      <c r="D275" s="243" t="n">
        <v>45828</v>
      </c>
      <c r="E275" s="243"/>
      <c r="F275" s="242" t="s">
        <v>932</v>
      </c>
      <c r="G275" s="242"/>
      <c r="H275" s="242" t="s">
        <v>669</v>
      </c>
      <c r="I275" s="244" t="n">
        <v>168.73</v>
      </c>
      <c r="J275" s="245" t="n">
        <v>5</v>
      </c>
      <c r="K275" s="235"/>
    </row>
    <row r="276" customFormat="false" ht="20" hidden="false" customHeight="false" outlineLevel="0" collapsed="false">
      <c r="A276" s="242" t="s">
        <v>454</v>
      </c>
      <c r="B276" s="242" t="s">
        <v>933</v>
      </c>
      <c r="C276" s="242" t="s">
        <v>710</v>
      </c>
      <c r="D276" s="243" t="s">
        <v>934</v>
      </c>
      <c r="E276" s="243" t="n">
        <v>45828</v>
      </c>
      <c r="F276" s="242" t="s">
        <v>935</v>
      </c>
      <c r="G276" s="242" t="s">
        <v>936</v>
      </c>
      <c r="H276" s="242" t="s">
        <v>937</v>
      </c>
      <c r="I276" s="244" t="n">
        <v>727.6</v>
      </c>
      <c r="J276" s="245" t="n">
        <v>5</v>
      </c>
      <c r="K276" s="235"/>
    </row>
    <row r="277" customFormat="false" ht="12.5" hidden="false" customHeight="false" outlineLevel="0" collapsed="false">
      <c r="A277" s="242" t="s">
        <v>454</v>
      </c>
      <c r="B277" s="242" t="s">
        <v>938</v>
      </c>
      <c r="C277" s="242" t="s">
        <v>939</v>
      </c>
      <c r="D277" s="243" t="n">
        <v>45828</v>
      </c>
      <c r="E277" s="243"/>
      <c r="F277" s="242" t="s">
        <v>472</v>
      </c>
      <c r="G277" s="242" t="s">
        <v>473</v>
      </c>
      <c r="H277" s="242" t="s">
        <v>474</v>
      </c>
      <c r="I277" s="244" t="n">
        <v>439.05</v>
      </c>
      <c r="J277" s="245" t="n">
        <v>4</v>
      </c>
      <c r="K277" s="235"/>
    </row>
    <row r="278" customFormat="false" ht="12.5" hidden="false" customHeight="false" outlineLevel="0" collapsed="false">
      <c r="A278" s="242" t="s">
        <v>454</v>
      </c>
      <c r="B278" s="242" t="s">
        <v>940</v>
      </c>
      <c r="C278" s="242" t="s">
        <v>941</v>
      </c>
      <c r="D278" s="243" t="n">
        <v>45828</v>
      </c>
      <c r="E278" s="243"/>
      <c r="F278" s="242" t="s">
        <v>476</v>
      </c>
      <c r="G278" s="242" t="n">
        <v>30807484</v>
      </c>
      <c r="H278" s="242" t="s">
        <v>479</v>
      </c>
      <c r="I278" s="244" t="n">
        <v>1306.25</v>
      </c>
      <c r="J278" s="245" t="n">
        <v>4</v>
      </c>
      <c r="K278" s="235"/>
    </row>
    <row r="279" customFormat="false" ht="12.5" hidden="false" customHeight="false" outlineLevel="0" collapsed="false">
      <c r="A279" s="242" t="s">
        <v>454</v>
      </c>
      <c r="B279" s="242" t="s">
        <v>942</v>
      </c>
      <c r="C279" s="242" t="s">
        <v>941</v>
      </c>
      <c r="D279" s="243" t="n">
        <v>45828</v>
      </c>
      <c r="E279" s="243"/>
      <c r="F279" s="242" t="s">
        <v>476</v>
      </c>
      <c r="G279" s="242" t="n">
        <v>35937874</v>
      </c>
      <c r="H279" s="242" t="s">
        <v>481</v>
      </c>
      <c r="I279" s="244" t="n">
        <v>335.82</v>
      </c>
      <c r="J279" s="245" t="n">
        <v>4</v>
      </c>
      <c r="K279" s="235"/>
    </row>
    <row r="280" customFormat="false" ht="12.5" hidden="false" customHeight="false" outlineLevel="0" collapsed="false">
      <c r="A280" s="242" t="s">
        <v>454</v>
      </c>
      <c r="B280" s="242" t="s">
        <v>943</v>
      </c>
      <c r="C280" s="242" t="s">
        <v>941</v>
      </c>
      <c r="D280" s="243" t="n">
        <v>45828</v>
      </c>
      <c r="E280" s="243"/>
      <c r="F280" s="242" t="s">
        <v>476</v>
      </c>
      <c r="G280" s="242" t="n">
        <v>35942436</v>
      </c>
      <c r="H280" s="242" t="s">
        <v>477</v>
      </c>
      <c r="I280" s="244" t="n">
        <v>230.5</v>
      </c>
      <c r="J280" s="245" t="n">
        <v>4</v>
      </c>
      <c r="K280" s="235"/>
    </row>
    <row r="281" customFormat="false" ht="20" hidden="false" customHeight="false" outlineLevel="0" collapsed="false">
      <c r="A281" s="242" t="s">
        <v>454</v>
      </c>
      <c r="B281" s="242" t="s">
        <v>944</v>
      </c>
      <c r="C281" s="242" t="s">
        <v>945</v>
      </c>
      <c r="D281" s="243" t="n">
        <v>45819</v>
      </c>
      <c r="E281" s="243" t="n">
        <v>45832</v>
      </c>
      <c r="F281" s="242" t="s">
        <v>946</v>
      </c>
      <c r="G281" s="242" t="s">
        <v>936</v>
      </c>
      <c r="H281" s="242" t="s">
        <v>937</v>
      </c>
      <c r="I281" s="244" t="n">
        <v>271.9</v>
      </c>
      <c r="J281" s="245" t="n">
        <v>5</v>
      </c>
      <c r="K281" s="235"/>
    </row>
    <row r="282" customFormat="false" ht="12.5" hidden="false" customHeight="false" outlineLevel="0" collapsed="false">
      <c r="A282" s="242" t="s">
        <v>454</v>
      </c>
      <c r="B282" s="242" t="s">
        <v>947</v>
      </c>
      <c r="C282" s="242" t="s">
        <v>921</v>
      </c>
      <c r="D282" s="243" t="n">
        <v>45832</v>
      </c>
      <c r="E282" s="243"/>
      <c r="F282" s="242" t="s">
        <v>948</v>
      </c>
      <c r="G282" s="242" t="s">
        <v>576</v>
      </c>
      <c r="H282" s="242" t="s">
        <v>577</v>
      </c>
      <c r="I282" s="244" t="n">
        <v>350</v>
      </c>
      <c r="J282" s="245" t="n">
        <v>4</v>
      </c>
      <c r="K282" s="235"/>
    </row>
    <row r="283" customFormat="false" ht="12.5" hidden="false" customHeight="false" outlineLevel="0" collapsed="false">
      <c r="A283" s="242" t="s">
        <v>454</v>
      </c>
      <c r="B283" s="242" t="s">
        <v>949</v>
      </c>
      <c r="C283" s="242" t="s">
        <v>950</v>
      </c>
      <c r="D283" s="243" t="n">
        <v>45832</v>
      </c>
      <c r="E283" s="243"/>
      <c r="F283" s="242" t="s">
        <v>951</v>
      </c>
      <c r="G283" s="242" t="s">
        <v>665</v>
      </c>
      <c r="H283" s="242" t="s">
        <v>666</v>
      </c>
      <c r="I283" s="244" t="n">
        <v>1400</v>
      </c>
      <c r="J283" s="245" t="n">
        <v>4</v>
      </c>
      <c r="K283" s="235"/>
    </row>
    <row r="284" customFormat="false" ht="20" hidden="false" customHeight="false" outlineLevel="0" collapsed="false">
      <c r="A284" s="242" t="s">
        <v>454</v>
      </c>
      <c r="B284" s="242" t="s">
        <v>952</v>
      </c>
      <c r="C284" s="242" t="s">
        <v>710</v>
      </c>
      <c r="D284" s="243" t="n">
        <v>45778</v>
      </c>
      <c r="E284" s="243" t="n">
        <v>45833</v>
      </c>
      <c r="F284" s="242" t="s">
        <v>953</v>
      </c>
      <c r="G284" s="242" t="s">
        <v>954</v>
      </c>
      <c r="H284" s="242" t="s">
        <v>955</v>
      </c>
      <c r="I284" s="244" t="n">
        <v>309.1</v>
      </c>
      <c r="J284" s="245" t="n">
        <v>5</v>
      </c>
      <c r="K284" s="235"/>
    </row>
    <row r="285" customFormat="false" ht="20" hidden="false" customHeight="false" outlineLevel="0" collapsed="false">
      <c r="A285" s="242" t="s">
        <v>454</v>
      </c>
      <c r="B285" s="242" t="s">
        <v>956</v>
      </c>
      <c r="C285" s="242" t="s">
        <v>957</v>
      </c>
      <c r="D285" s="243" t="n">
        <v>45834</v>
      </c>
      <c r="E285" s="243"/>
      <c r="F285" s="242" t="s">
        <v>889</v>
      </c>
      <c r="G285" s="242" t="s">
        <v>890</v>
      </c>
      <c r="H285" s="242" t="s">
        <v>891</v>
      </c>
      <c r="I285" s="244" t="n">
        <v>5000</v>
      </c>
      <c r="J285" s="245" t="n">
        <v>5</v>
      </c>
      <c r="K285" s="235"/>
    </row>
    <row r="286" customFormat="false" ht="20" hidden="false" customHeight="false" outlineLevel="0" collapsed="false">
      <c r="A286" s="242" t="s">
        <v>454</v>
      </c>
      <c r="B286" s="242" t="s">
        <v>958</v>
      </c>
      <c r="C286" s="242" t="s">
        <v>710</v>
      </c>
      <c r="D286" s="243" t="s">
        <v>959</v>
      </c>
      <c r="E286" s="243" t="n">
        <v>45834</v>
      </c>
      <c r="F286" s="242" t="s">
        <v>960</v>
      </c>
      <c r="G286" s="242" t="s">
        <v>961</v>
      </c>
      <c r="H286" s="242" t="s">
        <v>962</v>
      </c>
      <c r="I286" s="244" t="n">
        <v>2720.66</v>
      </c>
      <c r="J286" s="245" t="n">
        <v>5</v>
      </c>
      <c r="K286" s="235"/>
    </row>
    <row r="287" customFormat="false" ht="20" hidden="false" customHeight="false" outlineLevel="0" collapsed="false">
      <c r="A287" s="242" t="s">
        <v>454</v>
      </c>
      <c r="B287" s="242" t="s">
        <v>963</v>
      </c>
      <c r="C287" s="242" t="s">
        <v>964</v>
      </c>
      <c r="D287" s="243" t="s">
        <v>965</v>
      </c>
      <c r="E287" s="243" t="n">
        <v>45835</v>
      </c>
      <c r="F287" s="242" t="s">
        <v>966</v>
      </c>
      <c r="G287" s="242" t="s">
        <v>936</v>
      </c>
      <c r="H287" s="242" t="s">
        <v>937</v>
      </c>
      <c r="I287" s="244" t="n">
        <v>2486.32</v>
      </c>
      <c r="J287" s="245" t="n">
        <v>5</v>
      </c>
      <c r="K287" s="235"/>
    </row>
    <row r="288" customFormat="false" ht="12.5" hidden="false" customHeight="false" outlineLevel="0" collapsed="false">
      <c r="A288" s="242" t="s">
        <v>454</v>
      </c>
      <c r="B288" s="242" t="s">
        <v>967</v>
      </c>
      <c r="C288" s="242" t="s">
        <v>968</v>
      </c>
      <c r="D288" s="243" t="n">
        <v>45838</v>
      </c>
      <c r="E288" s="243"/>
      <c r="F288" s="242" t="s">
        <v>214</v>
      </c>
      <c r="G288" s="242" t="s">
        <v>457</v>
      </c>
      <c r="H288" s="242" t="s">
        <v>458</v>
      </c>
      <c r="I288" s="244" t="n">
        <v>6.9</v>
      </c>
      <c r="J288" s="245" t="n">
        <v>4</v>
      </c>
      <c r="K288" s="235"/>
    </row>
    <row r="289" customFormat="false" ht="30" hidden="false" customHeight="false" outlineLevel="0" collapsed="false">
      <c r="A289" s="242" t="s">
        <v>454</v>
      </c>
      <c r="B289" s="242" t="s">
        <v>969</v>
      </c>
      <c r="C289" s="242" t="s">
        <v>970</v>
      </c>
      <c r="D289" s="243" t="n">
        <v>45839</v>
      </c>
      <c r="E289" s="243"/>
      <c r="F289" s="242" t="s">
        <v>511</v>
      </c>
      <c r="G289" s="242" t="s">
        <v>512</v>
      </c>
      <c r="H289" s="242" t="s">
        <v>513</v>
      </c>
      <c r="I289" s="244" t="n">
        <v>68.88</v>
      </c>
      <c r="J289" s="245" t="n">
        <v>4</v>
      </c>
      <c r="K289" s="235"/>
    </row>
    <row r="290" customFormat="false" ht="12.5" hidden="false" customHeight="false" outlineLevel="0" collapsed="false">
      <c r="A290" s="242" t="s">
        <v>454</v>
      </c>
      <c r="B290" s="242" t="s">
        <v>971</v>
      </c>
      <c r="C290" s="242" t="s">
        <v>972</v>
      </c>
      <c r="D290" s="243" t="n">
        <v>45841</v>
      </c>
      <c r="E290" s="243"/>
      <c r="F290" s="242" t="s">
        <v>588</v>
      </c>
      <c r="G290" s="242" t="s">
        <v>487</v>
      </c>
      <c r="H290" s="242" t="s">
        <v>488</v>
      </c>
      <c r="I290" s="244" t="n">
        <v>557.82</v>
      </c>
      <c r="J290" s="245" t="n">
        <v>4</v>
      </c>
      <c r="K290" s="235"/>
    </row>
    <row r="291" customFormat="false" ht="12.5" hidden="false" customHeight="false" outlineLevel="0" collapsed="false">
      <c r="A291" s="242" t="s">
        <v>454</v>
      </c>
      <c r="B291" s="242" t="s">
        <v>973</v>
      </c>
      <c r="C291" s="242" t="s">
        <v>974</v>
      </c>
      <c r="D291" s="243" t="n">
        <v>45842</v>
      </c>
      <c r="E291" s="243"/>
      <c r="F291" s="242" t="s">
        <v>553</v>
      </c>
      <c r="G291" s="242" t="s">
        <v>522</v>
      </c>
      <c r="H291" s="242" t="s">
        <v>523</v>
      </c>
      <c r="I291" s="244" t="n">
        <v>72.82</v>
      </c>
      <c r="J291" s="245" t="n">
        <v>4</v>
      </c>
      <c r="K291" s="235"/>
    </row>
    <row r="292" customFormat="false" ht="20" hidden="false" customHeight="false" outlineLevel="0" collapsed="false">
      <c r="A292" s="242" t="s">
        <v>454</v>
      </c>
      <c r="B292" s="242" t="s">
        <v>975</v>
      </c>
      <c r="C292" s="242" t="s">
        <v>976</v>
      </c>
      <c r="D292" s="243" t="s">
        <v>977</v>
      </c>
      <c r="E292" s="243" t="n">
        <v>45842</v>
      </c>
      <c r="F292" s="242" t="s">
        <v>894</v>
      </c>
      <c r="G292" s="242"/>
      <c r="H292" s="242" t="s">
        <v>978</v>
      </c>
      <c r="I292" s="244" t="n">
        <v>108.06</v>
      </c>
      <c r="J292" s="245" t="n">
        <v>4</v>
      </c>
      <c r="K292" s="235"/>
    </row>
    <row r="293" customFormat="false" ht="12.5" hidden="false" customHeight="false" outlineLevel="0" collapsed="false">
      <c r="A293" s="242" t="s">
        <v>454</v>
      </c>
      <c r="B293" s="242" t="s">
        <v>979</v>
      </c>
      <c r="C293" s="242" t="s">
        <v>980</v>
      </c>
      <c r="D293" s="243" t="n">
        <v>45842</v>
      </c>
      <c r="E293" s="243"/>
      <c r="F293" s="242" t="s">
        <v>704</v>
      </c>
      <c r="G293" s="242" t="s">
        <v>507</v>
      </c>
      <c r="H293" s="242" t="s">
        <v>508</v>
      </c>
      <c r="I293" s="244" t="n">
        <v>15.9</v>
      </c>
      <c r="J293" s="245" t="n">
        <v>4</v>
      </c>
      <c r="K293" s="235"/>
    </row>
    <row r="294" customFormat="false" ht="12.5" hidden="false" customHeight="false" outlineLevel="0" collapsed="false">
      <c r="A294" s="242" t="s">
        <v>454</v>
      </c>
      <c r="B294" s="242" t="s">
        <v>981</v>
      </c>
      <c r="C294" s="242" t="s">
        <v>982</v>
      </c>
      <c r="D294" s="243" t="n">
        <v>45842</v>
      </c>
      <c r="E294" s="243"/>
      <c r="F294" s="242" t="s">
        <v>491</v>
      </c>
      <c r="G294" s="242" t="s">
        <v>492</v>
      </c>
      <c r="H294" s="242" t="s">
        <v>493</v>
      </c>
      <c r="I294" s="244" t="n">
        <v>3.27</v>
      </c>
      <c r="J294" s="245" t="n">
        <v>4</v>
      </c>
      <c r="K294" s="235"/>
    </row>
    <row r="295" customFormat="false" ht="12.5" hidden="false" customHeight="false" outlineLevel="0" collapsed="false">
      <c r="A295" s="242" t="s">
        <v>454</v>
      </c>
      <c r="B295" s="242" t="s">
        <v>983</v>
      </c>
      <c r="C295" s="242" t="s">
        <v>984</v>
      </c>
      <c r="D295" s="243" t="n">
        <v>45844</v>
      </c>
      <c r="E295" s="243"/>
      <c r="F295" s="242" t="s">
        <v>985</v>
      </c>
      <c r="G295" s="242" t="s">
        <v>693</v>
      </c>
      <c r="H295" s="242" t="s">
        <v>694</v>
      </c>
      <c r="I295" s="244" t="n">
        <v>421.84</v>
      </c>
      <c r="J295" s="245" t="n">
        <v>4</v>
      </c>
      <c r="K295" s="235"/>
    </row>
    <row r="296" customFormat="false" ht="12.5" hidden="false" customHeight="false" outlineLevel="0" collapsed="false">
      <c r="A296" s="242" t="s">
        <v>454</v>
      </c>
      <c r="B296" s="242" t="s">
        <v>986</v>
      </c>
      <c r="C296" s="242" t="s">
        <v>987</v>
      </c>
      <c r="D296" s="243" t="n">
        <v>45847</v>
      </c>
      <c r="E296" s="243"/>
      <c r="F296" s="242" t="s">
        <v>461</v>
      </c>
      <c r="G296" s="242"/>
      <c r="H296" s="242" t="s">
        <v>462</v>
      </c>
      <c r="I296" s="244" t="n">
        <v>1266.61</v>
      </c>
      <c r="J296" s="245" t="n">
        <v>4</v>
      </c>
      <c r="K296" s="235"/>
    </row>
    <row r="297" customFormat="false" ht="12.5" hidden="false" customHeight="false" outlineLevel="0" collapsed="false">
      <c r="A297" s="242" t="s">
        <v>454</v>
      </c>
      <c r="B297" s="242" t="s">
        <v>988</v>
      </c>
      <c r="C297" s="242" t="s">
        <v>987</v>
      </c>
      <c r="D297" s="243" t="n">
        <v>45847</v>
      </c>
      <c r="E297" s="243"/>
      <c r="F297" s="242" t="s">
        <v>461</v>
      </c>
      <c r="G297" s="242"/>
      <c r="H297" s="242" t="s">
        <v>468</v>
      </c>
      <c r="I297" s="244" t="n">
        <v>210.44</v>
      </c>
      <c r="J297" s="245" t="n">
        <v>4</v>
      </c>
      <c r="K297" s="235"/>
    </row>
    <row r="298" customFormat="false" ht="12.5" hidden="false" customHeight="false" outlineLevel="0" collapsed="false">
      <c r="A298" s="242" t="s">
        <v>454</v>
      </c>
      <c r="B298" s="242" t="s">
        <v>989</v>
      </c>
      <c r="C298" s="242" t="s">
        <v>987</v>
      </c>
      <c r="D298" s="243" t="n">
        <v>45847</v>
      </c>
      <c r="E298" s="243"/>
      <c r="F298" s="242" t="s">
        <v>461</v>
      </c>
      <c r="G298" s="242"/>
      <c r="H298" s="242" t="s">
        <v>470</v>
      </c>
      <c r="I298" s="244" t="n">
        <v>140.29</v>
      </c>
      <c r="J298" s="245" t="n">
        <v>4</v>
      </c>
      <c r="K298" s="235"/>
    </row>
    <row r="299" customFormat="false" ht="12.5" hidden="false" customHeight="false" outlineLevel="0" collapsed="false">
      <c r="A299" s="242" t="s">
        <v>454</v>
      </c>
      <c r="B299" s="242" t="s">
        <v>990</v>
      </c>
      <c r="C299" s="242" t="s">
        <v>987</v>
      </c>
      <c r="D299" s="243" t="n">
        <v>45847</v>
      </c>
      <c r="E299" s="243"/>
      <c r="F299" s="242" t="s">
        <v>461</v>
      </c>
      <c r="G299" s="242"/>
      <c r="H299" s="242" t="s">
        <v>466</v>
      </c>
      <c r="I299" s="244" t="n">
        <v>1417.9</v>
      </c>
      <c r="J299" s="245" t="n">
        <v>4</v>
      </c>
      <c r="K299" s="235"/>
    </row>
    <row r="300" customFormat="false" ht="12.5" hidden="false" customHeight="false" outlineLevel="0" collapsed="false">
      <c r="A300" s="242" t="s">
        <v>454</v>
      </c>
      <c r="B300" s="242" t="s">
        <v>991</v>
      </c>
      <c r="C300" s="242" t="s">
        <v>987</v>
      </c>
      <c r="D300" s="243" t="n">
        <v>45853</v>
      </c>
      <c r="E300" s="243"/>
      <c r="F300" s="242" t="s">
        <v>476</v>
      </c>
      <c r="G300" s="242" t="n">
        <v>35942436</v>
      </c>
      <c r="H300" s="242" t="s">
        <v>477</v>
      </c>
      <c r="I300" s="244" t="n">
        <v>228.88</v>
      </c>
      <c r="J300" s="245" t="n">
        <v>4</v>
      </c>
      <c r="K300" s="235"/>
    </row>
    <row r="301" customFormat="false" ht="12.5" hidden="false" customHeight="false" outlineLevel="0" collapsed="false">
      <c r="A301" s="242" t="s">
        <v>454</v>
      </c>
      <c r="B301" s="242" t="s">
        <v>992</v>
      </c>
      <c r="C301" s="242" t="s">
        <v>987</v>
      </c>
      <c r="D301" s="243" t="n">
        <v>45853</v>
      </c>
      <c r="E301" s="243"/>
      <c r="F301" s="242" t="s">
        <v>476</v>
      </c>
      <c r="G301" s="242" t="n">
        <v>35937874</v>
      </c>
      <c r="H301" s="242" t="s">
        <v>481</v>
      </c>
      <c r="I301" s="244" t="n">
        <v>330</v>
      </c>
      <c r="J301" s="245" t="n">
        <v>4</v>
      </c>
      <c r="K301" s="235"/>
    </row>
    <row r="302" customFormat="false" ht="12.5" hidden="false" customHeight="false" outlineLevel="0" collapsed="false">
      <c r="A302" s="242" t="s">
        <v>454</v>
      </c>
      <c r="B302" s="242" t="s">
        <v>993</v>
      </c>
      <c r="C302" s="242" t="s">
        <v>987</v>
      </c>
      <c r="D302" s="243" t="n">
        <v>45853</v>
      </c>
      <c r="E302" s="243" t="n">
        <v>45853</v>
      </c>
      <c r="F302" s="242" t="s">
        <v>472</v>
      </c>
      <c r="G302" s="242" t="s">
        <v>473</v>
      </c>
      <c r="H302" s="242" t="s">
        <v>474</v>
      </c>
      <c r="I302" s="244" t="n">
        <v>430.87</v>
      </c>
      <c r="J302" s="245" t="n">
        <v>4</v>
      </c>
      <c r="K302" s="235"/>
    </row>
    <row r="303" customFormat="false" ht="12.5" hidden="false" customHeight="false" outlineLevel="0" collapsed="false">
      <c r="A303" s="242" t="s">
        <v>454</v>
      </c>
      <c r="B303" s="242" t="s">
        <v>994</v>
      </c>
      <c r="C303" s="242" t="s">
        <v>987</v>
      </c>
      <c r="D303" s="243" t="n">
        <v>45853</v>
      </c>
      <c r="E303" s="243" t="n">
        <v>45853</v>
      </c>
      <c r="F303" s="242" t="s">
        <v>476</v>
      </c>
      <c r="G303" s="242" t="n">
        <v>30807484</v>
      </c>
      <c r="H303" s="242" t="s">
        <v>479</v>
      </c>
      <c r="I303" s="244" t="n">
        <v>1289.09</v>
      </c>
      <c r="J303" s="245" t="n">
        <v>4</v>
      </c>
      <c r="K303" s="235"/>
    </row>
    <row r="304" customFormat="false" ht="20" hidden="false" customHeight="false" outlineLevel="0" collapsed="false">
      <c r="A304" s="242" t="s">
        <v>454</v>
      </c>
      <c r="B304" s="242" t="s">
        <v>995</v>
      </c>
      <c r="C304" s="242" t="s">
        <v>996</v>
      </c>
      <c r="D304" s="243" t="s">
        <v>997</v>
      </c>
      <c r="E304" s="243" t="n">
        <v>45839</v>
      </c>
      <c r="F304" s="242" t="s">
        <v>998</v>
      </c>
      <c r="G304" s="242" t="s">
        <v>929</v>
      </c>
      <c r="H304" s="242" t="s">
        <v>930</v>
      </c>
      <c r="I304" s="244" t="n">
        <v>1688.8</v>
      </c>
      <c r="J304" s="245" t="n">
        <v>5</v>
      </c>
      <c r="K304" s="235"/>
    </row>
    <row r="305" customFormat="false" ht="12.5" hidden="false" customHeight="false" outlineLevel="0" collapsed="false">
      <c r="A305" s="242" t="s">
        <v>454</v>
      </c>
      <c r="B305" s="242" t="s">
        <v>999</v>
      </c>
      <c r="C305" s="242" t="s">
        <v>599</v>
      </c>
      <c r="D305" s="243" t="n">
        <v>45852</v>
      </c>
      <c r="E305" s="243"/>
      <c r="F305" s="242" t="s">
        <v>915</v>
      </c>
      <c r="G305" s="242" t="s">
        <v>916</v>
      </c>
      <c r="H305" s="242" t="s">
        <v>917</v>
      </c>
      <c r="I305" s="244" t="n">
        <v>3000</v>
      </c>
      <c r="J305" s="245" t="n">
        <v>5</v>
      </c>
      <c r="K305" s="235"/>
    </row>
    <row r="306" customFormat="false" ht="20" hidden="false" customHeight="false" outlineLevel="0" collapsed="false">
      <c r="A306" s="242" t="s">
        <v>454</v>
      </c>
      <c r="B306" s="242" t="s">
        <v>1000</v>
      </c>
      <c r="C306" s="242" t="s">
        <v>710</v>
      </c>
      <c r="D306" s="243" t="n">
        <v>45852</v>
      </c>
      <c r="E306" s="243"/>
      <c r="F306" s="242" t="s">
        <v>1001</v>
      </c>
      <c r="G306" s="242"/>
      <c r="H306" s="242" t="s">
        <v>669</v>
      </c>
      <c r="I306" s="244" t="n">
        <v>259.38</v>
      </c>
      <c r="J306" s="245" t="n">
        <v>5</v>
      </c>
      <c r="K306" s="235"/>
    </row>
    <row r="307" customFormat="false" ht="30" hidden="false" customHeight="false" outlineLevel="0" collapsed="false">
      <c r="A307" s="242" t="s">
        <v>454</v>
      </c>
      <c r="B307" s="242" t="s">
        <v>1002</v>
      </c>
      <c r="C307" s="242" t="s">
        <v>1003</v>
      </c>
      <c r="D307" s="243" t="n">
        <v>45856</v>
      </c>
      <c r="E307" s="243"/>
      <c r="F307" s="242" t="s">
        <v>1004</v>
      </c>
      <c r="G307" s="242" t="s">
        <v>713</v>
      </c>
      <c r="H307" s="242" t="s">
        <v>714</v>
      </c>
      <c r="I307" s="244" t="n">
        <v>360</v>
      </c>
      <c r="J307" s="245" t="n">
        <v>5</v>
      </c>
      <c r="K307" s="235"/>
    </row>
    <row r="308" customFormat="false" ht="20" hidden="false" customHeight="false" outlineLevel="0" collapsed="false">
      <c r="A308" s="242" t="s">
        <v>454</v>
      </c>
      <c r="B308" s="242" t="s">
        <v>1005</v>
      </c>
      <c r="C308" s="242" t="s">
        <v>771</v>
      </c>
      <c r="D308" s="243" t="n">
        <v>45790</v>
      </c>
      <c r="E308" s="243" t="n">
        <v>45859</v>
      </c>
      <c r="F308" s="242" t="s">
        <v>1006</v>
      </c>
      <c r="G308" s="242" t="s">
        <v>954</v>
      </c>
      <c r="H308" s="242" t="s">
        <v>955</v>
      </c>
      <c r="I308" s="244" t="n">
        <v>370</v>
      </c>
      <c r="J308" s="245" t="n">
        <v>5</v>
      </c>
      <c r="K308" s="235"/>
    </row>
    <row r="309" customFormat="false" ht="12.5" hidden="false" customHeight="false" outlineLevel="0" collapsed="false">
      <c r="A309" s="242" t="s">
        <v>454</v>
      </c>
      <c r="B309" s="242" t="s">
        <v>1007</v>
      </c>
      <c r="C309" s="242" t="s">
        <v>1008</v>
      </c>
      <c r="D309" s="243" t="n">
        <v>45862</v>
      </c>
      <c r="E309" s="243"/>
      <c r="F309" s="242" t="s">
        <v>1009</v>
      </c>
      <c r="G309" s="242" t="s">
        <v>576</v>
      </c>
      <c r="H309" s="242" t="s">
        <v>577</v>
      </c>
      <c r="I309" s="244" t="n">
        <v>350</v>
      </c>
      <c r="J309" s="245" t="n">
        <v>4</v>
      </c>
      <c r="K309" s="235"/>
    </row>
    <row r="310" customFormat="false" ht="20" hidden="false" customHeight="false" outlineLevel="0" collapsed="false">
      <c r="A310" s="242" t="s">
        <v>454</v>
      </c>
      <c r="B310" s="242" t="s">
        <v>1010</v>
      </c>
      <c r="C310" s="242" t="s">
        <v>1011</v>
      </c>
      <c r="D310" s="243" t="n">
        <v>45867</v>
      </c>
      <c r="E310" s="243"/>
      <c r="F310" s="242" t="s">
        <v>1012</v>
      </c>
      <c r="G310" s="242"/>
      <c r="H310" s="242" t="s">
        <v>669</v>
      </c>
      <c r="I310" s="244" t="n">
        <v>122.34</v>
      </c>
      <c r="J310" s="245" t="n">
        <v>5</v>
      </c>
      <c r="K310" s="235"/>
    </row>
    <row r="311" customFormat="false" ht="20" hidden="false" customHeight="false" outlineLevel="0" collapsed="false">
      <c r="A311" s="242" t="s">
        <v>454</v>
      </c>
      <c r="B311" s="242" t="s">
        <v>1013</v>
      </c>
      <c r="C311" s="242" t="s">
        <v>1014</v>
      </c>
      <c r="D311" s="243" t="n">
        <v>45851</v>
      </c>
      <c r="E311" s="243" t="n">
        <v>45868</v>
      </c>
      <c r="F311" s="242" t="s">
        <v>1015</v>
      </c>
      <c r="G311" s="242" t="s">
        <v>1016</v>
      </c>
      <c r="H311" s="242" t="s">
        <v>1017</v>
      </c>
      <c r="I311" s="244" t="n">
        <v>2133.26</v>
      </c>
      <c r="J311" s="245" t="n">
        <v>5</v>
      </c>
      <c r="K311" s="235"/>
    </row>
    <row r="312" customFormat="false" ht="20" hidden="false" customHeight="false" outlineLevel="0" collapsed="false">
      <c r="A312" s="242" t="s">
        <v>454</v>
      </c>
      <c r="B312" s="242" t="s">
        <v>1018</v>
      </c>
      <c r="C312" s="242" t="s">
        <v>1019</v>
      </c>
      <c r="D312" s="243" t="n">
        <v>45868</v>
      </c>
      <c r="E312" s="243"/>
      <c r="F312" s="242" t="s">
        <v>889</v>
      </c>
      <c r="G312" s="242" t="s">
        <v>890</v>
      </c>
      <c r="H312" s="242" t="s">
        <v>891</v>
      </c>
      <c r="I312" s="244" t="n">
        <v>2500</v>
      </c>
      <c r="J312" s="245" t="n">
        <v>5</v>
      </c>
      <c r="K312" s="235"/>
    </row>
    <row r="313" customFormat="false" ht="12.5" hidden="false" customHeight="false" outlineLevel="0" collapsed="false">
      <c r="A313" s="242" t="s">
        <v>454</v>
      </c>
      <c r="B313" s="242" t="s">
        <v>1020</v>
      </c>
      <c r="C313" s="242" t="s">
        <v>1021</v>
      </c>
      <c r="D313" s="243" t="n">
        <v>45869</v>
      </c>
      <c r="E313" s="243"/>
      <c r="F313" s="242" t="s">
        <v>214</v>
      </c>
      <c r="G313" s="242" t="s">
        <v>457</v>
      </c>
      <c r="H313" s="242" t="s">
        <v>458</v>
      </c>
      <c r="I313" s="244" t="n">
        <v>6.9</v>
      </c>
      <c r="J313" s="245" t="n">
        <v>4</v>
      </c>
      <c r="K313" s="235"/>
    </row>
    <row r="314" customFormat="false" ht="30" hidden="false" customHeight="false" outlineLevel="0" collapsed="false">
      <c r="A314" s="242" t="s">
        <v>454</v>
      </c>
      <c r="B314" s="242" t="s">
        <v>1022</v>
      </c>
      <c r="C314" s="242" t="s">
        <v>1023</v>
      </c>
      <c r="D314" s="243" t="n">
        <v>45873</v>
      </c>
      <c r="E314" s="243"/>
      <c r="F314" s="242" t="s">
        <v>511</v>
      </c>
      <c r="G314" s="242" t="s">
        <v>512</v>
      </c>
      <c r="H314" s="242" t="s">
        <v>513</v>
      </c>
      <c r="I314" s="244" t="n">
        <v>68.88</v>
      </c>
      <c r="J314" s="245" t="n">
        <v>4</v>
      </c>
      <c r="K314" s="235"/>
    </row>
    <row r="315" customFormat="false" ht="12.5" hidden="false" customHeight="false" outlineLevel="0" collapsed="false">
      <c r="A315" s="242" t="s">
        <v>454</v>
      </c>
      <c r="B315" s="242" t="s">
        <v>1024</v>
      </c>
      <c r="C315" s="242" t="s">
        <v>1025</v>
      </c>
      <c r="D315" s="243" t="n">
        <v>45873</v>
      </c>
      <c r="E315" s="243"/>
      <c r="F315" s="242" t="s">
        <v>1026</v>
      </c>
      <c r="G315" s="242" t="s">
        <v>1027</v>
      </c>
      <c r="H315" s="242" t="s">
        <v>563</v>
      </c>
      <c r="I315" s="244" t="n">
        <v>4.86</v>
      </c>
      <c r="J315" s="245" t="n">
        <v>4</v>
      </c>
      <c r="K315" s="235"/>
    </row>
    <row r="316" customFormat="false" ht="12.5" hidden="false" customHeight="false" outlineLevel="0" collapsed="false">
      <c r="A316" s="242" t="s">
        <v>454</v>
      </c>
      <c r="B316" s="242" t="s">
        <v>1028</v>
      </c>
      <c r="C316" s="242" t="s">
        <v>1029</v>
      </c>
      <c r="D316" s="243" t="n">
        <v>45873</v>
      </c>
      <c r="E316" s="243"/>
      <c r="F316" s="242" t="s">
        <v>704</v>
      </c>
      <c r="G316" s="242" t="s">
        <v>1030</v>
      </c>
      <c r="H316" s="242" t="s">
        <v>1031</v>
      </c>
      <c r="I316" s="244" t="n">
        <v>17.9</v>
      </c>
      <c r="J316" s="245" t="n">
        <v>4</v>
      </c>
      <c r="K316" s="235"/>
    </row>
    <row r="317" customFormat="false" ht="12.5" hidden="false" customHeight="false" outlineLevel="0" collapsed="false">
      <c r="A317" s="242" t="s">
        <v>454</v>
      </c>
      <c r="B317" s="242" t="s">
        <v>1032</v>
      </c>
      <c r="C317" s="242" t="s">
        <v>1033</v>
      </c>
      <c r="D317" s="243" t="n">
        <v>45874</v>
      </c>
      <c r="E317" s="243"/>
      <c r="F317" s="242" t="s">
        <v>588</v>
      </c>
      <c r="G317" s="242" t="s">
        <v>487</v>
      </c>
      <c r="H317" s="242" t="s">
        <v>488</v>
      </c>
      <c r="I317" s="244" t="n">
        <v>557.82</v>
      </c>
      <c r="J317" s="245" t="n">
        <v>4</v>
      </c>
      <c r="K317" s="235"/>
    </row>
    <row r="318" customFormat="false" ht="30" hidden="false" customHeight="false" outlineLevel="0" collapsed="false">
      <c r="A318" s="242" t="s">
        <v>454</v>
      </c>
      <c r="B318" s="242" t="s">
        <v>1034</v>
      </c>
      <c r="C318" s="242" t="s">
        <v>1035</v>
      </c>
      <c r="D318" s="243" t="n">
        <v>45874</v>
      </c>
      <c r="E318" s="243"/>
      <c r="F318" s="242" t="s">
        <v>1036</v>
      </c>
      <c r="G318" s="242"/>
      <c r="H318" s="242" t="s">
        <v>737</v>
      </c>
      <c r="I318" s="244" t="n">
        <v>284.4</v>
      </c>
      <c r="J318" s="245" t="n">
        <v>4</v>
      </c>
      <c r="K318" s="235"/>
    </row>
    <row r="319" customFormat="false" ht="20" hidden="false" customHeight="false" outlineLevel="0" collapsed="false">
      <c r="A319" s="242" t="s">
        <v>454</v>
      </c>
      <c r="B319" s="242" t="s">
        <v>1037</v>
      </c>
      <c r="C319" s="242" t="s">
        <v>1038</v>
      </c>
      <c r="D319" s="243" t="n">
        <v>45860</v>
      </c>
      <c r="E319" s="243" t="n">
        <v>45874</v>
      </c>
      <c r="F319" s="242" t="s">
        <v>1039</v>
      </c>
      <c r="G319" s="242" t="s">
        <v>961</v>
      </c>
      <c r="H319" s="242" t="s">
        <v>962</v>
      </c>
      <c r="I319" s="244" t="n">
        <v>2500</v>
      </c>
      <c r="J319" s="245" t="n">
        <v>5</v>
      </c>
      <c r="K319" s="235"/>
    </row>
    <row r="320" customFormat="false" ht="20" hidden="false" customHeight="false" outlineLevel="0" collapsed="false">
      <c r="A320" s="242" t="s">
        <v>454</v>
      </c>
      <c r="B320" s="242" t="s">
        <v>1040</v>
      </c>
      <c r="C320" s="242" t="s">
        <v>1041</v>
      </c>
      <c r="D320" s="243" t="n">
        <v>45866</v>
      </c>
      <c r="E320" s="243" t="n">
        <v>45874</v>
      </c>
      <c r="F320" s="242" t="s">
        <v>1042</v>
      </c>
      <c r="G320" s="242" t="s">
        <v>936</v>
      </c>
      <c r="H320" s="242" t="s">
        <v>937</v>
      </c>
      <c r="I320" s="244" t="n">
        <v>2300</v>
      </c>
      <c r="J320" s="245" t="n">
        <v>5</v>
      </c>
      <c r="K320" s="235"/>
    </row>
    <row r="321" customFormat="false" ht="20" hidden="false" customHeight="false" outlineLevel="0" collapsed="false">
      <c r="A321" s="242" t="s">
        <v>454</v>
      </c>
      <c r="B321" s="242" t="s">
        <v>1043</v>
      </c>
      <c r="C321" s="242" t="s">
        <v>1044</v>
      </c>
      <c r="D321" s="243" t="n">
        <v>45842</v>
      </c>
      <c r="E321" s="243" t="n">
        <v>45874</v>
      </c>
      <c r="F321" s="242" t="s">
        <v>1045</v>
      </c>
      <c r="G321" s="242" t="s">
        <v>936</v>
      </c>
      <c r="H321" s="242" t="s">
        <v>937</v>
      </c>
      <c r="I321" s="244" t="n">
        <v>3750</v>
      </c>
      <c r="J321" s="245" t="n">
        <v>5</v>
      </c>
      <c r="K321" s="235"/>
    </row>
    <row r="322" customFormat="false" ht="20" hidden="false" customHeight="false" outlineLevel="0" collapsed="false">
      <c r="A322" s="242" t="s">
        <v>454</v>
      </c>
      <c r="B322" s="242" t="s">
        <v>1046</v>
      </c>
      <c r="C322" s="242" t="s">
        <v>1047</v>
      </c>
      <c r="D322" s="243" t="n">
        <v>45842</v>
      </c>
      <c r="E322" s="243" t="n">
        <v>45874</v>
      </c>
      <c r="F322" s="242" t="s">
        <v>1048</v>
      </c>
      <c r="G322" s="242" t="s">
        <v>936</v>
      </c>
      <c r="H322" s="242" t="s">
        <v>937</v>
      </c>
      <c r="I322" s="244" t="n">
        <v>400</v>
      </c>
      <c r="J322" s="245" t="n">
        <v>5</v>
      </c>
      <c r="K322" s="235"/>
    </row>
    <row r="323" customFormat="false" ht="20" hidden="false" customHeight="false" outlineLevel="0" collapsed="false">
      <c r="A323" s="242" t="s">
        <v>454</v>
      </c>
      <c r="B323" s="242" t="s">
        <v>1049</v>
      </c>
      <c r="C323" s="242" t="s">
        <v>710</v>
      </c>
      <c r="D323" s="243" t="n">
        <v>45838</v>
      </c>
      <c r="E323" s="243" t="n">
        <v>45875</v>
      </c>
      <c r="F323" s="242" t="s">
        <v>1050</v>
      </c>
      <c r="G323" s="242" t="s">
        <v>1051</v>
      </c>
      <c r="H323" s="242" t="s">
        <v>1052</v>
      </c>
      <c r="I323" s="244" t="n">
        <v>149.34</v>
      </c>
      <c r="J323" s="245" t="n">
        <v>5</v>
      </c>
      <c r="K323" s="235"/>
    </row>
    <row r="324" customFormat="false" ht="20" hidden="false" customHeight="false" outlineLevel="0" collapsed="false">
      <c r="A324" s="242" t="s">
        <v>454</v>
      </c>
      <c r="B324" s="242" t="s">
        <v>1053</v>
      </c>
      <c r="C324" s="242" t="s">
        <v>1054</v>
      </c>
      <c r="D324" s="243" t="n">
        <v>45869</v>
      </c>
      <c r="E324" s="243" t="n">
        <v>45875</v>
      </c>
      <c r="F324" s="242" t="s">
        <v>1055</v>
      </c>
      <c r="G324" s="242" t="s">
        <v>1051</v>
      </c>
      <c r="H324" s="242" t="s">
        <v>1052</v>
      </c>
      <c r="I324" s="244" t="n">
        <v>250</v>
      </c>
      <c r="J324" s="245" t="n">
        <v>5</v>
      </c>
      <c r="K324" s="235"/>
    </row>
    <row r="325" customFormat="false" ht="20" hidden="false" customHeight="false" outlineLevel="0" collapsed="false">
      <c r="A325" s="242" t="s">
        <v>454</v>
      </c>
      <c r="B325" s="242" t="s">
        <v>1056</v>
      </c>
      <c r="C325" s="242" t="s">
        <v>1057</v>
      </c>
      <c r="D325" s="243" t="n">
        <v>45872</v>
      </c>
      <c r="E325" s="243" t="n">
        <v>45875</v>
      </c>
      <c r="F325" s="242" t="s">
        <v>1058</v>
      </c>
      <c r="G325" s="242" t="s">
        <v>744</v>
      </c>
      <c r="H325" s="242" t="s">
        <v>745</v>
      </c>
      <c r="I325" s="244" t="n">
        <v>401.96</v>
      </c>
      <c r="J325" s="245" t="n">
        <v>5</v>
      </c>
      <c r="K325" s="235"/>
    </row>
    <row r="326" customFormat="false" ht="30" hidden="false" customHeight="false" outlineLevel="0" collapsed="false">
      <c r="A326" s="242" t="s">
        <v>454</v>
      </c>
      <c r="B326" s="242" t="s">
        <v>1059</v>
      </c>
      <c r="C326" s="242" t="s">
        <v>1060</v>
      </c>
      <c r="D326" s="243" t="s">
        <v>1061</v>
      </c>
      <c r="E326" s="243" t="n">
        <v>45875</v>
      </c>
      <c r="F326" s="242" t="s">
        <v>1062</v>
      </c>
      <c r="G326" s="242" t="s">
        <v>744</v>
      </c>
      <c r="H326" s="242" t="s">
        <v>745</v>
      </c>
      <c r="I326" s="244" t="n">
        <v>1818.63</v>
      </c>
      <c r="J326" s="245" t="n">
        <v>5</v>
      </c>
      <c r="K326" s="235"/>
    </row>
    <row r="327" customFormat="false" ht="12.5" hidden="false" customHeight="false" outlineLevel="0" collapsed="false">
      <c r="A327" s="242" t="s">
        <v>454</v>
      </c>
      <c r="B327" s="242" t="s">
        <v>1063</v>
      </c>
      <c r="C327" s="242" t="s">
        <v>1064</v>
      </c>
      <c r="D327" s="243" t="n">
        <v>45876</v>
      </c>
      <c r="E327" s="243"/>
      <c r="F327" s="242" t="s">
        <v>461</v>
      </c>
      <c r="G327" s="242"/>
      <c r="H327" s="242" t="s">
        <v>468</v>
      </c>
      <c r="I327" s="244" t="n">
        <v>210.44</v>
      </c>
      <c r="J327" s="245" t="n">
        <v>4</v>
      </c>
      <c r="K327" s="235"/>
    </row>
    <row r="328" customFormat="false" ht="12.5" hidden="false" customHeight="false" outlineLevel="0" collapsed="false">
      <c r="A328" s="242" t="s">
        <v>454</v>
      </c>
      <c r="B328" s="242" t="s">
        <v>1065</v>
      </c>
      <c r="C328" s="242" t="s">
        <v>1064</v>
      </c>
      <c r="D328" s="243" t="n">
        <v>45876</v>
      </c>
      <c r="E328" s="243"/>
      <c r="F328" s="242" t="s">
        <v>461</v>
      </c>
      <c r="G328" s="242"/>
      <c r="H328" s="242" t="s">
        <v>466</v>
      </c>
      <c r="I328" s="244" t="n">
        <v>1422.22</v>
      </c>
      <c r="J328" s="245" t="n">
        <v>4</v>
      </c>
      <c r="K328" s="235"/>
    </row>
    <row r="329" customFormat="false" ht="12.5" hidden="false" customHeight="false" outlineLevel="0" collapsed="false">
      <c r="A329" s="242" t="s">
        <v>454</v>
      </c>
      <c r="B329" s="242" t="s">
        <v>1066</v>
      </c>
      <c r="C329" s="242" t="s">
        <v>1064</v>
      </c>
      <c r="D329" s="243" t="n">
        <v>45876</v>
      </c>
      <c r="E329" s="243"/>
      <c r="F329" s="242" t="s">
        <v>461</v>
      </c>
      <c r="G329" s="242"/>
      <c r="H329" s="242" t="s">
        <v>462</v>
      </c>
      <c r="I329" s="244" t="n">
        <v>1189.95</v>
      </c>
      <c r="J329" s="245" t="n">
        <v>4</v>
      </c>
      <c r="K329" s="235"/>
    </row>
    <row r="330" customFormat="false" ht="12.5" hidden="false" customHeight="false" outlineLevel="0" collapsed="false">
      <c r="A330" s="242" t="s">
        <v>454</v>
      </c>
      <c r="B330" s="242" t="s">
        <v>1067</v>
      </c>
      <c r="C330" s="242" t="s">
        <v>1064</v>
      </c>
      <c r="D330" s="243" t="n">
        <v>45876</v>
      </c>
      <c r="E330" s="243"/>
      <c r="F330" s="242" t="s">
        <v>461</v>
      </c>
      <c r="G330" s="242"/>
      <c r="H330" s="242" t="s">
        <v>470</v>
      </c>
      <c r="I330" s="244" t="n">
        <v>140.29</v>
      </c>
      <c r="J330" s="245" t="n">
        <v>4</v>
      </c>
      <c r="K330" s="235"/>
    </row>
    <row r="331" customFormat="false" ht="20" hidden="false" customHeight="false" outlineLevel="0" collapsed="false">
      <c r="A331" s="242" t="s">
        <v>454</v>
      </c>
      <c r="B331" s="242" t="s">
        <v>1068</v>
      </c>
      <c r="C331" s="242" t="s">
        <v>1069</v>
      </c>
      <c r="D331" s="243" t="n">
        <v>45880</v>
      </c>
      <c r="E331" s="243" t="n">
        <v>45880</v>
      </c>
      <c r="F331" s="242" t="s">
        <v>1070</v>
      </c>
      <c r="G331" s="242" t="s">
        <v>1071</v>
      </c>
      <c r="H331" s="242" t="s">
        <v>1072</v>
      </c>
      <c r="I331" s="244" t="n">
        <v>4600</v>
      </c>
      <c r="J331" s="245" t="n">
        <v>5</v>
      </c>
      <c r="K331" s="235"/>
    </row>
    <row r="332" customFormat="false" ht="20" hidden="false" customHeight="false" outlineLevel="0" collapsed="false">
      <c r="A332" s="242" t="s">
        <v>454</v>
      </c>
      <c r="B332" s="242" t="s">
        <v>1073</v>
      </c>
      <c r="C332" s="242" t="s">
        <v>1074</v>
      </c>
      <c r="D332" s="243" t="n">
        <v>45866</v>
      </c>
      <c r="E332" s="243" t="n">
        <v>45881</v>
      </c>
      <c r="F332" s="242" t="s">
        <v>1075</v>
      </c>
      <c r="G332" s="242" t="s">
        <v>1016</v>
      </c>
      <c r="H332" s="242" t="s">
        <v>1017</v>
      </c>
      <c r="I332" s="244" t="n">
        <v>2500</v>
      </c>
      <c r="J332" s="245" t="n">
        <v>5</v>
      </c>
      <c r="K332" s="235"/>
    </row>
    <row r="333" customFormat="false" ht="12.5" hidden="false" customHeight="false" outlineLevel="0" collapsed="false">
      <c r="A333" s="242" t="s">
        <v>454</v>
      </c>
      <c r="B333" s="242" t="s">
        <v>1076</v>
      </c>
      <c r="C333" s="242" t="s">
        <v>1077</v>
      </c>
      <c r="D333" s="243" t="n">
        <v>45881</v>
      </c>
      <c r="E333" s="243"/>
      <c r="F333" s="242" t="s">
        <v>553</v>
      </c>
      <c r="G333" s="242" t="s">
        <v>522</v>
      </c>
      <c r="H333" s="242" t="s">
        <v>523</v>
      </c>
      <c r="I333" s="244" t="n">
        <v>72.82</v>
      </c>
      <c r="J333" s="245" t="n">
        <v>4</v>
      </c>
      <c r="K333" s="235"/>
    </row>
    <row r="334" customFormat="false" ht="12.5" hidden="false" customHeight="false" outlineLevel="0" collapsed="false">
      <c r="A334" s="242" t="s">
        <v>454</v>
      </c>
      <c r="B334" s="242" t="s">
        <v>1078</v>
      </c>
      <c r="C334" s="242" t="s">
        <v>1079</v>
      </c>
      <c r="D334" s="243" t="n">
        <v>45881</v>
      </c>
      <c r="E334" s="243"/>
      <c r="F334" s="242" t="s">
        <v>491</v>
      </c>
      <c r="G334" s="242" t="s">
        <v>492</v>
      </c>
      <c r="H334" s="242" t="s">
        <v>493</v>
      </c>
      <c r="I334" s="244" t="n">
        <v>3.27</v>
      </c>
      <c r="J334" s="245" t="n">
        <v>4</v>
      </c>
      <c r="K334" s="235"/>
    </row>
    <row r="335" customFormat="false" ht="20" hidden="false" customHeight="false" outlineLevel="0" collapsed="false">
      <c r="A335" s="242" t="s">
        <v>454</v>
      </c>
      <c r="B335" s="242" t="s">
        <v>1080</v>
      </c>
      <c r="C335" s="242" t="s">
        <v>1081</v>
      </c>
      <c r="D335" s="243" t="n">
        <v>45881</v>
      </c>
      <c r="E335" s="243"/>
      <c r="F335" s="242" t="s">
        <v>889</v>
      </c>
      <c r="G335" s="242" t="s">
        <v>890</v>
      </c>
      <c r="H335" s="242" t="s">
        <v>891</v>
      </c>
      <c r="I335" s="244" t="n">
        <v>2500</v>
      </c>
      <c r="J335" s="245" t="n">
        <v>5</v>
      </c>
      <c r="K335" s="235"/>
    </row>
    <row r="336" customFormat="false" ht="20" hidden="false" customHeight="false" outlineLevel="0" collapsed="false">
      <c r="A336" s="242" t="s">
        <v>454</v>
      </c>
      <c r="B336" s="242" t="s">
        <v>1082</v>
      </c>
      <c r="C336" s="242" t="s">
        <v>742</v>
      </c>
      <c r="D336" s="243" t="n">
        <v>45881</v>
      </c>
      <c r="E336" s="243" t="n">
        <v>45882</v>
      </c>
      <c r="F336" s="242" t="s">
        <v>1083</v>
      </c>
      <c r="G336" s="242" t="s">
        <v>1071</v>
      </c>
      <c r="H336" s="242" t="s">
        <v>1072</v>
      </c>
      <c r="I336" s="244" t="n">
        <v>2000</v>
      </c>
      <c r="J336" s="245" t="n">
        <v>5</v>
      </c>
      <c r="K336" s="235"/>
    </row>
    <row r="337" customFormat="false" ht="20" hidden="false" customHeight="false" outlineLevel="0" collapsed="false">
      <c r="A337" s="242" t="s">
        <v>454</v>
      </c>
      <c r="B337" s="242" t="s">
        <v>1084</v>
      </c>
      <c r="C337" s="242" t="s">
        <v>1085</v>
      </c>
      <c r="D337" s="243" t="n">
        <v>45882</v>
      </c>
      <c r="E337" s="243" t="n">
        <v>45883</v>
      </c>
      <c r="F337" s="242" t="s">
        <v>1086</v>
      </c>
      <c r="G337" s="242" t="s">
        <v>744</v>
      </c>
      <c r="H337" s="242" t="s">
        <v>745</v>
      </c>
      <c r="I337" s="244" t="n">
        <v>540</v>
      </c>
      <c r="J337" s="245" t="n">
        <v>5</v>
      </c>
      <c r="K337" s="235"/>
    </row>
    <row r="338" customFormat="false" ht="12.5" hidden="false" customHeight="false" outlineLevel="0" collapsed="false">
      <c r="A338" s="242" t="s">
        <v>454</v>
      </c>
      <c r="B338" s="242" t="s">
        <v>1087</v>
      </c>
      <c r="C338" s="242" t="s">
        <v>1064</v>
      </c>
      <c r="D338" s="243" t="n">
        <v>45883</v>
      </c>
      <c r="E338" s="243"/>
      <c r="F338" s="242" t="s">
        <v>476</v>
      </c>
      <c r="G338" s="242" t="n">
        <v>35937874</v>
      </c>
      <c r="H338" s="242" t="s">
        <v>481</v>
      </c>
      <c r="I338" s="244" t="n">
        <v>337.16</v>
      </c>
      <c r="J338" s="245" t="n">
        <v>4</v>
      </c>
      <c r="K338" s="235"/>
    </row>
    <row r="339" customFormat="false" ht="12.5" hidden="false" customHeight="false" outlineLevel="0" collapsed="false">
      <c r="A339" s="242" t="s">
        <v>454</v>
      </c>
      <c r="B339" s="242" t="s">
        <v>1088</v>
      </c>
      <c r="C339" s="242" t="s">
        <v>1064</v>
      </c>
      <c r="D339" s="243" t="n">
        <v>45883</v>
      </c>
      <c r="E339" s="243"/>
      <c r="F339" s="242" t="s">
        <v>476</v>
      </c>
      <c r="G339" s="242" t="n">
        <v>35942436</v>
      </c>
      <c r="H339" s="242" t="s">
        <v>477</v>
      </c>
      <c r="I339" s="244" t="n">
        <v>210</v>
      </c>
      <c r="J339" s="245" t="n">
        <v>4</v>
      </c>
      <c r="K339" s="235"/>
    </row>
    <row r="340" customFormat="false" ht="12.5" hidden="false" customHeight="false" outlineLevel="0" collapsed="false">
      <c r="A340" s="242" t="s">
        <v>454</v>
      </c>
      <c r="B340" s="242" t="s">
        <v>1089</v>
      </c>
      <c r="C340" s="242" t="s">
        <v>1064</v>
      </c>
      <c r="D340" s="243" t="n">
        <v>45883</v>
      </c>
      <c r="E340" s="243"/>
      <c r="F340" s="242" t="s">
        <v>476</v>
      </c>
      <c r="G340" s="242" t="n">
        <v>30807484</v>
      </c>
      <c r="H340" s="242" t="s">
        <v>479</v>
      </c>
      <c r="I340" s="244" t="n">
        <v>1262.05</v>
      </c>
      <c r="J340" s="245" t="n">
        <v>4</v>
      </c>
      <c r="K340" s="235"/>
    </row>
    <row r="341" customFormat="false" ht="12.5" hidden="false" customHeight="false" outlineLevel="0" collapsed="false">
      <c r="A341" s="242" t="s">
        <v>454</v>
      </c>
      <c r="B341" s="242" t="s">
        <v>1090</v>
      </c>
      <c r="C341" s="242" t="s">
        <v>1064</v>
      </c>
      <c r="D341" s="243" t="n">
        <v>45883</v>
      </c>
      <c r="E341" s="243"/>
      <c r="F341" s="242" t="s">
        <v>472</v>
      </c>
      <c r="G341" s="242" t="s">
        <v>473</v>
      </c>
      <c r="H341" s="242" t="s">
        <v>474</v>
      </c>
      <c r="I341" s="244" t="n">
        <v>418</v>
      </c>
      <c r="J341" s="245" t="n">
        <v>4</v>
      </c>
      <c r="K341" s="235"/>
    </row>
    <row r="342" customFormat="false" ht="20" hidden="false" customHeight="false" outlineLevel="0" collapsed="false">
      <c r="A342" s="242" t="s">
        <v>454</v>
      </c>
      <c r="B342" s="242" t="s">
        <v>1091</v>
      </c>
      <c r="C342" s="242" t="s">
        <v>1092</v>
      </c>
      <c r="D342" s="243" t="n">
        <v>45884</v>
      </c>
      <c r="E342" s="243"/>
      <c r="F342" s="242" t="s">
        <v>1093</v>
      </c>
      <c r="G342" s="242" t="s">
        <v>473</v>
      </c>
      <c r="H342" s="242" t="s">
        <v>474</v>
      </c>
      <c r="I342" s="244" t="n">
        <v>611.57</v>
      </c>
      <c r="J342" s="245" t="n">
        <v>5</v>
      </c>
      <c r="K342" s="235"/>
    </row>
    <row r="343" customFormat="false" ht="20" hidden="false" customHeight="false" outlineLevel="0" collapsed="false">
      <c r="A343" s="242" t="s">
        <v>454</v>
      </c>
      <c r="B343" s="242" t="s">
        <v>1094</v>
      </c>
      <c r="C343" s="242" t="s">
        <v>1095</v>
      </c>
      <c r="D343" s="243" t="n">
        <v>45884</v>
      </c>
      <c r="E343" s="243"/>
      <c r="F343" s="242" t="s">
        <v>1096</v>
      </c>
      <c r="G343" s="242"/>
      <c r="H343" s="242" t="s">
        <v>669</v>
      </c>
      <c r="I343" s="244" t="n">
        <v>208.68</v>
      </c>
      <c r="J343" s="245" t="n">
        <v>5</v>
      </c>
      <c r="K343" s="235"/>
    </row>
    <row r="344" customFormat="false" ht="12.5" hidden="false" customHeight="false" outlineLevel="0" collapsed="false">
      <c r="A344" s="242" t="s">
        <v>454</v>
      </c>
      <c r="B344" s="242" t="s">
        <v>1097</v>
      </c>
      <c r="C344" s="242" t="s">
        <v>1098</v>
      </c>
      <c r="D344" s="243" t="n">
        <v>45889</v>
      </c>
      <c r="E344" s="243"/>
      <c r="F344" s="242" t="s">
        <v>1099</v>
      </c>
      <c r="G344" s="242" t="s">
        <v>576</v>
      </c>
      <c r="H344" s="242" t="s">
        <v>577</v>
      </c>
      <c r="I344" s="244" t="n">
        <v>350</v>
      </c>
      <c r="J344" s="245" t="n">
        <v>4</v>
      </c>
      <c r="K344" s="235"/>
    </row>
    <row r="345" customFormat="false" ht="20" hidden="false" customHeight="false" outlineLevel="0" collapsed="false">
      <c r="A345" s="242" t="s">
        <v>454</v>
      </c>
      <c r="B345" s="242" t="s">
        <v>1100</v>
      </c>
      <c r="C345" s="242" t="s">
        <v>1101</v>
      </c>
      <c r="D345" s="243" t="s">
        <v>1102</v>
      </c>
      <c r="E345" s="243" t="n">
        <v>45890</v>
      </c>
      <c r="F345" s="242" t="s">
        <v>1103</v>
      </c>
      <c r="G345" s="242" t="s">
        <v>1104</v>
      </c>
      <c r="H345" s="242" t="s">
        <v>1105</v>
      </c>
      <c r="I345" s="244" t="n">
        <v>4300</v>
      </c>
      <c r="J345" s="245" t="n">
        <v>5</v>
      </c>
      <c r="K345" s="235"/>
    </row>
    <row r="346" customFormat="false" ht="50" hidden="false" customHeight="false" outlineLevel="0" collapsed="false">
      <c r="A346" s="242" t="s">
        <v>454</v>
      </c>
      <c r="B346" s="242" t="s">
        <v>1106</v>
      </c>
      <c r="C346" s="242" t="s">
        <v>1107</v>
      </c>
      <c r="D346" s="243" t="s">
        <v>1108</v>
      </c>
      <c r="E346" s="243" t="n">
        <v>45891</v>
      </c>
      <c r="F346" s="242" t="s">
        <v>1109</v>
      </c>
      <c r="G346" s="242" t="s">
        <v>1104</v>
      </c>
      <c r="H346" s="242" t="s">
        <v>1105</v>
      </c>
      <c r="I346" s="244" t="n">
        <v>2485.44</v>
      </c>
      <c r="J346" s="245" t="n">
        <v>5</v>
      </c>
      <c r="K346" s="235"/>
    </row>
    <row r="347" customFormat="false" ht="20" hidden="false" customHeight="false" outlineLevel="0" collapsed="false">
      <c r="A347" s="242" t="s">
        <v>454</v>
      </c>
      <c r="B347" s="242" t="s">
        <v>1110</v>
      </c>
      <c r="C347" s="242" t="s">
        <v>710</v>
      </c>
      <c r="D347" s="243" t="n">
        <v>45865</v>
      </c>
      <c r="E347" s="243" t="n">
        <v>45894</v>
      </c>
      <c r="F347" s="242" t="s">
        <v>1111</v>
      </c>
      <c r="G347" s="242" t="s">
        <v>1071</v>
      </c>
      <c r="H347" s="242" t="s">
        <v>1072</v>
      </c>
      <c r="I347" s="244" t="n">
        <v>1854.7</v>
      </c>
      <c r="J347" s="245" t="n">
        <v>5</v>
      </c>
      <c r="K347" s="235"/>
    </row>
    <row r="348" customFormat="false" ht="20" hidden="false" customHeight="false" outlineLevel="0" collapsed="false">
      <c r="A348" s="242" t="s">
        <v>454</v>
      </c>
      <c r="B348" s="242" t="s">
        <v>1112</v>
      </c>
      <c r="C348" s="242" t="s">
        <v>1113</v>
      </c>
      <c r="D348" s="243" t="n">
        <v>45842</v>
      </c>
      <c r="E348" s="243" t="n">
        <v>45897</v>
      </c>
      <c r="F348" s="242" t="s">
        <v>1114</v>
      </c>
      <c r="G348" s="242" t="s">
        <v>929</v>
      </c>
      <c r="H348" s="242" t="s">
        <v>930</v>
      </c>
      <c r="I348" s="244" t="n">
        <v>14850</v>
      </c>
      <c r="J348" s="245" t="n">
        <v>5</v>
      </c>
      <c r="K348" s="235"/>
    </row>
    <row r="349" customFormat="false" ht="12.5" hidden="false" customHeight="false" outlineLevel="0" collapsed="false">
      <c r="A349" s="242" t="s">
        <v>454</v>
      </c>
      <c r="B349" s="242" t="s">
        <v>1115</v>
      </c>
      <c r="C349" s="242" t="s">
        <v>1116</v>
      </c>
      <c r="D349" s="243" t="n">
        <v>45897</v>
      </c>
      <c r="E349" s="243"/>
      <c r="F349" s="242" t="s">
        <v>214</v>
      </c>
      <c r="G349" s="242" t="s">
        <v>457</v>
      </c>
      <c r="H349" s="242" t="s">
        <v>458</v>
      </c>
      <c r="I349" s="244" t="n">
        <v>6.9</v>
      </c>
      <c r="J349" s="245" t="n">
        <v>4</v>
      </c>
      <c r="K349" s="235"/>
    </row>
    <row r="350" customFormat="false" ht="30" hidden="false" customHeight="false" outlineLevel="0" collapsed="false">
      <c r="A350" s="242" t="s">
        <v>454</v>
      </c>
      <c r="B350" s="242" t="s">
        <v>1117</v>
      </c>
      <c r="C350" s="242" t="s">
        <v>710</v>
      </c>
      <c r="D350" s="243" t="n">
        <v>45902</v>
      </c>
      <c r="E350" s="243"/>
      <c r="F350" s="242" t="s">
        <v>1118</v>
      </c>
      <c r="G350" s="242"/>
      <c r="H350" s="242" t="s">
        <v>669</v>
      </c>
      <c r="I350" s="244" t="n">
        <v>354.38</v>
      </c>
      <c r="J350" s="245" t="n">
        <v>5</v>
      </c>
      <c r="K350" s="235"/>
    </row>
    <row r="351" customFormat="false" ht="12.5" hidden="false" customHeight="false" outlineLevel="0" collapsed="false">
      <c r="A351" s="242" t="s">
        <v>454</v>
      </c>
      <c r="B351" s="242" t="s">
        <v>1119</v>
      </c>
      <c r="C351" s="242" t="s">
        <v>1120</v>
      </c>
      <c r="D351" s="243" t="n">
        <v>45902</v>
      </c>
      <c r="E351" s="243"/>
      <c r="F351" s="242" t="s">
        <v>704</v>
      </c>
      <c r="G351" s="242" t="s">
        <v>1030</v>
      </c>
      <c r="H351" s="242" t="s">
        <v>1031</v>
      </c>
      <c r="I351" s="244" t="n">
        <v>17.9</v>
      </c>
      <c r="J351" s="245" t="n">
        <v>4</v>
      </c>
      <c r="K351" s="235"/>
    </row>
    <row r="352" customFormat="false" ht="30" hidden="false" customHeight="false" outlineLevel="0" collapsed="false">
      <c r="A352" s="242" t="s">
        <v>454</v>
      </c>
      <c r="B352" s="242" t="s">
        <v>1121</v>
      </c>
      <c r="C352" s="242" t="s">
        <v>1122</v>
      </c>
      <c r="D352" s="243" t="n">
        <v>45902</v>
      </c>
      <c r="E352" s="243"/>
      <c r="F352" s="242" t="s">
        <v>511</v>
      </c>
      <c r="G352" s="242" t="s">
        <v>512</v>
      </c>
      <c r="H352" s="242" t="s">
        <v>513</v>
      </c>
      <c r="I352" s="244" t="n">
        <v>68.88</v>
      </c>
      <c r="J352" s="245" t="n">
        <v>4</v>
      </c>
      <c r="K352" s="235"/>
    </row>
    <row r="353" customFormat="false" ht="30" hidden="false" customHeight="false" outlineLevel="0" collapsed="false">
      <c r="A353" s="242" t="s">
        <v>454</v>
      </c>
      <c r="B353" s="242" t="s">
        <v>1123</v>
      </c>
      <c r="C353" s="242" t="s">
        <v>1124</v>
      </c>
      <c r="D353" s="243" t="s">
        <v>1125</v>
      </c>
      <c r="E353" s="243" t="n">
        <v>45902</v>
      </c>
      <c r="F353" s="242" t="s">
        <v>1126</v>
      </c>
      <c r="G353" s="242" t="s">
        <v>929</v>
      </c>
      <c r="H353" s="242" t="s">
        <v>930</v>
      </c>
      <c r="I353" s="244" t="n">
        <v>1633.84</v>
      </c>
      <c r="J353" s="245" t="n">
        <v>5</v>
      </c>
      <c r="K353" s="235"/>
    </row>
    <row r="354" customFormat="false" ht="12.5" hidden="false" customHeight="false" outlineLevel="0" collapsed="false">
      <c r="A354" s="242" t="s">
        <v>454</v>
      </c>
      <c r="B354" s="242" t="s">
        <v>1127</v>
      </c>
      <c r="C354" s="242" t="s">
        <v>1128</v>
      </c>
      <c r="D354" s="243" t="n">
        <v>45904</v>
      </c>
      <c r="E354" s="243"/>
      <c r="F354" s="242" t="s">
        <v>588</v>
      </c>
      <c r="G354" s="242" t="s">
        <v>487</v>
      </c>
      <c r="H354" s="242" t="s">
        <v>488</v>
      </c>
      <c r="I354" s="244" t="n">
        <v>557.82</v>
      </c>
      <c r="J354" s="245" t="n">
        <v>4</v>
      </c>
      <c r="K354" s="235"/>
    </row>
    <row r="355" customFormat="false" ht="12.5" hidden="false" customHeight="false" outlineLevel="0" collapsed="false">
      <c r="A355" s="242" t="s">
        <v>454</v>
      </c>
      <c r="B355" s="242" t="s">
        <v>1129</v>
      </c>
      <c r="C355" s="242" t="s">
        <v>1130</v>
      </c>
      <c r="D355" s="243" t="n">
        <v>45904</v>
      </c>
      <c r="E355" s="243"/>
      <c r="F355" s="242" t="s">
        <v>491</v>
      </c>
      <c r="G355" s="242" t="s">
        <v>492</v>
      </c>
      <c r="H355" s="242" t="s">
        <v>493</v>
      </c>
      <c r="I355" s="244" t="n">
        <v>3.27</v>
      </c>
      <c r="J355" s="245" t="n">
        <v>4</v>
      </c>
      <c r="K355" s="235"/>
    </row>
    <row r="356" customFormat="false" ht="12.5" hidden="false" customHeight="false" outlineLevel="0" collapsed="false">
      <c r="A356" s="242" t="s">
        <v>454</v>
      </c>
      <c r="B356" s="242" t="s">
        <v>1131</v>
      </c>
      <c r="C356" s="242" t="s">
        <v>1132</v>
      </c>
      <c r="D356" s="243" t="n">
        <v>45905</v>
      </c>
      <c r="E356" s="243"/>
      <c r="F356" s="242" t="s">
        <v>553</v>
      </c>
      <c r="G356" s="242" t="s">
        <v>522</v>
      </c>
      <c r="H356" s="242" t="s">
        <v>523</v>
      </c>
      <c r="I356" s="244" t="n">
        <v>76.58</v>
      </c>
      <c r="J356" s="245" t="n">
        <v>4</v>
      </c>
      <c r="K356" s="235"/>
    </row>
    <row r="357" customFormat="false" ht="20" hidden="false" customHeight="false" outlineLevel="0" collapsed="false">
      <c r="A357" s="242" t="s">
        <v>454</v>
      </c>
      <c r="B357" s="242" t="s">
        <v>1133</v>
      </c>
      <c r="C357" s="242" t="s">
        <v>1134</v>
      </c>
      <c r="D357" s="243" t="n">
        <v>45900</v>
      </c>
      <c r="E357" s="243" t="n">
        <v>45905</v>
      </c>
      <c r="F357" s="242" t="s">
        <v>1135</v>
      </c>
      <c r="G357" s="242" t="s">
        <v>744</v>
      </c>
      <c r="H357" s="242" t="s">
        <v>745</v>
      </c>
      <c r="I357" s="244" t="n">
        <v>210.05</v>
      </c>
      <c r="J357" s="245" t="n">
        <v>5</v>
      </c>
      <c r="K357" s="235"/>
    </row>
    <row r="358" customFormat="false" ht="20" hidden="false" customHeight="false" outlineLevel="0" collapsed="false">
      <c r="A358" s="242" t="s">
        <v>454</v>
      </c>
      <c r="B358" s="242" t="s">
        <v>1136</v>
      </c>
      <c r="C358" s="242" t="s">
        <v>1137</v>
      </c>
      <c r="D358" s="243" t="n">
        <v>45909</v>
      </c>
      <c r="E358" s="243"/>
      <c r="F358" s="242" t="s">
        <v>889</v>
      </c>
      <c r="G358" s="242" t="s">
        <v>890</v>
      </c>
      <c r="H358" s="242" t="s">
        <v>891</v>
      </c>
      <c r="I358" s="244" t="n">
        <v>2500</v>
      </c>
      <c r="J358" s="245" t="n">
        <v>5</v>
      </c>
      <c r="K358" s="235"/>
    </row>
    <row r="359" customFormat="false" ht="20" hidden="false" customHeight="false" outlineLevel="0" collapsed="false">
      <c r="A359" s="242" t="s">
        <v>454</v>
      </c>
      <c r="B359" s="242" t="s">
        <v>1138</v>
      </c>
      <c r="C359" s="242" t="s">
        <v>1139</v>
      </c>
      <c r="D359" s="243" t="n">
        <v>45908</v>
      </c>
      <c r="E359" s="243" t="n">
        <v>45909</v>
      </c>
      <c r="F359" s="242" t="s">
        <v>1140</v>
      </c>
      <c r="G359" s="242" t="s">
        <v>713</v>
      </c>
      <c r="H359" s="242" t="s">
        <v>714</v>
      </c>
      <c r="I359" s="244" t="n">
        <v>1270</v>
      </c>
      <c r="J359" s="245" t="n">
        <v>5</v>
      </c>
      <c r="K359" s="235"/>
    </row>
    <row r="360" customFormat="false" ht="20" hidden="false" customHeight="false" outlineLevel="0" collapsed="false">
      <c r="A360" s="242" t="s">
        <v>454</v>
      </c>
      <c r="B360" s="242" t="s">
        <v>1141</v>
      </c>
      <c r="C360" s="242" t="s">
        <v>1142</v>
      </c>
      <c r="D360" s="243" t="n">
        <v>45906</v>
      </c>
      <c r="E360" s="243" t="n">
        <v>45910</v>
      </c>
      <c r="F360" s="242" t="s">
        <v>1143</v>
      </c>
      <c r="G360" s="242" t="s">
        <v>744</v>
      </c>
      <c r="H360" s="242" t="s">
        <v>745</v>
      </c>
      <c r="I360" s="244" t="n">
        <v>271.1</v>
      </c>
      <c r="J360" s="245" t="n">
        <v>5</v>
      </c>
      <c r="K360" s="235"/>
    </row>
    <row r="361" customFormat="false" ht="12.5" hidden="false" customHeight="false" outlineLevel="0" collapsed="false">
      <c r="A361" s="242" t="s">
        <v>454</v>
      </c>
      <c r="B361" s="242" t="s">
        <v>1144</v>
      </c>
      <c r="C361" s="242" t="s">
        <v>1145</v>
      </c>
      <c r="D361" s="243" t="n">
        <v>45910</v>
      </c>
      <c r="E361" s="243"/>
      <c r="F361" s="242" t="s">
        <v>461</v>
      </c>
      <c r="G361" s="242"/>
      <c r="H361" s="242" t="s">
        <v>462</v>
      </c>
      <c r="I361" s="244" t="n">
        <v>1195.79</v>
      </c>
      <c r="J361" s="245" t="n">
        <v>4</v>
      </c>
      <c r="K361" s="235"/>
    </row>
    <row r="362" customFormat="false" ht="12.5" hidden="false" customHeight="false" outlineLevel="0" collapsed="false">
      <c r="A362" s="242" t="s">
        <v>454</v>
      </c>
      <c r="B362" s="242" t="s">
        <v>1146</v>
      </c>
      <c r="C362" s="242" t="s">
        <v>1145</v>
      </c>
      <c r="D362" s="243" t="n">
        <v>45910</v>
      </c>
      <c r="E362" s="243"/>
      <c r="F362" s="242" t="s">
        <v>461</v>
      </c>
      <c r="G362" s="242"/>
      <c r="H362" s="242" t="s">
        <v>466</v>
      </c>
      <c r="I362" s="244" t="n">
        <v>1450.77</v>
      </c>
      <c r="J362" s="245" t="n">
        <v>4</v>
      </c>
      <c r="K362" s="235"/>
    </row>
    <row r="363" customFormat="false" ht="12.5" hidden="false" customHeight="false" outlineLevel="0" collapsed="false">
      <c r="A363" s="242" t="s">
        <v>454</v>
      </c>
      <c r="B363" s="242" t="s">
        <v>1147</v>
      </c>
      <c r="C363" s="242" t="s">
        <v>1145</v>
      </c>
      <c r="D363" s="243" t="n">
        <v>45910</v>
      </c>
      <c r="E363" s="243"/>
      <c r="F363" s="242" t="s">
        <v>461</v>
      </c>
      <c r="G363" s="242"/>
      <c r="H363" s="242" t="s">
        <v>470</v>
      </c>
      <c r="I363" s="244" t="n">
        <v>140.29</v>
      </c>
      <c r="J363" s="245" t="n">
        <v>4</v>
      </c>
      <c r="K363" s="235"/>
    </row>
    <row r="364" customFormat="false" ht="12.5" hidden="false" customHeight="false" outlineLevel="0" collapsed="false">
      <c r="A364" s="242" t="s">
        <v>454</v>
      </c>
      <c r="B364" s="242" t="s">
        <v>1148</v>
      </c>
      <c r="C364" s="242" t="s">
        <v>1145</v>
      </c>
      <c r="D364" s="243" t="n">
        <v>45910</v>
      </c>
      <c r="E364" s="243"/>
      <c r="F364" s="242" t="s">
        <v>461</v>
      </c>
      <c r="G364" s="242"/>
      <c r="H364" s="242" t="s">
        <v>468</v>
      </c>
      <c r="I364" s="244" t="n">
        <v>210.44</v>
      </c>
      <c r="J364" s="245" t="n">
        <v>4</v>
      </c>
      <c r="K364" s="235"/>
    </row>
    <row r="365" customFormat="false" ht="20" hidden="false" customHeight="false" outlineLevel="0" collapsed="false">
      <c r="A365" s="242" t="s">
        <v>454</v>
      </c>
      <c r="B365" s="242" t="s">
        <v>1149</v>
      </c>
      <c r="C365" s="242" t="s">
        <v>1150</v>
      </c>
      <c r="D365" s="243" t="n">
        <v>45911</v>
      </c>
      <c r="E365" s="243"/>
      <c r="F365" s="242" t="s">
        <v>1151</v>
      </c>
      <c r="G365" s="242" t="s">
        <v>1152</v>
      </c>
      <c r="H365" s="242" t="s">
        <v>1153</v>
      </c>
      <c r="I365" s="244" t="n">
        <v>436.79</v>
      </c>
      <c r="J365" s="245" t="n">
        <v>5</v>
      </c>
      <c r="K365" s="235"/>
    </row>
    <row r="366" customFormat="false" ht="12.5" hidden="false" customHeight="false" outlineLevel="0" collapsed="false">
      <c r="A366" s="242" t="s">
        <v>454</v>
      </c>
      <c r="B366" s="242" t="s">
        <v>1154</v>
      </c>
      <c r="C366" s="242" t="s">
        <v>1155</v>
      </c>
      <c r="D366" s="243" t="n">
        <v>45911</v>
      </c>
      <c r="E366" s="243"/>
      <c r="F366" s="242" t="s">
        <v>1156</v>
      </c>
      <c r="G366" s="242" t="s">
        <v>665</v>
      </c>
      <c r="H366" s="242" t="s">
        <v>666</v>
      </c>
      <c r="I366" s="244" t="n">
        <v>1400</v>
      </c>
      <c r="J366" s="245" t="n">
        <v>4</v>
      </c>
      <c r="K366" s="235"/>
    </row>
    <row r="367" customFormat="false" ht="12.5" hidden="false" customHeight="false" outlineLevel="0" collapsed="false">
      <c r="A367" s="242" t="s">
        <v>454</v>
      </c>
      <c r="B367" s="242" t="s">
        <v>1157</v>
      </c>
      <c r="C367" s="242" t="s">
        <v>1145</v>
      </c>
      <c r="D367" s="243" t="n">
        <v>45912</v>
      </c>
      <c r="E367" s="243"/>
      <c r="F367" s="242" t="s">
        <v>476</v>
      </c>
      <c r="G367" s="242" t="n">
        <v>35942436</v>
      </c>
      <c r="H367" s="242" t="s">
        <v>477</v>
      </c>
      <c r="I367" s="244" t="n">
        <v>210</v>
      </c>
      <c r="J367" s="245" t="n">
        <v>4</v>
      </c>
      <c r="K367" s="235"/>
    </row>
    <row r="368" customFormat="false" ht="12.5" hidden="false" customHeight="false" outlineLevel="0" collapsed="false">
      <c r="A368" s="242" t="s">
        <v>454</v>
      </c>
      <c r="B368" s="242" t="s">
        <v>1158</v>
      </c>
      <c r="C368" s="242" t="s">
        <v>1145</v>
      </c>
      <c r="D368" s="243" t="n">
        <v>45912</v>
      </c>
      <c r="E368" s="243"/>
      <c r="F368" s="242" t="s">
        <v>476</v>
      </c>
      <c r="G368" s="242" t="n">
        <v>35937874</v>
      </c>
      <c r="H368" s="242" t="s">
        <v>481</v>
      </c>
      <c r="I368" s="244" t="n">
        <v>347</v>
      </c>
      <c r="J368" s="245" t="n">
        <v>4</v>
      </c>
      <c r="K368" s="235"/>
    </row>
    <row r="369" customFormat="false" ht="12.5" hidden="false" customHeight="false" outlineLevel="0" collapsed="false">
      <c r="A369" s="242" t="s">
        <v>454</v>
      </c>
      <c r="B369" s="242" t="s">
        <v>1159</v>
      </c>
      <c r="C369" s="242" t="s">
        <v>1145</v>
      </c>
      <c r="D369" s="243" t="n">
        <v>45912</v>
      </c>
      <c r="E369" s="243"/>
      <c r="F369" s="242" t="s">
        <v>472</v>
      </c>
      <c r="G369" s="242" t="s">
        <v>473</v>
      </c>
      <c r="H369" s="242" t="s">
        <v>474</v>
      </c>
      <c r="I369" s="244" t="n">
        <v>428.81</v>
      </c>
      <c r="J369" s="245" t="n">
        <v>4</v>
      </c>
      <c r="K369" s="235"/>
    </row>
    <row r="370" customFormat="false" ht="12.5" hidden="false" customHeight="false" outlineLevel="0" collapsed="false">
      <c r="A370" s="242" t="s">
        <v>454</v>
      </c>
      <c r="B370" s="242" t="s">
        <v>1160</v>
      </c>
      <c r="C370" s="242" t="s">
        <v>1145</v>
      </c>
      <c r="D370" s="243" t="n">
        <v>45912</v>
      </c>
      <c r="E370" s="243"/>
      <c r="F370" s="242" t="s">
        <v>476</v>
      </c>
      <c r="G370" s="242" t="s">
        <v>473</v>
      </c>
      <c r="H370" s="242" t="s">
        <v>479</v>
      </c>
      <c r="I370" s="244" t="n">
        <v>1284.78</v>
      </c>
      <c r="J370" s="245" t="n">
        <v>4</v>
      </c>
      <c r="K370" s="235"/>
    </row>
    <row r="371" customFormat="false" ht="20" hidden="false" customHeight="false" outlineLevel="0" collapsed="false">
      <c r="A371" s="242" t="s">
        <v>454</v>
      </c>
      <c r="B371" s="242" t="s">
        <v>1161</v>
      </c>
      <c r="C371" s="242" t="s">
        <v>1162</v>
      </c>
      <c r="D371" s="243" t="n">
        <v>45912</v>
      </c>
      <c r="E371" s="243"/>
      <c r="F371" s="242" t="s">
        <v>1163</v>
      </c>
      <c r="G371" s="242" t="s">
        <v>713</v>
      </c>
      <c r="H371" s="242" t="s">
        <v>714</v>
      </c>
      <c r="I371" s="244" t="n">
        <v>512</v>
      </c>
      <c r="J371" s="245" t="n">
        <v>5</v>
      </c>
      <c r="K371" s="235"/>
    </row>
    <row r="372" customFormat="false" ht="30" hidden="false" customHeight="false" outlineLevel="0" collapsed="false">
      <c r="A372" s="242" t="s">
        <v>454</v>
      </c>
      <c r="B372" s="242" t="s">
        <v>1164</v>
      </c>
      <c r="C372" s="242" t="s">
        <v>1165</v>
      </c>
      <c r="D372" s="243" t="s">
        <v>1166</v>
      </c>
      <c r="E372" s="243" t="n">
        <v>45912</v>
      </c>
      <c r="F372" s="242" t="s">
        <v>1167</v>
      </c>
      <c r="G372" s="242" t="s">
        <v>713</v>
      </c>
      <c r="H372" s="242" t="s">
        <v>714</v>
      </c>
      <c r="I372" s="244" t="n">
        <v>1990.14</v>
      </c>
      <c r="J372" s="245" t="n">
        <v>5</v>
      </c>
      <c r="K372" s="235"/>
    </row>
    <row r="373" customFormat="false" ht="20" hidden="false" customHeight="false" outlineLevel="0" collapsed="false">
      <c r="A373" s="242" t="s">
        <v>454</v>
      </c>
      <c r="B373" s="242" t="s">
        <v>1168</v>
      </c>
      <c r="C373" s="242" t="s">
        <v>1169</v>
      </c>
      <c r="D373" s="243" t="n">
        <v>45909</v>
      </c>
      <c r="E373" s="243" t="n">
        <v>45912</v>
      </c>
      <c r="F373" s="242" t="s">
        <v>1170</v>
      </c>
      <c r="G373" s="242" t="s">
        <v>713</v>
      </c>
      <c r="H373" s="242" t="s">
        <v>714</v>
      </c>
      <c r="I373" s="244" t="n">
        <v>2000</v>
      </c>
      <c r="J373" s="245" t="n">
        <v>5</v>
      </c>
      <c r="K373" s="235"/>
    </row>
    <row r="374" customFormat="false" ht="30" hidden="false" customHeight="false" outlineLevel="0" collapsed="false">
      <c r="A374" s="242" t="s">
        <v>454</v>
      </c>
      <c r="B374" s="242" t="s">
        <v>1171</v>
      </c>
      <c r="C374" s="242" t="s">
        <v>1172</v>
      </c>
      <c r="D374" s="243" t="s">
        <v>1173</v>
      </c>
      <c r="E374" s="243" t="n">
        <v>45912</v>
      </c>
      <c r="F374" s="242" t="s">
        <v>1174</v>
      </c>
      <c r="G374" s="242" t="s">
        <v>929</v>
      </c>
      <c r="H374" s="242" t="s">
        <v>930</v>
      </c>
      <c r="I374" s="244" t="n">
        <v>3818.14</v>
      </c>
      <c r="J374" s="245" t="n">
        <v>5</v>
      </c>
      <c r="K374" s="235"/>
    </row>
    <row r="375" customFormat="false" ht="30" hidden="false" customHeight="false" outlineLevel="0" collapsed="false">
      <c r="A375" s="242" t="s">
        <v>454</v>
      </c>
      <c r="B375" s="242" t="s">
        <v>1175</v>
      </c>
      <c r="C375" s="242" t="s">
        <v>1176</v>
      </c>
      <c r="D375" s="243" t="n">
        <v>45908</v>
      </c>
      <c r="E375" s="243" t="n">
        <v>45912</v>
      </c>
      <c r="F375" s="242" t="s">
        <v>1177</v>
      </c>
      <c r="G375" s="242" t="s">
        <v>929</v>
      </c>
      <c r="H375" s="242" t="s">
        <v>930</v>
      </c>
      <c r="I375" s="244" t="n">
        <v>12200</v>
      </c>
      <c r="J375" s="245" t="n">
        <v>5</v>
      </c>
      <c r="K375" s="235"/>
    </row>
    <row r="376" customFormat="false" ht="20" hidden="false" customHeight="false" outlineLevel="0" collapsed="false">
      <c r="A376" s="242" t="s">
        <v>454</v>
      </c>
      <c r="B376" s="242" t="s">
        <v>1178</v>
      </c>
      <c r="C376" s="242" t="s">
        <v>710</v>
      </c>
      <c r="D376" s="243" t="n">
        <v>45912</v>
      </c>
      <c r="E376" s="243"/>
      <c r="F376" s="242" t="s">
        <v>1179</v>
      </c>
      <c r="G376" s="242"/>
      <c r="H376" s="242" t="s">
        <v>905</v>
      </c>
      <c r="I376" s="244" t="n">
        <v>107.2</v>
      </c>
      <c r="J376" s="245" t="n">
        <v>4</v>
      </c>
      <c r="K376" s="235"/>
    </row>
    <row r="377" customFormat="false" ht="12.5" hidden="false" customHeight="false" outlineLevel="0" collapsed="false">
      <c r="A377" s="242" t="s">
        <v>454</v>
      </c>
      <c r="B377" s="242" t="s">
        <v>1180</v>
      </c>
      <c r="C377" s="242" t="s">
        <v>1181</v>
      </c>
      <c r="D377" s="243" t="n">
        <v>45849</v>
      </c>
      <c r="E377" s="243" t="n">
        <v>45912</v>
      </c>
      <c r="F377" s="242" t="s">
        <v>1182</v>
      </c>
      <c r="G377" s="242"/>
      <c r="H377" s="242" t="s">
        <v>905</v>
      </c>
      <c r="I377" s="244" t="n">
        <v>38</v>
      </c>
      <c r="J377" s="245" t="n">
        <v>4</v>
      </c>
      <c r="K377" s="235"/>
    </row>
    <row r="378" customFormat="false" ht="12.5" hidden="false" customHeight="false" outlineLevel="0" collapsed="false">
      <c r="A378" s="242" t="s">
        <v>454</v>
      </c>
      <c r="B378" s="242" t="s">
        <v>1183</v>
      </c>
      <c r="C378" s="242" t="s">
        <v>1184</v>
      </c>
      <c r="D378" s="243" t="n">
        <v>45917</v>
      </c>
      <c r="E378" s="243"/>
      <c r="F378" s="242" t="s">
        <v>1185</v>
      </c>
      <c r="G378" s="242" t="s">
        <v>1186</v>
      </c>
      <c r="H378" s="242" t="s">
        <v>1187</v>
      </c>
      <c r="I378" s="244" t="n">
        <v>16200</v>
      </c>
      <c r="J378" s="245" t="n">
        <v>5</v>
      </c>
      <c r="K378" s="235"/>
    </row>
    <row r="379" customFormat="false" ht="30" hidden="false" customHeight="false" outlineLevel="0" collapsed="false">
      <c r="A379" s="242" t="s">
        <v>454</v>
      </c>
      <c r="B379" s="242" t="s">
        <v>1188</v>
      </c>
      <c r="C379" s="242" t="s">
        <v>1189</v>
      </c>
      <c r="D379" s="243" t="n">
        <v>45912</v>
      </c>
      <c r="E379" s="243" t="n">
        <v>45922</v>
      </c>
      <c r="F379" s="242" t="s">
        <v>1190</v>
      </c>
      <c r="G379" s="242" t="s">
        <v>713</v>
      </c>
      <c r="H379" s="242" t="s">
        <v>714</v>
      </c>
      <c r="I379" s="244" t="n">
        <v>500</v>
      </c>
      <c r="J379" s="245" t="n">
        <v>5</v>
      </c>
      <c r="K379" s="235"/>
    </row>
    <row r="380" customFormat="false" ht="20" hidden="false" customHeight="false" outlineLevel="0" collapsed="false">
      <c r="A380" s="242" t="s">
        <v>454</v>
      </c>
      <c r="B380" s="242" t="s">
        <v>1191</v>
      </c>
      <c r="C380" s="242" t="s">
        <v>1192</v>
      </c>
      <c r="D380" s="243" t="n">
        <v>45912</v>
      </c>
      <c r="E380" s="243" t="n">
        <v>45922</v>
      </c>
      <c r="F380" s="242" t="s">
        <v>1193</v>
      </c>
      <c r="G380" s="242" t="s">
        <v>744</v>
      </c>
      <c r="H380" s="242" t="s">
        <v>745</v>
      </c>
      <c r="I380" s="244" t="n">
        <v>270</v>
      </c>
      <c r="J380" s="245" t="n">
        <v>5</v>
      </c>
      <c r="K380" s="235"/>
    </row>
    <row r="381" customFormat="false" ht="20" hidden="false" customHeight="false" outlineLevel="0" collapsed="false">
      <c r="A381" s="242" t="s">
        <v>454</v>
      </c>
      <c r="B381" s="242" t="s">
        <v>1194</v>
      </c>
      <c r="C381" s="242" t="s">
        <v>710</v>
      </c>
      <c r="D381" s="243" t="n">
        <v>45923</v>
      </c>
      <c r="E381" s="243"/>
      <c r="F381" s="242" t="s">
        <v>1195</v>
      </c>
      <c r="G381" s="242"/>
      <c r="H381" s="242" t="s">
        <v>737</v>
      </c>
      <c r="I381" s="244" t="n">
        <v>278.2</v>
      </c>
      <c r="J381" s="245" t="n">
        <v>5</v>
      </c>
      <c r="K381" s="235"/>
    </row>
    <row r="382" customFormat="false" ht="20" hidden="false" customHeight="false" outlineLevel="0" collapsed="false">
      <c r="A382" s="242" t="s">
        <v>454</v>
      </c>
      <c r="B382" s="242" t="s">
        <v>1196</v>
      </c>
      <c r="C382" s="242" t="s">
        <v>1197</v>
      </c>
      <c r="D382" s="243" t="n">
        <v>45912</v>
      </c>
      <c r="E382" s="243" t="n">
        <v>45925</v>
      </c>
      <c r="F382" s="242" t="s">
        <v>1198</v>
      </c>
      <c r="G382" s="242" t="s">
        <v>744</v>
      </c>
      <c r="H382" s="242" t="s">
        <v>745</v>
      </c>
      <c r="I382" s="244" t="n">
        <v>270</v>
      </c>
      <c r="J382" s="245" t="n">
        <v>5</v>
      </c>
      <c r="K382" s="235"/>
    </row>
    <row r="383" customFormat="false" ht="12.5" hidden="false" customHeight="false" outlineLevel="0" collapsed="false">
      <c r="A383" s="242" t="s">
        <v>454</v>
      </c>
      <c r="B383" s="242" t="s">
        <v>1199</v>
      </c>
      <c r="C383" s="242" t="s">
        <v>1200</v>
      </c>
      <c r="D383" s="243" t="n">
        <v>45930</v>
      </c>
      <c r="E383" s="243"/>
      <c r="F383" s="242" t="s">
        <v>214</v>
      </c>
      <c r="G383" s="242" t="s">
        <v>457</v>
      </c>
      <c r="H383" s="242" t="s">
        <v>458</v>
      </c>
      <c r="I383" s="244" t="n">
        <v>6.9</v>
      </c>
      <c r="J383" s="245" t="n">
        <v>4</v>
      </c>
      <c r="K383" s="235"/>
    </row>
    <row r="384" customFormat="false" ht="20" hidden="false" customHeight="false" outlineLevel="0" collapsed="false">
      <c r="A384" s="242" t="s">
        <v>454</v>
      </c>
      <c r="B384" s="242" t="s">
        <v>1201</v>
      </c>
      <c r="C384" s="242" t="s">
        <v>1202</v>
      </c>
      <c r="D384" s="243" t="n">
        <v>45927</v>
      </c>
      <c r="E384" s="243" t="n">
        <v>45931</v>
      </c>
      <c r="F384" s="242" t="s">
        <v>1203</v>
      </c>
      <c r="G384" s="242" t="s">
        <v>744</v>
      </c>
      <c r="H384" s="242" t="s">
        <v>745</v>
      </c>
      <c r="I384" s="244" t="n">
        <v>217.6</v>
      </c>
      <c r="J384" s="245" t="n">
        <v>5</v>
      </c>
      <c r="K384" s="235"/>
    </row>
    <row r="385" customFormat="false" ht="20" hidden="false" customHeight="false" outlineLevel="0" collapsed="false">
      <c r="A385" s="242" t="s">
        <v>454</v>
      </c>
      <c r="B385" s="242" t="s">
        <v>1204</v>
      </c>
      <c r="C385" s="242" t="s">
        <v>1205</v>
      </c>
      <c r="D385" s="243" t="n">
        <v>45931</v>
      </c>
      <c r="E385" s="243" t="n">
        <v>45932</v>
      </c>
      <c r="F385" s="242" t="s">
        <v>1206</v>
      </c>
      <c r="G385" s="242" t="s">
        <v>744</v>
      </c>
      <c r="H385" s="242" t="s">
        <v>745</v>
      </c>
      <c r="I385" s="244" t="n">
        <v>270</v>
      </c>
      <c r="J385" s="245" t="n">
        <v>5</v>
      </c>
      <c r="K385" s="235"/>
    </row>
    <row r="386" customFormat="false" ht="19.4" hidden="false" customHeight="false" outlineLevel="0" collapsed="false">
      <c r="A386" s="242" t="s">
        <v>454</v>
      </c>
      <c r="B386" s="242" t="s">
        <v>1207</v>
      </c>
      <c r="C386" s="242" t="s">
        <v>1208</v>
      </c>
      <c r="D386" s="243" t="n">
        <v>45930</v>
      </c>
      <c r="E386" s="243" t="n">
        <v>45936</v>
      </c>
      <c r="F386" s="242" t="s">
        <v>1209</v>
      </c>
      <c r="G386" s="242" t="s">
        <v>936</v>
      </c>
      <c r="H386" s="242" t="s">
        <v>937</v>
      </c>
      <c r="I386" s="244" t="n">
        <v>1367.5</v>
      </c>
      <c r="J386" s="245" t="n">
        <v>5</v>
      </c>
      <c r="K386" s="235"/>
    </row>
    <row r="387" customFormat="false" ht="20" hidden="false" customHeight="false" outlineLevel="0" collapsed="false">
      <c r="A387" s="242" t="s">
        <v>454</v>
      </c>
      <c r="B387" s="242" t="s">
        <v>1210</v>
      </c>
      <c r="C387" s="242" t="s">
        <v>1211</v>
      </c>
      <c r="D387" s="243" t="n">
        <v>45930</v>
      </c>
      <c r="E387" s="243" t="n">
        <v>45936</v>
      </c>
      <c r="F387" s="242" t="s">
        <v>1212</v>
      </c>
      <c r="G387" s="242" t="s">
        <v>936</v>
      </c>
      <c r="H387" s="242" t="s">
        <v>937</v>
      </c>
      <c r="I387" s="244" t="n">
        <v>3750</v>
      </c>
      <c r="J387" s="245" t="n">
        <v>5</v>
      </c>
      <c r="K387" s="235"/>
    </row>
    <row r="388" customFormat="false" ht="12.5" hidden="false" customHeight="false" outlineLevel="0" collapsed="false">
      <c r="A388" s="242" t="s">
        <v>454</v>
      </c>
      <c r="B388" s="242" t="s">
        <v>1213</v>
      </c>
      <c r="C388" s="242" t="s">
        <v>1214</v>
      </c>
      <c r="D388" s="243" t="n">
        <v>45937</v>
      </c>
      <c r="E388" s="243"/>
      <c r="F388" s="242" t="s">
        <v>1215</v>
      </c>
      <c r="G388" s="242" t="s">
        <v>1216</v>
      </c>
      <c r="H388" s="242" t="s">
        <v>1217</v>
      </c>
      <c r="I388" s="244" t="n">
        <v>679.21</v>
      </c>
      <c r="J388" s="245" t="n">
        <v>5</v>
      </c>
      <c r="K388" s="235"/>
    </row>
    <row r="389" customFormat="false" ht="20" hidden="false" customHeight="false" outlineLevel="0" collapsed="false">
      <c r="A389" s="242" t="s">
        <v>454</v>
      </c>
      <c r="B389" s="242" t="s">
        <v>1218</v>
      </c>
      <c r="C389" s="242" t="s">
        <v>1219</v>
      </c>
      <c r="D389" s="243" t="n">
        <v>45937</v>
      </c>
      <c r="E389" s="243" t="n">
        <v>45938</v>
      </c>
      <c r="F389" s="242" t="s">
        <v>1220</v>
      </c>
      <c r="G389" s="242" t="s">
        <v>1221</v>
      </c>
      <c r="H389" s="242" t="s">
        <v>1222</v>
      </c>
      <c r="I389" s="244" t="n">
        <v>1505</v>
      </c>
      <c r="J389" s="245" t="n">
        <v>5</v>
      </c>
      <c r="K389" s="235"/>
    </row>
    <row r="390" customFormat="false" ht="20" hidden="false" customHeight="false" outlineLevel="0" collapsed="false">
      <c r="A390" s="242" t="s">
        <v>454</v>
      </c>
      <c r="B390" s="242" t="s">
        <v>1223</v>
      </c>
      <c r="C390" s="242" t="s">
        <v>1224</v>
      </c>
      <c r="D390" s="243" t="n">
        <v>45930</v>
      </c>
      <c r="E390" s="243" t="n">
        <v>45938</v>
      </c>
      <c r="F390" s="242" t="s">
        <v>1225</v>
      </c>
      <c r="G390" s="242" t="s">
        <v>936</v>
      </c>
      <c r="H390" s="242" t="s">
        <v>937</v>
      </c>
      <c r="I390" s="244" t="n">
        <v>2639.03</v>
      </c>
      <c r="J390" s="245" t="n">
        <v>5</v>
      </c>
      <c r="K390" s="235"/>
    </row>
    <row r="391" customFormat="false" ht="20" hidden="false" customHeight="false" outlineLevel="0" collapsed="false">
      <c r="A391" s="242" t="s">
        <v>454</v>
      </c>
      <c r="B391" s="242" t="s">
        <v>1226</v>
      </c>
      <c r="C391" s="242" t="s">
        <v>710</v>
      </c>
      <c r="D391" s="243" t="n">
        <v>45946</v>
      </c>
      <c r="E391" s="243"/>
      <c r="F391" s="242" t="s">
        <v>1227</v>
      </c>
      <c r="G391" s="242"/>
      <c r="H391" s="242" t="s">
        <v>790</v>
      </c>
      <c r="I391" s="244" t="n">
        <v>163.74</v>
      </c>
      <c r="J391" s="245" t="n">
        <v>5</v>
      </c>
      <c r="K391" s="235"/>
    </row>
    <row r="392" customFormat="false" ht="20" hidden="false" customHeight="false" outlineLevel="0" collapsed="false">
      <c r="A392" s="242" t="s">
        <v>454</v>
      </c>
      <c r="B392" s="242" t="s">
        <v>1228</v>
      </c>
      <c r="C392" s="242" t="s">
        <v>921</v>
      </c>
      <c r="D392" s="243" t="n">
        <v>45943</v>
      </c>
      <c r="E392" s="243" t="n">
        <v>45946</v>
      </c>
      <c r="F392" s="242" t="s">
        <v>1229</v>
      </c>
      <c r="G392" s="242" t="s">
        <v>1221</v>
      </c>
      <c r="H392" s="242" t="s">
        <v>1222</v>
      </c>
      <c r="I392" s="244" t="n">
        <v>1500</v>
      </c>
      <c r="J392" s="245" t="n">
        <v>5</v>
      </c>
      <c r="K392" s="235"/>
    </row>
    <row r="393" customFormat="false" ht="30" hidden="false" customHeight="false" outlineLevel="0" collapsed="false">
      <c r="A393" s="242" t="s">
        <v>454</v>
      </c>
      <c r="B393" s="242" t="s">
        <v>1230</v>
      </c>
      <c r="C393" s="242" t="s">
        <v>1231</v>
      </c>
      <c r="D393" s="243" t="s">
        <v>1232</v>
      </c>
      <c r="E393" s="243" t="n">
        <v>45946</v>
      </c>
      <c r="F393" s="242" t="s">
        <v>1233</v>
      </c>
      <c r="G393" s="242" t="s">
        <v>1221</v>
      </c>
      <c r="H393" s="242" t="s">
        <v>1222</v>
      </c>
      <c r="I393" s="244" t="n">
        <v>1830.66</v>
      </c>
      <c r="J393" s="245" t="n">
        <v>5</v>
      </c>
      <c r="K393" s="235"/>
    </row>
    <row r="394" customFormat="false" ht="12.5" hidden="false" customHeight="false" outlineLevel="0" collapsed="false">
      <c r="A394" s="242" t="s">
        <v>454</v>
      </c>
      <c r="B394" s="242" t="s">
        <v>1234</v>
      </c>
      <c r="C394" s="242" t="s">
        <v>1235</v>
      </c>
      <c r="D394" s="243" t="n">
        <v>45946</v>
      </c>
      <c r="E394" s="243"/>
      <c r="F394" s="242" t="s">
        <v>553</v>
      </c>
      <c r="G394" s="242" t="s">
        <v>522</v>
      </c>
      <c r="H394" s="242" t="s">
        <v>523</v>
      </c>
      <c r="I394" s="244" t="n">
        <v>76.25</v>
      </c>
      <c r="J394" s="245" t="n">
        <v>4</v>
      </c>
      <c r="K394" s="235"/>
    </row>
    <row r="395" customFormat="false" ht="20" hidden="false" customHeight="false" outlineLevel="0" collapsed="false">
      <c r="A395" s="242" t="s">
        <v>454</v>
      </c>
      <c r="B395" s="242" t="s">
        <v>1236</v>
      </c>
      <c r="C395" s="242" t="s">
        <v>710</v>
      </c>
      <c r="D395" s="243" t="n">
        <v>45951</v>
      </c>
      <c r="E395" s="243"/>
      <c r="F395" s="242" t="s">
        <v>1237</v>
      </c>
      <c r="G395" s="242"/>
      <c r="H395" s="242" t="s">
        <v>737</v>
      </c>
      <c r="I395" s="244" t="n">
        <v>263.8</v>
      </c>
      <c r="J395" s="245" t="n">
        <v>5</v>
      </c>
      <c r="K395" s="235"/>
    </row>
    <row r="396" customFormat="false" ht="20" hidden="false" customHeight="false" outlineLevel="0" collapsed="false">
      <c r="A396" s="242" t="s">
        <v>454</v>
      </c>
      <c r="B396" s="242" t="s">
        <v>1238</v>
      </c>
      <c r="C396" s="242" t="s">
        <v>1239</v>
      </c>
      <c r="D396" s="243" t="n">
        <v>45953</v>
      </c>
      <c r="E396" s="243"/>
      <c r="F396" s="242" t="s">
        <v>889</v>
      </c>
      <c r="G396" s="242" t="s">
        <v>890</v>
      </c>
      <c r="H396" s="242" t="s">
        <v>891</v>
      </c>
      <c r="I396" s="244" t="n">
        <v>2500</v>
      </c>
      <c r="J396" s="245" t="n">
        <v>5</v>
      </c>
      <c r="K396" s="235"/>
    </row>
    <row r="397" customFormat="false" ht="20" hidden="false" customHeight="false" outlineLevel="0" collapsed="false">
      <c r="A397" s="242" t="s">
        <v>454</v>
      </c>
      <c r="B397" s="242" t="s">
        <v>1240</v>
      </c>
      <c r="C397" s="242" t="s">
        <v>1241</v>
      </c>
      <c r="D397" s="243" t="n">
        <v>45950</v>
      </c>
      <c r="E397" s="243" t="n">
        <v>45953</v>
      </c>
      <c r="F397" s="242" t="s">
        <v>1242</v>
      </c>
      <c r="G397" s="242" t="s">
        <v>1221</v>
      </c>
      <c r="H397" s="242" t="s">
        <v>1222</v>
      </c>
      <c r="I397" s="244" t="n">
        <v>1900</v>
      </c>
      <c r="J397" s="245" t="n">
        <v>5</v>
      </c>
      <c r="K397" s="235"/>
    </row>
    <row r="398" customFormat="false" ht="30" hidden="false" customHeight="false" outlineLevel="0" collapsed="false">
      <c r="A398" s="242" t="s">
        <v>454</v>
      </c>
      <c r="B398" s="242" t="s">
        <v>1243</v>
      </c>
      <c r="C398" s="242" t="s">
        <v>1244</v>
      </c>
      <c r="D398" s="243" t="n">
        <v>45948</v>
      </c>
      <c r="E398" s="243" t="n">
        <v>45953</v>
      </c>
      <c r="F398" s="242" t="s">
        <v>1245</v>
      </c>
      <c r="G398" s="242" t="s">
        <v>713</v>
      </c>
      <c r="H398" s="242" t="s">
        <v>714</v>
      </c>
      <c r="I398" s="244" t="n">
        <v>2500</v>
      </c>
      <c r="J398" s="245" t="n">
        <v>5</v>
      </c>
      <c r="K398" s="235"/>
    </row>
    <row r="399" customFormat="false" ht="30" hidden="false" customHeight="false" outlineLevel="0" collapsed="false">
      <c r="A399" s="242" t="s">
        <v>454</v>
      </c>
      <c r="B399" s="242" t="s">
        <v>1246</v>
      </c>
      <c r="C399" s="242" t="s">
        <v>1247</v>
      </c>
      <c r="D399" s="243" t="s">
        <v>1248</v>
      </c>
      <c r="E399" s="243" t="n">
        <v>45953</v>
      </c>
      <c r="F399" s="242" t="s">
        <v>1249</v>
      </c>
      <c r="G399" s="242" t="s">
        <v>713</v>
      </c>
      <c r="H399" s="242" t="s">
        <v>714</v>
      </c>
      <c r="I399" s="244" t="n">
        <v>2024.32</v>
      </c>
      <c r="J399" s="245" t="n">
        <v>5</v>
      </c>
      <c r="K399" s="235"/>
    </row>
    <row r="400" customFormat="false" ht="20" hidden="false" customHeight="false" outlineLevel="0" collapsed="false">
      <c r="A400" s="242" t="s">
        <v>454</v>
      </c>
      <c r="B400" s="242" t="s">
        <v>1250</v>
      </c>
      <c r="C400" s="242" t="s">
        <v>710</v>
      </c>
      <c r="D400" s="243" t="n">
        <v>45957</v>
      </c>
      <c r="E400" s="243"/>
      <c r="F400" s="242" t="s">
        <v>1251</v>
      </c>
      <c r="G400" s="242"/>
      <c r="H400" s="242" t="s">
        <v>669</v>
      </c>
      <c r="I400" s="244" t="n">
        <v>286.68</v>
      </c>
      <c r="J400" s="245" t="n">
        <v>5</v>
      </c>
      <c r="K400" s="235"/>
    </row>
    <row r="401" customFormat="false" ht="20" hidden="false" customHeight="false" outlineLevel="0" collapsed="false">
      <c r="A401" s="242" t="s">
        <v>454</v>
      </c>
      <c r="B401" s="242" t="s">
        <v>1252</v>
      </c>
      <c r="C401" s="242" t="s">
        <v>710</v>
      </c>
      <c r="D401" s="243" t="n">
        <v>45961</v>
      </c>
      <c r="E401" s="243"/>
      <c r="F401" s="242" t="s">
        <v>1253</v>
      </c>
      <c r="G401" s="242"/>
      <c r="H401" s="242" t="s">
        <v>737</v>
      </c>
      <c r="I401" s="244" t="n">
        <v>401.8</v>
      </c>
      <c r="J401" s="245" t="n">
        <v>5</v>
      </c>
      <c r="K401" s="235"/>
    </row>
    <row r="402" customFormat="false" ht="20" hidden="false" customHeight="false" outlineLevel="0" collapsed="false">
      <c r="A402" s="242" t="s">
        <v>454</v>
      </c>
      <c r="B402" s="242" t="s">
        <v>1213</v>
      </c>
      <c r="C402" s="242" t="s">
        <v>1254</v>
      </c>
      <c r="D402" s="243" t="n">
        <v>45961</v>
      </c>
      <c r="E402" s="243"/>
      <c r="F402" s="242" t="s">
        <v>1255</v>
      </c>
      <c r="G402" s="242" t="s">
        <v>1216</v>
      </c>
      <c r="H402" s="242" t="s">
        <v>1217</v>
      </c>
      <c r="I402" s="244" t="n">
        <v>129.15</v>
      </c>
      <c r="J402" s="245" t="n">
        <v>5</v>
      </c>
      <c r="K402" s="235"/>
    </row>
    <row r="403" customFormat="false" ht="12.5" hidden="false" customHeight="false" outlineLevel="0" collapsed="false">
      <c r="A403" s="242" t="s">
        <v>454</v>
      </c>
      <c r="B403" s="242" t="s">
        <v>1256</v>
      </c>
      <c r="C403" s="242" t="s">
        <v>1257</v>
      </c>
      <c r="D403" s="243" t="n">
        <v>45961</v>
      </c>
      <c r="E403" s="243"/>
      <c r="F403" s="242" t="s">
        <v>214</v>
      </c>
      <c r="G403" s="242" t="s">
        <v>457</v>
      </c>
      <c r="H403" s="242" t="s">
        <v>458</v>
      </c>
      <c r="I403" s="244" t="n">
        <v>6.9</v>
      </c>
      <c r="J403" s="245" t="n">
        <v>4</v>
      </c>
      <c r="K403" s="235"/>
    </row>
    <row r="404" customFormat="false" ht="12.5" hidden="false" customHeight="false" outlineLevel="0" collapsed="false">
      <c r="A404" s="242" t="s">
        <v>454</v>
      </c>
      <c r="B404" s="242" t="s">
        <v>1258</v>
      </c>
      <c r="C404" s="242" t="s">
        <v>1259</v>
      </c>
      <c r="D404" s="243" t="n">
        <v>45965</v>
      </c>
      <c r="E404" s="243"/>
      <c r="F404" s="242" t="s">
        <v>1260</v>
      </c>
      <c r="G404" s="242" t="s">
        <v>832</v>
      </c>
      <c r="H404" s="242" t="s">
        <v>833</v>
      </c>
      <c r="I404" s="244" t="n">
        <v>2450</v>
      </c>
      <c r="J404" s="245" t="n">
        <v>5</v>
      </c>
      <c r="K404" s="235"/>
    </row>
    <row r="405" customFormat="false" ht="19.4" hidden="false" customHeight="false" outlineLevel="0" collapsed="false">
      <c r="A405" s="242" t="s">
        <v>454</v>
      </c>
      <c r="B405" s="242" t="s">
        <v>1261</v>
      </c>
      <c r="C405" s="242" t="s">
        <v>1262</v>
      </c>
      <c r="D405" s="243" t="n">
        <v>45958</v>
      </c>
      <c r="E405" s="243" t="n">
        <v>45971</v>
      </c>
      <c r="F405" s="242" t="s">
        <v>1263</v>
      </c>
      <c r="G405" s="242" t="s">
        <v>1264</v>
      </c>
      <c r="H405" s="242" t="s">
        <v>1265</v>
      </c>
      <c r="I405" s="244" t="n">
        <v>3400</v>
      </c>
      <c r="J405" s="245" t="n">
        <v>5</v>
      </c>
      <c r="K405" s="235"/>
    </row>
    <row r="406" customFormat="false" ht="19.4" hidden="false" customHeight="false" outlineLevel="0" collapsed="false">
      <c r="A406" s="242" t="s">
        <v>454</v>
      </c>
      <c r="B406" s="242" t="s">
        <v>1266</v>
      </c>
      <c r="C406" s="242" t="s">
        <v>1267</v>
      </c>
      <c r="D406" s="243" t="n">
        <v>45959</v>
      </c>
      <c r="E406" s="243" t="n">
        <v>45971</v>
      </c>
      <c r="F406" s="242" t="s">
        <v>1268</v>
      </c>
      <c r="G406" s="242" t="s">
        <v>1264</v>
      </c>
      <c r="H406" s="242" t="s">
        <v>1265</v>
      </c>
      <c r="I406" s="244" t="n">
        <v>1450</v>
      </c>
      <c r="J406" s="245" t="n">
        <v>5</v>
      </c>
      <c r="K406" s="235"/>
    </row>
    <row r="407" customFormat="false" ht="28.35" hidden="false" customHeight="false" outlineLevel="0" collapsed="false">
      <c r="A407" s="242" t="s">
        <v>454</v>
      </c>
      <c r="B407" s="242" t="s">
        <v>1269</v>
      </c>
      <c r="C407" s="242" t="s">
        <v>1270</v>
      </c>
      <c r="D407" s="243" t="n">
        <v>45959</v>
      </c>
      <c r="E407" s="243" t="n">
        <v>45972</v>
      </c>
      <c r="F407" s="242" t="s">
        <v>1271</v>
      </c>
      <c r="G407" s="242" t="s">
        <v>929</v>
      </c>
      <c r="H407" s="242" t="s">
        <v>930</v>
      </c>
      <c r="I407" s="244" t="n">
        <v>3450</v>
      </c>
      <c r="J407" s="245" t="n">
        <v>5</v>
      </c>
      <c r="K407" s="235"/>
    </row>
    <row r="408" customFormat="false" ht="19.4" hidden="false" customHeight="false" outlineLevel="0" collapsed="false">
      <c r="A408" s="242" t="s">
        <v>454</v>
      </c>
      <c r="B408" s="242" t="s">
        <v>1272</v>
      </c>
      <c r="C408" s="242" t="s">
        <v>1273</v>
      </c>
      <c r="D408" s="243" t="n">
        <v>45973</v>
      </c>
      <c r="E408" s="243"/>
      <c r="F408" s="242" t="s">
        <v>889</v>
      </c>
      <c r="G408" s="242" t="s">
        <v>890</v>
      </c>
      <c r="H408" s="242" t="s">
        <v>891</v>
      </c>
      <c r="I408" s="244" t="n">
        <v>2500</v>
      </c>
      <c r="J408" s="245" t="n">
        <v>5</v>
      </c>
      <c r="K408" s="235"/>
    </row>
    <row r="409" customFormat="false" ht="19.4" hidden="false" customHeight="false" outlineLevel="0" collapsed="false">
      <c r="A409" s="242" t="s">
        <v>454</v>
      </c>
      <c r="B409" s="242" t="s">
        <v>1274</v>
      </c>
      <c r="C409" s="242" t="s">
        <v>1275</v>
      </c>
      <c r="D409" s="243" t="s">
        <v>1276</v>
      </c>
      <c r="E409" s="243" t="n">
        <v>45986</v>
      </c>
      <c r="F409" s="242" t="s">
        <v>1277</v>
      </c>
      <c r="G409" s="242" t="s">
        <v>1264</v>
      </c>
      <c r="H409" s="242" t="s">
        <v>1265</v>
      </c>
      <c r="I409" s="247" t="s">
        <v>1278</v>
      </c>
      <c r="J409" s="245" t="n">
        <v>5</v>
      </c>
      <c r="K409" s="235"/>
    </row>
    <row r="410" customFormat="false" ht="28.35" hidden="false" customHeight="false" outlineLevel="0" collapsed="false">
      <c r="A410" s="242" t="s">
        <v>454</v>
      </c>
      <c r="B410" s="242" t="s">
        <v>1279</v>
      </c>
      <c r="C410" s="242" t="s">
        <v>1280</v>
      </c>
      <c r="D410" s="243" t="s">
        <v>1281</v>
      </c>
      <c r="E410" s="243" t="n">
        <v>45986</v>
      </c>
      <c r="F410" s="242" t="s">
        <v>1282</v>
      </c>
      <c r="G410" s="242" t="s">
        <v>929</v>
      </c>
      <c r="H410" s="242" t="s">
        <v>930</v>
      </c>
      <c r="I410" s="244" t="n">
        <v>1923.72</v>
      </c>
      <c r="J410" s="245" t="n">
        <v>5</v>
      </c>
      <c r="K410" s="235"/>
    </row>
    <row r="411" customFormat="false" ht="12.8" hidden="false" customHeight="false" outlineLevel="0" collapsed="false">
      <c r="A411" s="242" t="s">
        <v>454</v>
      </c>
      <c r="B411" s="242" t="s">
        <v>1283</v>
      </c>
      <c r="C411" s="242" t="s">
        <v>1184</v>
      </c>
      <c r="D411" s="243" t="n">
        <v>45987</v>
      </c>
      <c r="E411" s="243"/>
      <c r="F411" s="242" t="s">
        <v>1185</v>
      </c>
      <c r="G411" s="242" t="s">
        <v>1186</v>
      </c>
      <c r="H411" s="242" t="s">
        <v>1187</v>
      </c>
      <c r="I411" s="244" t="n">
        <v>16200</v>
      </c>
      <c r="J411" s="245" t="n">
        <v>5</v>
      </c>
      <c r="K411" s="235"/>
    </row>
    <row r="412" customFormat="false" ht="12.8" hidden="false" customHeight="false" outlineLevel="0" collapsed="false">
      <c r="A412" s="242" t="s">
        <v>454</v>
      </c>
      <c r="B412" s="242" t="s">
        <v>1284</v>
      </c>
      <c r="C412" s="242" t="s">
        <v>1285</v>
      </c>
      <c r="D412" s="243" t="n">
        <v>45989</v>
      </c>
      <c r="E412" s="243"/>
      <c r="F412" s="242" t="s">
        <v>214</v>
      </c>
      <c r="G412" s="242" t="s">
        <v>457</v>
      </c>
      <c r="H412" s="242" t="s">
        <v>458</v>
      </c>
      <c r="I412" s="244" t="n">
        <v>6.9</v>
      </c>
      <c r="J412" s="245" t="n">
        <v>4</v>
      </c>
      <c r="K412" s="235"/>
    </row>
    <row r="413" customFormat="false" ht="28.35" hidden="false" customHeight="false" outlineLevel="0" collapsed="false">
      <c r="A413" s="242" t="s">
        <v>454</v>
      </c>
      <c r="B413" s="242" t="s">
        <v>1286</v>
      </c>
      <c r="C413" s="242" t="s">
        <v>1287</v>
      </c>
      <c r="D413" s="243" t="s">
        <v>1288</v>
      </c>
      <c r="E413" s="243" t="n">
        <v>45992</v>
      </c>
      <c r="F413" s="242" t="s">
        <v>1289</v>
      </c>
      <c r="G413" s="242" t="s">
        <v>1290</v>
      </c>
      <c r="H413" s="242" t="s">
        <v>1291</v>
      </c>
      <c r="I413" s="244" t="n">
        <v>777.74</v>
      </c>
      <c r="J413" s="245" t="n">
        <v>5</v>
      </c>
      <c r="K413" s="235"/>
    </row>
    <row r="414" customFormat="false" ht="20" hidden="false" customHeight="false" outlineLevel="0" collapsed="false">
      <c r="A414" s="242" t="s">
        <v>454</v>
      </c>
      <c r="B414" s="242" t="s">
        <v>829</v>
      </c>
      <c r="C414" s="242" t="s">
        <v>830</v>
      </c>
      <c r="D414" s="243" t="n">
        <v>45798</v>
      </c>
      <c r="E414" s="243" t="n">
        <v>45992</v>
      </c>
      <c r="F414" s="242" t="s">
        <v>1292</v>
      </c>
      <c r="G414" s="242" t="s">
        <v>473</v>
      </c>
      <c r="H414" s="242" t="s">
        <v>474</v>
      </c>
      <c r="I414" s="244" t="n">
        <v>164.45</v>
      </c>
      <c r="J414" s="245" t="n">
        <v>5</v>
      </c>
      <c r="K414" s="235"/>
    </row>
    <row r="415" customFormat="false" ht="19.4" hidden="false" customHeight="false" outlineLevel="0" collapsed="false">
      <c r="A415" s="242" t="s">
        <v>454</v>
      </c>
      <c r="B415" s="242" t="s">
        <v>1293</v>
      </c>
      <c r="C415" s="242" t="s">
        <v>1294</v>
      </c>
      <c r="D415" s="243" t="n">
        <v>45994</v>
      </c>
      <c r="E415" s="243"/>
      <c r="F415" s="242" t="s">
        <v>889</v>
      </c>
      <c r="G415" s="242" t="s">
        <v>890</v>
      </c>
      <c r="H415" s="242" t="s">
        <v>891</v>
      </c>
      <c r="I415" s="244" t="n">
        <v>2500</v>
      </c>
      <c r="J415" s="245" t="n">
        <v>5</v>
      </c>
      <c r="K415" s="235"/>
    </row>
    <row r="416" customFormat="false" ht="12.5" hidden="false" customHeight="false" outlineLevel="0" collapsed="false">
      <c r="A416" s="242" t="s">
        <v>454</v>
      </c>
      <c r="B416" s="242" t="s">
        <v>1295</v>
      </c>
      <c r="C416" s="242" t="s">
        <v>1008</v>
      </c>
      <c r="D416" s="243" t="n">
        <v>45995</v>
      </c>
      <c r="E416" s="243"/>
      <c r="F416" s="242" t="s">
        <v>1296</v>
      </c>
      <c r="G416" s="242" t="s">
        <v>751</v>
      </c>
      <c r="H416" s="242" t="s">
        <v>752</v>
      </c>
      <c r="I416" s="244" t="n">
        <v>6000</v>
      </c>
      <c r="J416" s="245" t="n">
        <v>5</v>
      </c>
      <c r="K416" s="235"/>
    </row>
    <row r="417" customFormat="false" ht="12.5" hidden="false" customHeight="false" outlineLevel="0" collapsed="false">
      <c r="A417" s="242" t="s">
        <v>1297</v>
      </c>
      <c r="B417" s="242" t="s">
        <v>1298</v>
      </c>
      <c r="C417" s="242" t="s">
        <v>888</v>
      </c>
      <c r="D417" s="243" t="n">
        <v>45700</v>
      </c>
      <c r="E417" s="243"/>
      <c r="F417" s="242" t="s">
        <v>1299</v>
      </c>
      <c r="G417" s="242" t="s">
        <v>1300</v>
      </c>
      <c r="H417" s="242" t="s">
        <v>1301</v>
      </c>
      <c r="I417" s="244" t="n">
        <v>4500</v>
      </c>
      <c r="J417" s="245" t="n">
        <v>5</v>
      </c>
      <c r="K417" s="235"/>
    </row>
    <row r="418" customFormat="false" ht="12.5" hidden="false" customHeight="false" outlineLevel="0" collapsed="false">
      <c r="A418" s="242" t="s">
        <v>1297</v>
      </c>
      <c r="B418" s="242" t="s">
        <v>1302</v>
      </c>
      <c r="C418" s="242" t="s">
        <v>1081</v>
      </c>
      <c r="D418" s="243" t="n">
        <v>45777</v>
      </c>
      <c r="E418" s="243"/>
      <c r="F418" s="242" t="s">
        <v>1303</v>
      </c>
      <c r="G418" s="242" t="s">
        <v>1300</v>
      </c>
      <c r="H418" s="242" t="s">
        <v>1301</v>
      </c>
      <c r="I418" s="244" t="n">
        <v>4500</v>
      </c>
      <c r="J418" s="245" t="n">
        <v>5</v>
      </c>
      <c r="K418" s="235"/>
    </row>
    <row r="419" customFormat="false" ht="20" hidden="false" customHeight="false" outlineLevel="0" collapsed="false">
      <c r="A419" s="242" t="s">
        <v>1297</v>
      </c>
      <c r="B419" s="242" t="s">
        <v>1304</v>
      </c>
      <c r="C419" s="242" t="s">
        <v>1305</v>
      </c>
      <c r="D419" s="243" t="n">
        <v>45856</v>
      </c>
      <c r="E419" s="243"/>
      <c r="F419" s="242" t="s">
        <v>1306</v>
      </c>
      <c r="G419" s="242" t="s">
        <v>1307</v>
      </c>
      <c r="H419" s="242" t="s">
        <v>1308</v>
      </c>
      <c r="I419" s="244" t="n">
        <v>9649.35</v>
      </c>
      <c r="J419" s="245" t="n">
        <v>5</v>
      </c>
      <c r="K419" s="235"/>
    </row>
    <row r="420" customFormat="false" ht="12.5" hidden="false" customHeight="false" outlineLevel="0" collapsed="false">
      <c r="A420" s="242" t="s">
        <v>1297</v>
      </c>
      <c r="B420" s="242" t="s">
        <v>1309</v>
      </c>
      <c r="C420" s="242" t="s">
        <v>1310</v>
      </c>
      <c r="D420" s="243" t="n">
        <v>45873</v>
      </c>
      <c r="E420" s="243"/>
      <c r="F420" s="242" t="s">
        <v>1311</v>
      </c>
      <c r="G420" s="242" t="s">
        <v>832</v>
      </c>
      <c r="H420" s="242" t="s">
        <v>833</v>
      </c>
      <c r="I420" s="244" t="n">
        <v>2659</v>
      </c>
      <c r="J420" s="245" t="n">
        <v>5</v>
      </c>
      <c r="K420" s="235"/>
    </row>
    <row r="421" customFormat="false" ht="12.5" hidden="false" customHeight="false" outlineLevel="0" collapsed="false">
      <c r="A421" s="242" t="s">
        <v>1297</v>
      </c>
      <c r="B421" s="242" t="s">
        <v>1302</v>
      </c>
      <c r="C421" s="242" t="s">
        <v>1081</v>
      </c>
      <c r="D421" s="243" t="n">
        <v>45777</v>
      </c>
      <c r="E421" s="243" t="n">
        <v>45988</v>
      </c>
      <c r="F421" s="242" t="s">
        <v>1312</v>
      </c>
      <c r="G421" s="242" t="s">
        <v>1300</v>
      </c>
      <c r="H421" s="242" t="s">
        <v>1301</v>
      </c>
      <c r="I421" s="244" t="n">
        <v>225</v>
      </c>
      <c r="J421" s="245" t="n">
        <v>5</v>
      </c>
      <c r="K421" s="235"/>
    </row>
    <row r="422" customFormat="false" ht="20" hidden="false" customHeight="false" outlineLevel="0" collapsed="false">
      <c r="A422" s="242" t="s">
        <v>1297</v>
      </c>
      <c r="B422" s="242" t="s">
        <v>1309</v>
      </c>
      <c r="C422" s="242" t="s">
        <v>1310</v>
      </c>
      <c r="D422" s="243" t="n">
        <v>45873</v>
      </c>
      <c r="E422" s="243" t="n">
        <v>45988</v>
      </c>
      <c r="F422" s="242" t="s">
        <v>1313</v>
      </c>
      <c r="G422" s="242" t="s">
        <v>832</v>
      </c>
      <c r="H422" s="242" t="s">
        <v>833</v>
      </c>
      <c r="I422" s="244" t="n">
        <v>611.57</v>
      </c>
      <c r="J422" s="245" t="n">
        <v>5</v>
      </c>
      <c r="K422" s="235"/>
    </row>
    <row r="423" customFormat="false" ht="12.5" hidden="false" customHeight="false" outlineLevel="0" collapsed="false">
      <c r="A423" s="242"/>
      <c r="B423" s="242"/>
      <c r="C423" s="242"/>
      <c r="D423" s="243"/>
      <c r="E423" s="243"/>
      <c r="F423" s="242"/>
      <c r="G423" s="242"/>
      <c r="H423" s="242"/>
      <c r="I423" s="244"/>
      <c r="J423" s="245"/>
      <c r="K423" s="235"/>
    </row>
    <row r="424" customFormat="false" ht="12.5" hidden="false" customHeight="false" outlineLevel="0" collapsed="false">
      <c r="A424" s="242"/>
      <c r="B424" s="242"/>
      <c r="C424" s="242"/>
      <c r="D424" s="243"/>
      <c r="E424" s="243"/>
      <c r="F424" s="242"/>
      <c r="G424" s="242"/>
      <c r="H424" s="242"/>
      <c r="I424" s="244"/>
      <c r="J424" s="245"/>
      <c r="K424" s="235"/>
    </row>
    <row r="425" customFormat="false" ht="12.5" hidden="false" customHeight="false" outlineLevel="0" collapsed="false">
      <c r="A425" s="242"/>
      <c r="B425" s="242"/>
      <c r="C425" s="242"/>
      <c r="D425" s="243"/>
      <c r="E425" s="243"/>
      <c r="F425" s="242"/>
      <c r="G425" s="242"/>
      <c r="H425" s="242"/>
      <c r="I425" s="244"/>
      <c r="J425" s="245"/>
      <c r="K425" s="235"/>
    </row>
    <row r="426" customFormat="false" ht="12.5" hidden="false" customHeight="false" outlineLevel="0" collapsed="false">
      <c r="A426" s="242"/>
      <c r="B426" s="242"/>
      <c r="C426" s="242"/>
      <c r="D426" s="243"/>
      <c r="E426" s="243"/>
      <c r="F426" s="242"/>
      <c r="G426" s="242"/>
      <c r="H426" s="242"/>
      <c r="I426" s="244"/>
      <c r="J426" s="245"/>
      <c r="K426" s="235"/>
    </row>
    <row r="427" customFormat="false" ht="12.5" hidden="false" customHeight="false" outlineLevel="0" collapsed="false">
      <c r="A427" s="242"/>
      <c r="B427" s="242"/>
      <c r="C427" s="242"/>
      <c r="D427" s="243"/>
      <c r="E427" s="243"/>
      <c r="F427" s="242"/>
      <c r="G427" s="242"/>
      <c r="H427" s="242"/>
      <c r="I427" s="244"/>
      <c r="J427" s="245"/>
      <c r="K427" s="235"/>
    </row>
    <row r="428" customFormat="false" ht="12.5" hidden="false" customHeight="false" outlineLevel="0" collapsed="false">
      <c r="A428" s="242"/>
      <c r="B428" s="242"/>
      <c r="C428" s="242"/>
      <c r="D428" s="243"/>
      <c r="E428" s="243"/>
      <c r="F428" s="242"/>
      <c r="G428" s="242"/>
      <c r="H428" s="242"/>
      <c r="I428" s="244"/>
      <c r="J428" s="245"/>
      <c r="K428" s="235"/>
    </row>
    <row r="429" customFormat="false" ht="12.5" hidden="false" customHeight="false" outlineLevel="0" collapsed="false">
      <c r="A429" s="242"/>
      <c r="B429" s="242"/>
      <c r="C429" s="242"/>
      <c r="D429" s="243"/>
      <c r="E429" s="243"/>
      <c r="F429" s="242"/>
      <c r="G429" s="242"/>
      <c r="H429" s="242"/>
      <c r="I429" s="244"/>
      <c r="J429" s="245"/>
      <c r="K429" s="235"/>
    </row>
    <row r="430" customFormat="false" ht="12.5" hidden="false" customHeight="false" outlineLevel="0" collapsed="false">
      <c r="A430" s="242"/>
      <c r="B430" s="242"/>
      <c r="C430" s="242"/>
      <c r="D430" s="243"/>
      <c r="E430" s="243"/>
      <c r="F430" s="242"/>
      <c r="G430" s="242"/>
      <c r="H430" s="242"/>
      <c r="I430" s="244"/>
      <c r="J430" s="245"/>
      <c r="K430" s="235"/>
    </row>
    <row r="431" customFormat="false" ht="12.5" hidden="false" customHeight="false" outlineLevel="0" collapsed="false">
      <c r="A431" s="242"/>
      <c r="B431" s="242"/>
      <c r="C431" s="242"/>
      <c r="D431" s="243"/>
      <c r="E431" s="243"/>
      <c r="F431" s="242"/>
      <c r="G431" s="242"/>
      <c r="H431" s="242"/>
      <c r="I431" s="244"/>
      <c r="J431" s="245"/>
      <c r="K431" s="235"/>
    </row>
    <row r="432" customFormat="false" ht="12.5" hidden="false" customHeight="false" outlineLevel="0" collapsed="false">
      <c r="A432" s="242"/>
      <c r="B432" s="242"/>
      <c r="C432" s="242"/>
      <c r="D432" s="243"/>
      <c r="E432" s="243"/>
      <c r="F432" s="242"/>
      <c r="G432" s="242"/>
      <c r="H432" s="242"/>
      <c r="I432" s="244"/>
      <c r="J432" s="245"/>
      <c r="K432" s="235"/>
    </row>
    <row r="433" customFormat="false" ht="12.5" hidden="false" customHeight="false" outlineLevel="0" collapsed="false">
      <c r="A433" s="242"/>
      <c r="B433" s="242"/>
      <c r="C433" s="242"/>
      <c r="D433" s="243"/>
      <c r="E433" s="243"/>
      <c r="F433" s="242"/>
      <c r="G433" s="242"/>
      <c r="H433" s="242"/>
      <c r="I433" s="244"/>
      <c r="J433" s="245"/>
      <c r="K433" s="235"/>
    </row>
    <row r="434" customFormat="false" ht="12.5" hidden="false" customHeight="false" outlineLevel="0" collapsed="false">
      <c r="A434" s="242"/>
      <c r="B434" s="242"/>
      <c r="C434" s="242"/>
      <c r="D434" s="243"/>
      <c r="E434" s="243"/>
      <c r="F434" s="242"/>
      <c r="G434" s="242"/>
      <c r="H434" s="242"/>
      <c r="I434" s="244"/>
      <c r="J434" s="245"/>
      <c r="K434" s="235"/>
    </row>
    <row r="435" customFormat="false" ht="12.5" hidden="false" customHeight="false" outlineLevel="0" collapsed="false">
      <c r="A435" s="242"/>
      <c r="B435" s="242"/>
      <c r="C435" s="242"/>
      <c r="D435" s="243"/>
      <c r="E435" s="243"/>
      <c r="F435" s="242"/>
      <c r="G435" s="242"/>
      <c r="H435" s="242"/>
      <c r="I435" s="244"/>
      <c r="J435" s="245"/>
      <c r="K435" s="235"/>
    </row>
    <row r="436" customFormat="false" ht="12.5" hidden="false" customHeight="false" outlineLevel="0" collapsed="false">
      <c r="A436" s="242"/>
      <c r="B436" s="242"/>
      <c r="C436" s="242"/>
      <c r="D436" s="243"/>
      <c r="E436" s="243"/>
      <c r="F436" s="242"/>
      <c r="G436" s="242"/>
      <c r="H436" s="242"/>
      <c r="I436" s="244"/>
      <c r="J436" s="245"/>
      <c r="K436" s="235"/>
    </row>
    <row r="437" customFormat="false" ht="12.5" hidden="false" customHeight="false" outlineLevel="0" collapsed="false">
      <c r="A437" s="242"/>
      <c r="B437" s="242"/>
      <c r="C437" s="242"/>
      <c r="D437" s="243"/>
      <c r="E437" s="243"/>
      <c r="F437" s="242"/>
      <c r="G437" s="242"/>
      <c r="H437" s="242"/>
      <c r="I437" s="244"/>
      <c r="J437" s="245"/>
      <c r="K437" s="235"/>
    </row>
    <row r="438" customFormat="false" ht="12.5" hidden="false" customHeight="false" outlineLevel="0" collapsed="false">
      <c r="A438" s="242"/>
      <c r="B438" s="242"/>
      <c r="C438" s="242"/>
      <c r="D438" s="243"/>
      <c r="E438" s="243"/>
      <c r="F438" s="242"/>
      <c r="G438" s="242"/>
      <c r="H438" s="242"/>
      <c r="I438" s="244"/>
      <c r="J438" s="245"/>
      <c r="K438" s="235"/>
    </row>
    <row r="439" customFormat="false" ht="12.5" hidden="false" customHeight="false" outlineLevel="0" collapsed="false">
      <c r="A439" s="242"/>
      <c r="B439" s="242"/>
      <c r="C439" s="242"/>
      <c r="D439" s="243"/>
      <c r="E439" s="243"/>
      <c r="F439" s="242"/>
      <c r="G439" s="242"/>
      <c r="H439" s="242"/>
      <c r="I439" s="244"/>
      <c r="J439" s="245"/>
      <c r="K439" s="235"/>
    </row>
    <row r="440" customFormat="false" ht="12.5" hidden="false" customHeight="false" outlineLevel="0" collapsed="false">
      <c r="A440" s="242"/>
      <c r="B440" s="242"/>
      <c r="C440" s="242"/>
      <c r="D440" s="243"/>
      <c r="E440" s="243"/>
      <c r="F440" s="242"/>
      <c r="G440" s="242"/>
      <c r="H440" s="242"/>
      <c r="I440" s="244"/>
      <c r="J440" s="245"/>
      <c r="K440" s="235"/>
    </row>
    <row r="441" customFormat="false" ht="12.5" hidden="false" customHeight="false" outlineLevel="0" collapsed="false">
      <c r="A441" s="242"/>
      <c r="B441" s="242"/>
      <c r="C441" s="242"/>
      <c r="D441" s="243"/>
      <c r="E441" s="243"/>
      <c r="F441" s="242"/>
      <c r="G441" s="242"/>
      <c r="H441" s="242"/>
      <c r="I441" s="244"/>
      <c r="J441" s="245"/>
      <c r="K441" s="235"/>
    </row>
    <row r="442" customFormat="false" ht="12.5" hidden="false" customHeight="false" outlineLevel="0" collapsed="false">
      <c r="A442" s="242"/>
      <c r="B442" s="242"/>
      <c r="C442" s="242"/>
      <c r="D442" s="243"/>
      <c r="E442" s="243"/>
      <c r="F442" s="242"/>
      <c r="G442" s="242"/>
      <c r="H442" s="242"/>
      <c r="I442" s="244"/>
      <c r="J442" s="245"/>
      <c r="K442" s="235"/>
    </row>
    <row r="443" customFormat="false" ht="12.5" hidden="false" customHeight="false" outlineLevel="0" collapsed="false">
      <c r="A443" s="242"/>
      <c r="B443" s="242"/>
      <c r="C443" s="242"/>
      <c r="D443" s="243"/>
      <c r="E443" s="243"/>
      <c r="F443" s="242"/>
      <c r="G443" s="242"/>
      <c r="H443" s="242"/>
      <c r="I443" s="244"/>
      <c r="J443" s="245"/>
      <c r="K443" s="235"/>
    </row>
    <row r="444" customFormat="false" ht="12.5" hidden="false" customHeight="false" outlineLevel="0" collapsed="false">
      <c r="A444" s="242"/>
      <c r="B444" s="242"/>
      <c r="C444" s="242"/>
      <c r="D444" s="243"/>
      <c r="E444" s="243"/>
      <c r="F444" s="242"/>
      <c r="G444" s="242"/>
      <c r="H444" s="242"/>
      <c r="I444" s="244"/>
      <c r="J444" s="245"/>
      <c r="K444" s="235"/>
    </row>
    <row r="445" customFormat="false" ht="12.5" hidden="false" customHeight="false" outlineLevel="0" collapsed="false">
      <c r="A445" s="242"/>
      <c r="B445" s="242"/>
      <c r="C445" s="242"/>
      <c r="D445" s="243"/>
      <c r="E445" s="243"/>
      <c r="F445" s="242"/>
      <c r="G445" s="242"/>
      <c r="H445" s="242"/>
      <c r="I445" s="244"/>
      <c r="J445" s="245"/>
      <c r="K445" s="235"/>
    </row>
    <row r="446" customFormat="false" ht="12.5" hidden="false" customHeight="false" outlineLevel="0" collapsed="false">
      <c r="A446" s="242"/>
      <c r="B446" s="242"/>
      <c r="C446" s="242"/>
      <c r="D446" s="243"/>
      <c r="E446" s="243"/>
      <c r="F446" s="242"/>
      <c r="G446" s="242"/>
      <c r="H446" s="242"/>
      <c r="I446" s="244"/>
      <c r="J446" s="245"/>
      <c r="K446" s="235"/>
    </row>
    <row r="447" customFormat="false" ht="12.5" hidden="false" customHeight="false" outlineLevel="0" collapsed="false">
      <c r="A447" s="242"/>
      <c r="B447" s="242"/>
      <c r="C447" s="242"/>
      <c r="D447" s="243"/>
      <c r="E447" s="243"/>
      <c r="F447" s="242"/>
      <c r="G447" s="242"/>
      <c r="H447" s="242"/>
      <c r="I447" s="244"/>
      <c r="J447" s="245"/>
      <c r="K447" s="235"/>
    </row>
    <row r="448" customFormat="false" ht="12.5" hidden="false" customHeight="false" outlineLevel="0" collapsed="false">
      <c r="A448" s="242"/>
      <c r="B448" s="242"/>
      <c r="C448" s="242"/>
      <c r="D448" s="243"/>
      <c r="E448" s="243"/>
      <c r="F448" s="242"/>
      <c r="G448" s="242"/>
      <c r="H448" s="242"/>
      <c r="I448" s="244"/>
      <c r="J448" s="245"/>
      <c r="K448" s="235"/>
    </row>
    <row r="449" customFormat="false" ht="12.5" hidden="false" customHeight="false" outlineLevel="0" collapsed="false">
      <c r="A449" s="242"/>
      <c r="B449" s="242"/>
      <c r="C449" s="242"/>
      <c r="D449" s="243"/>
      <c r="E449" s="243"/>
      <c r="F449" s="242"/>
      <c r="G449" s="242"/>
      <c r="H449" s="242"/>
      <c r="I449" s="244"/>
      <c r="J449" s="245"/>
      <c r="K449" s="235"/>
    </row>
    <row r="450" customFormat="false" ht="12.5" hidden="false" customHeight="false" outlineLevel="0" collapsed="false">
      <c r="A450" s="242"/>
      <c r="B450" s="242"/>
      <c r="C450" s="242"/>
      <c r="D450" s="243"/>
      <c r="E450" s="243"/>
      <c r="F450" s="242"/>
      <c r="G450" s="242"/>
      <c r="H450" s="242"/>
      <c r="I450" s="244"/>
      <c r="J450" s="245"/>
      <c r="K450" s="235"/>
    </row>
    <row r="451" customFormat="false" ht="12.5" hidden="false" customHeight="false" outlineLevel="0" collapsed="false">
      <c r="A451" s="242"/>
      <c r="B451" s="242"/>
      <c r="C451" s="242"/>
      <c r="D451" s="243"/>
      <c r="E451" s="243"/>
      <c r="F451" s="242"/>
      <c r="G451" s="242"/>
      <c r="H451" s="242"/>
      <c r="I451" s="244"/>
      <c r="J451" s="245"/>
      <c r="K451" s="235"/>
    </row>
    <row r="452" customFormat="false" ht="12.5" hidden="false" customHeight="false" outlineLevel="0" collapsed="false">
      <c r="A452" s="242"/>
      <c r="B452" s="242"/>
      <c r="C452" s="242"/>
      <c r="D452" s="243"/>
      <c r="E452" s="243"/>
      <c r="F452" s="242"/>
      <c r="G452" s="242"/>
      <c r="H452" s="242"/>
      <c r="I452" s="244"/>
      <c r="J452" s="245"/>
      <c r="K452" s="235"/>
    </row>
    <row r="453" customFormat="false" ht="12.5" hidden="false" customHeight="false" outlineLevel="0" collapsed="false">
      <c r="A453" s="242"/>
      <c r="B453" s="242"/>
      <c r="C453" s="242"/>
      <c r="D453" s="243"/>
      <c r="E453" s="243"/>
      <c r="F453" s="242"/>
      <c r="G453" s="242"/>
      <c r="H453" s="242"/>
      <c r="I453" s="244"/>
      <c r="J453" s="245"/>
      <c r="K453" s="235"/>
    </row>
    <row r="454" customFormat="false" ht="12.5" hidden="false" customHeight="false" outlineLevel="0" collapsed="false">
      <c r="A454" s="242"/>
      <c r="B454" s="242"/>
      <c r="C454" s="242"/>
      <c r="D454" s="243"/>
      <c r="E454" s="243"/>
      <c r="F454" s="242"/>
      <c r="G454" s="242"/>
      <c r="H454" s="242"/>
      <c r="I454" s="244"/>
      <c r="J454" s="245"/>
      <c r="K454" s="235"/>
    </row>
    <row r="455" customFormat="false" ht="12.5" hidden="false" customHeight="false" outlineLevel="0" collapsed="false">
      <c r="A455" s="242"/>
      <c r="B455" s="242"/>
      <c r="C455" s="242"/>
      <c r="D455" s="243"/>
      <c r="E455" s="243"/>
      <c r="F455" s="242"/>
      <c r="G455" s="242"/>
      <c r="H455" s="242"/>
      <c r="I455" s="244"/>
      <c r="J455" s="245"/>
      <c r="K455" s="235"/>
    </row>
    <row r="456" customFormat="false" ht="12.5" hidden="false" customHeight="false" outlineLevel="0" collapsed="false">
      <c r="A456" s="242"/>
      <c r="B456" s="242"/>
      <c r="C456" s="242"/>
      <c r="D456" s="243"/>
      <c r="E456" s="243"/>
      <c r="F456" s="242"/>
      <c r="G456" s="242"/>
      <c r="H456" s="242"/>
      <c r="I456" s="244"/>
      <c r="J456" s="245"/>
      <c r="K456" s="235"/>
    </row>
    <row r="457" customFormat="false" ht="12.5" hidden="false" customHeight="false" outlineLevel="0" collapsed="false">
      <c r="A457" s="242"/>
      <c r="B457" s="242"/>
      <c r="C457" s="242"/>
      <c r="D457" s="243"/>
      <c r="E457" s="243"/>
      <c r="F457" s="242"/>
      <c r="G457" s="242"/>
      <c r="H457" s="242"/>
      <c r="I457" s="244"/>
      <c r="J457" s="245"/>
      <c r="K457" s="235"/>
    </row>
    <row r="458" customFormat="false" ht="12.5" hidden="false" customHeight="false" outlineLevel="0" collapsed="false">
      <c r="A458" s="242"/>
      <c r="B458" s="242"/>
      <c r="C458" s="242"/>
      <c r="D458" s="243"/>
      <c r="E458" s="243"/>
      <c r="F458" s="242"/>
      <c r="G458" s="242"/>
      <c r="H458" s="242"/>
      <c r="I458" s="244"/>
      <c r="J458" s="245"/>
      <c r="K458" s="235"/>
    </row>
    <row r="459" customFormat="false" ht="12.5" hidden="false" customHeight="false" outlineLevel="0" collapsed="false">
      <c r="A459" s="242"/>
      <c r="B459" s="242"/>
      <c r="C459" s="242"/>
      <c r="D459" s="243"/>
      <c r="E459" s="243"/>
      <c r="F459" s="242"/>
      <c r="G459" s="242"/>
      <c r="H459" s="242"/>
      <c r="I459" s="244"/>
      <c r="J459" s="245"/>
      <c r="K459" s="235"/>
    </row>
    <row r="460" customFormat="false" ht="12.5" hidden="false" customHeight="false" outlineLevel="0" collapsed="false">
      <c r="A460" s="242"/>
      <c r="B460" s="242"/>
      <c r="C460" s="242"/>
      <c r="D460" s="243"/>
      <c r="E460" s="243"/>
      <c r="F460" s="242"/>
      <c r="G460" s="242"/>
      <c r="H460" s="242"/>
      <c r="I460" s="244"/>
      <c r="J460" s="245"/>
      <c r="K460" s="235"/>
    </row>
    <row r="461" customFormat="false" ht="12.5" hidden="false" customHeight="false" outlineLevel="0" collapsed="false">
      <c r="A461" s="242"/>
      <c r="B461" s="242"/>
      <c r="C461" s="242"/>
      <c r="D461" s="243"/>
      <c r="E461" s="243"/>
      <c r="F461" s="242"/>
      <c r="G461" s="242"/>
      <c r="H461" s="242"/>
      <c r="I461" s="244"/>
      <c r="J461" s="245"/>
      <c r="K461" s="235"/>
    </row>
    <row r="462" customFormat="false" ht="12.5" hidden="false" customHeight="false" outlineLevel="0" collapsed="false">
      <c r="A462" s="242"/>
      <c r="B462" s="242"/>
      <c r="C462" s="242"/>
      <c r="D462" s="243"/>
      <c r="E462" s="243"/>
      <c r="F462" s="242"/>
      <c r="G462" s="242"/>
      <c r="H462" s="242"/>
      <c r="I462" s="244"/>
      <c r="J462" s="245"/>
      <c r="K462" s="235"/>
    </row>
    <row r="463" customFormat="false" ht="12.5" hidden="false" customHeight="false" outlineLevel="0" collapsed="false">
      <c r="A463" s="242"/>
      <c r="B463" s="242"/>
      <c r="C463" s="242"/>
      <c r="D463" s="243"/>
      <c r="E463" s="243"/>
      <c r="F463" s="242"/>
      <c r="G463" s="242"/>
      <c r="H463" s="242"/>
      <c r="I463" s="244"/>
      <c r="J463" s="245"/>
      <c r="K463" s="235"/>
    </row>
    <row r="464" customFormat="false" ht="12.5" hidden="false" customHeight="false" outlineLevel="0" collapsed="false">
      <c r="A464" s="242"/>
      <c r="B464" s="242"/>
      <c r="C464" s="242"/>
      <c r="D464" s="243"/>
      <c r="E464" s="243"/>
      <c r="F464" s="242"/>
      <c r="G464" s="242"/>
      <c r="H464" s="242"/>
      <c r="I464" s="244"/>
      <c r="J464" s="245"/>
      <c r="K464" s="235"/>
    </row>
    <row r="465" customFormat="false" ht="12.5" hidden="false" customHeight="false" outlineLevel="0" collapsed="false">
      <c r="A465" s="242"/>
      <c r="B465" s="242"/>
      <c r="C465" s="242"/>
      <c r="D465" s="243"/>
      <c r="E465" s="243"/>
      <c r="F465" s="242"/>
      <c r="G465" s="242"/>
      <c r="H465" s="242"/>
      <c r="I465" s="244"/>
      <c r="J465" s="245"/>
      <c r="K465" s="235"/>
    </row>
    <row r="466" customFormat="false" ht="12.5" hidden="false" customHeight="false" outlineLevel="0" collapsed="false">
      <c r="A466" s="242"/>
      <c r="B466" s="242"/>
      <c r="C466" s="242"/>
      <c r="D466" s="243"/>
      <c r="E466" s="243"/>
      <c r="F466" s="242"/>
      <c r="G466" s="242"/>
      <c r="H466" s="242"/>
      <c r="I466" s="244"/>
      <c r="J466" s="245"/>
      <c r="K466" s="235"/>
    </row>
    <row r="467" customFormat="false" ht="12.5" hidden="false" customHeight="false" outlineLevel="0" collapsed="false">
      <c r="A467" s="242"/>
      <c r="B467" s="242"/>
      <c r="C467" s="242"/>
      <c r="D467" s="243"/>
      <c r="E467" s="243"/>
      <c r="F467" s="242"/>
      <c r="G467" s="242"/>
      <c r="H467" s="242"/>
      <c r="I467" s="244"/>
      <c r="J467" s="245"/>
      <c r="K467" s="235"/>
    </row>
    <row r="468" customFormat="false" ht="12.5" hidden="false" customHeight="false" outlineLevel="0" collapsed="false">
      <c r="A468" s="242"/>
      <c r="B468" s="242"/>
      <c r="C468" s="242"/>
      <c r="D468" s="243"/>
      <c r="E468" s="243"/>
      <c r="F468" s="242"/>
      <c r="G468" s="242"/>
      <c r="H468" s="242"/>
      <c r="I468" s="244"/>
      <c r="J468" s="245"/>
      <c r="K468" s="235"/>
    </row>
    <row r="469" customFormat="false" ht="12.5" hidden="false" customHeight="false" outlineLevel="0" collapsed="false">
      <c r="A469" s="242"/>
      <c r="B469" s="242"/>
      <c r="C469" s="242"/>
      <c r="D469" s="243"/>
      <c r="E469" s="243"/>
      <c r="F469" s="242"/>
      <c r="G469" s="242"/>
      <c r="H469" s="242"/>
      <c r="I469" s="244"/>
      <c r="J469" s="245"/>
      <c r="K469" s="235"/>
    </row>
    <row r="470" customFormat="false" ht="12.5" hidden="false" customHeight="false" outlineLevel="0" collapsed="false">
      <c r="A470" s="242"/>
      <c r="B470" s="242"/>
      <c r="C470" s="242"/>
      <c r="D470" s="243"/>
      <c r="E470" s="243"/>
      <c r="F470" s="242"/>
      <c r="G470" s="242"/>
      <c r="H470" s="242"/>
      <c r="I470" s="244"/>
      <c r="J470" s="245"/>
      <c r="K470" s="235"/>
    </row>
    <row r="471" customFormat="false" ht="12.5" hidden="false" customHeight="false" outlineLevel="0" collapsed="false">
      <c r="A471" s="242"/>
      <c r="B471" s="242"/>
      <c r="C471" s="242"/>
      <c r="D471" s="243"/>
      <c r="E471" s="243"/>
      <c r="F471" s="242"/>
      <c r="G471" s="242"/>
      <c r="H471" s="242"/>
      <c r="I471" s="244"/>
      <c r="J471" s="245"/>
      <c r="K471" s="235"/>
    </row>
    <row r="472" customFormat="false" ht="12.5" hidden="false" customHeight="false" outlineLevel="0" collapsed="false">
      <c r="A472" s="242"/>
      <c r="B472" s="242"/>
      <c r="C472" s="242"/>
      <c r="D472" s="243"/>
      <c r="E472" s="243"/>
      <c r="F472" s="242"/>
      <c r="G472" s="242"/>
      <c r="H472" s="242"/>
      <c r="I472" s="244"/>
      <c r="J472" s="245"/>
      <c r="K472" s="235"/>
    </row>
    <row r="473" customFormat="false" ht="12.5" hidden="false" customHeight="false" outlineLevel="0" collapsed="false">
      <c r="A473" s="242"/>
      <c r="B473" s="242"/>
      <c r="C473" s="242"/>
      <c r="D473" s="243"/>
      <c r="E473" s="243"/>
      <c r="F473" s="242"/>
      <c r="G473" s="242"/>
      <c r="H473" s="242"/>
      <c r="I473" s="244"/>
      <c r="J473" s="245"/>
      <c r="K473" s="235"/>
    </row>
    <row r="474" customFormat="false" ht="12.5" hidden="false" customHeight="false" outlineLevel="0" collapsed="false">
      <c r="A474" s="242"/>
      <c r="B474" s="242"/>
      <c r="C474" s="242"/>
      <c r="D474" s="243"/>
      <c r="E474" s="243"/>
      <c r="F474" s="242"/>
      <c r="G474" s="242"/>
      <c r="H474" s="242"/>
      <c r="I474" s="244"/>
      <c r="J474" s="245"/>
      <c r="K474" s="235"/>
    </row>
    <row r="475" customFormat="false" ht="12.5" hidden="false" customHeight="false" outlineLevel="0" collapsed="false">
      <c r="A475" s="242"/>
      <c r="B475" s="242"/>
      <c r="C475" s="242"/>
      <c r="D475" s="243"/>
      <c r="E475" s="243"/>
      <c r="F475" s="242"/>
      <c r="G475" s="242"/>
      <c r="H475" s="242"/>
      <c r="I475" s="244"/>
      <c r="J475" s="245"/>
      <c r="K475" s="235"/>
    </row>
    <row r="476" customFormat="false" ht="12.5" hidden="false" customHeight="false" outlineLevel="0" collapsed="false">
      <c r="A476" s="242"/>
      <c r="B476" s="242"/>
      <c r="C476" s="242"/>
      <c r="D476" s="243"/>
      <c r="E476" s="243"/>
      <c r="F476" s="242"/>
      <c r="G476" s="242"/>
      <c r="H476" s="242"/>
      <c r="I476" s="244"/>
      <c r="J476" s="245"/>
      <c r="K476" s="235"/>
    </row>
    <row r="477" customFormat="false" ht="12.5" hidden="false" customHeight="false" outlineLevel="0" collapsed="false">
      <c r="A477" s="242"/>
      <c r="B477" s="242"/>
      <c r="C477" s="242"/>
      <c r="D477" s="243"/>
      <c r="E477" s="243"/>
      <c r="F477" s="242"/>
      <c r="G477" s="242"/>
      <c r="H477" s="242"/>
      <c r="I477" s="244"/>
      <c r="J477" s="245"/>
      <c r="K477" s="235"/>
    </row>
    <row r="478" customFormat="false" ht="12.5" hidden="false" customHeight="false" outlineLevel="0" collapsed="false">
      <c r="A478" s="242"/>
      <c r="B478" s="242"/>
      <c r="C478" s="242"/>
      <c r="D478" s="243"/>
      <c r="E478" s="243"/>
      <c r="F478" s="242"/>
      <c r="G478" s="242"/>
      <c r="H478" s="242"/>
      <c r="I478" s="244"/>
      <c r="J478" s="245"/>
      <c r="K478" s="235"/>
    </row>
    <row r="479" customFormat="false" ht="12.5" hidden="false" customHeight="false" outlineLevel="0" collapsed="false">
      <c r="A479" s="242"/>
      <c r="B479" s="242"/>
      <c r="C479" s="242"/>
      <c r="D479" s="243"/>
      <c r="E479" s="243"/>
      <c r="F479" s="242"/>
      <c r="G479" s="242"/>
      <c r="H479" s="242"/>
      <c r="I479" s="244"/>
      <c r="J479" s="245"/>
      <c r="K479" s="235"/>
    </row>
    <row r="480" customFormat="false" ht="12.5" hidden="false" customHeight="false" outlineLevel="0" collapsed="false">
      <c r="A480" s="242"/>
      <c r="B480" s="242"/>
      <c r="C480" s="242"/>
      <c r="D480" s="243"/>
      <c r="E480" s="243"/>
      <c r="F480" s="242"/>
      <c r="G480" s="242"/>
      <c r="H480" s="242"/>
      <c r="I480" s="244"/>
      <c r="J480" s="245"/>
      <c r="K480" s="235"/>
    </row>
    <row r="481" customFormat="false" ht="12.5" hidden="false" customHeight="false" outlineLevel="0" collapsed="false">
      <c r="A481" s="242"/>
      <c r="B481" s="242"/>
      <c r="C481" s="242"/>
      <c r="D481" s="243"/>
      <c r="E481" s="243"/>
      <c r="F481" s="242"/>
      <c r="G481" s="242"/>
      <c r="H481" s="242"/>
      <c r="I481" s="244"/>
      <c r="J481" s="245"/>
      <c r="K481" s="235"/>
    </row>
    <row r="482" customFormat="false" ht="12.5" hidden="false" customHeight="false" outlineLevel="0" collapsed="false">
      <c r="A482" s="242"/>
      <c r="B482" s="242"/>
      <c r="C482" s="242"/>
      <c r="D482" s="243"/>
      <c r="E482" s="243"/>
      <c r="F482" s="242"/>
      <c r="G482" s="242"/>
      <c r="H482" s="242"/>
      <c r="I482" s="244"/>
      <c r="J482" s="245"/>
      <c r="K482" s="235"/>
    </row>
    <row r="483" customFormat="false" ht="12.5" hidden="false" customHeight="false" outlineLevel="0" collapsed="false">
      <c r="A483" s="242"/>
      <c r="B483" s="242"/>
      <c r="C483" s="242"/>
      <c r="D483" s="243"/>
      <c r="E483" s="243"/>
      <c r="F483" s="242"/>
      <c r="G483" s="242"/>
      <c r="H483" s="242"/>
      <c r="I483" s="244"/>
      <c r="J483" s="245"/>
      <c r="K483" s="235"/>
    </row>
    <row r="484" customFormat="false" ht="12.5" hidden="false" customHeight="false" outlineLevel="0" collapsed="false">
      <c r="A484" s="242"/>
      <c r="B484" s="242"/>
      <c r="C484" s="242"/>
      <c r="D484" s="243"/>
      <c r="E484" s="243"/>
      <c r="F484" s="242"/>
      <c r="G484" s="242"/>
      <c r="H484" s="242"/>
      <c r="I484" s="244"/>
      <c r="J484" s="245"/>
      <c r="K484" s="235"/>
    </row>
    <row r="485" customFormat="false" ht="12.5" hidden="false" customHeight="false" outlineLevel="0" collapsed="false">
      <c r="A485" s="242"/>
      <c r="B485" s="242"/>
      <c r="C485" s="242"/>
      <c r="D485" s="243"/>
      <c r="E485" s="243"/>
      <c r="F485" s="242"/>
      <c r="G485" s="242"/>
      <c r="H485" s="242"/>
      <c r="I485" s="244"/>
      <c r="J485" s="245"/>
      <c r="K485" s="235"/>
    </row>
    <row r="486" customFormat="false" ht="12.5" hidden="false" customHeight="false" outlineLevel="0" collapsed="false">
      <c r="A486" s="242"/>
      <c r="B486" s="242"/>
      <c r="C486" s="242"/>
      <c r="D486" s="243"/>
      <c r="E486" s="243"/>
      <c r="F486" s="242"/>
      <c r="G486" s="242"/>
      <c r="H486" s="242"/>
      <c r="I486" s="244"/>
      <c r="J486" s="245"/>
      <c r="K486" s="235"/>
    </row>
    <row r="487" customFormat="false" ht="12.5" hidden="false" customHeight="false" outlineLevel="0" collapsed="false">
      <c r="A487" s="242"/>
      <c r="B487" s="242"/>
      <c r="C487" s="242"/>
      <c r="D487" s="243"/>
      <c r="E487" s="243"/>
      <c r="F487" s="242"/>
      <c r="G487" s="242"/>
      <c r="H487" s="242"/>
      <c r="I487" s="244"/>
      <c r="J487" s="245"/>
      <c r="K487" s="235"/>
    </row>
    <row r="488" customFormat="false" ht="12.5" hidden="false" customHeight="false" outlineLevel="0" collapsed="false">
      <c r="A488" s="242"/>
      <c r="B488" s="242"/>
      <c r="C488" s="242"/>
      <c r="D488" s="243"/>
      <c r="E488" s="243"/>
      <c r="F488" s="242"/>
      <c r="G488" s="242"/>
      <c r="H488" s="242"/>
      <c r="I488" s="244"/>
      <c r="J488" s="245"/>
      <c r="K488" s="235"/>
    </row>
    <row r="489" customFormat="false" ht="12.5" hidden="false" customHeight="false" outlineLevel="0" collapsed="false">
      <c r="A489" s="242"/>
      <c r="B489" s="242"/>
      <c r="C489" s="242"/>
      <c r="D489" s="243"/>
      <c r="E489" s="243"/>
      <c r="F489" s="242"/>
      <c r="G489" s="242"/>
      <c r="H489" s="242"/>
      <c r="I489" s="244"/>
      <c r="J489" s="245"/>
      <c r="K489" s="235"/>
    </row>
    <row r="490" customFormat="false" ht="12.5" hidden="false" customHeight="false" outlineLevel="0" collapsed="false">
      <c r="A490" s="242"/>
      <c r="B490" s="242"/>
      <c r="C490" s="242"/>
      <c r="D490" s="243"/>
      <c r="E490" s="243"/>
      <c r="F490" s="242"/>
      <c r="G490" s="242"/>
      <c r="H490" s="242"/>
      <c r="I490" s="244"/>
      <c r="J490" s="245"/>
      <c r="K490" s="235"/>
    </row>
    <row r="491" customFormat="false" ht="12.5" hidden="false" customHeight="false" outlineLevel="0" collapsed="false">
      <c r="A491" s="242"/>
      <c r="B491" s="242"/>
      <c r="C491" s="242"/>
      <c r="D491" s="243"/>
      <c r="E491" s="243"/>
      <c r="F491" s="242"/>
      <c r="G491" s="242"/>
      <c r="H491" s="242"/>
      <c r="I491" s="244"/>
      <c r="J491" s="245"/>
      <c r="K491" s="235"/>
    </row>
    <row r="492" customFormat="false" ht="12.5" hidden="false" customHeight="false" outlineLevel="0" collapsed="false">
      <c r="A492" s="242"/>
      <c r="B492" s="242"/>
      <c r="C492" s="242"/>
      <c r="D492" s="243"/>
      <c r="E492" s="243"/>
      <c r="F492" s="242"/>
      <c r="G492" s="242"/>
      <c r="H492" s="242"/>
      <c r="I492" s="244"/>
      <c r="J492" s="245"/>
      <c r="K492" s="235"/>
    </row>
    <row r="493" customFormat="false" ht="12.5" hidden="false" customHeight="false" outlineLevel="0" collapsed="false">
      <c r="A493" s="242"/>
      <c r="B493" s="242"/>
      <c r="C493" s="242"/>
      <c r="D493" s="243"/>
      <c r="E493" s="243"/>
      <c r="F493" s="242"/>
      <c r="G493" s="242"/>
      <c r="H493" s="242"/>
      <c r="I493" s="244"/>
      <c r="J493" s="245"/>
      <c r="K493" s="235"/>
    </row>
    <row r="494" customFormat="false" ht="12.5" hidden="false" customHeight="false" outlineLevel="0" collapsed="false">
      <c r="A494" s="242"/>
      <c r="B494" s="242"/>
      <c r="C494" s="242"/>
      <c r="D494" s="243"/>
      <c r="E494" s="243"/>
      <c r="F494" s="242"/>
      <c r="G494" s="242"/>
      <c r="H494" s="242"/>
      <c r="I494" s="244"/>
      <c r="J494" s="245"/>
      <c r="K494" s="235"/>
    </row>
    <row r="495" customFormat="false" ht="12.5" hidden="false" customHeight="false" outlineLevel="0" collapsed="false">
      <c r="A495" s="242"/>
      <c r="B495" s="242"/>
      <c r="C495" s="242"/>
      <c r="D495" s="243"/>
      <c r="E495" s="243"/>
      <c r="F495" s="242"/>
      <c r="G495" s="242"/>
      <c r="H495" s="242"/>
      <c r="I495" s="244"/>
      <c r="J495" s="245"/>
      <c r="K495" s="235"/>
    </row>
    <row r="496" customFormat="false" ht="12.5" hidden="false" customHeight="false" outlineLevel="0" collapsed="false">
      <c r="A496" s="242"/>
      <c r="B496" s="242"/>
      <c r="C496" s="242"/>
      <c r="D496" s="243"/>
      <c r="E496" s="243"/>
      <c r="F496" s="242"/>
      <c r="G496" s="242"/>
      <c r="H496" s="242"/>
      <c r="I496" s="244"/>
      <c r="J496" s="245"/>
      <c r="K496" s="235"/>
    </row>
    <row r="497" customFormat="false" ht="12.5" hidden="false" customHeight="false" outlineLevel="0" collapsed="false">
      <c r="A497" s="242"/>
      <c r="B497" s="242"/>
      <c r="C497" s="242"/>
      <c r="D497" s="243"/>
      <c r="E497" s="243"/>
      <c r="F497" s="242"/>
      <c r="G497" s="242"/>
      <c r="H497" s="242"/>
      <c r="I497" s="244"/>
      <c r="J497" s="245"/>
      <c r="K497" s="235"/>
    </row>
    <row r="498" customFormat="false" ht="12.5" hidden="false" customHeight="false" outlineLevel="0" collapsed="false">
      <c r="A498" s="242"/>
      <c r="B498" s="242"/>
      <c r="C498" s="242"/>
      <c r="D498" s="243"/>
      <c r="E498" s="243"/>
      <c r="F498" s="242"/>
      <c r="G498" s="242"/>
      <c r="H498" s="242"/>
      <c r="I498" s="244"/>
      <c r="J498" s="245"/>
      <c r="K498" s="235"/>
    </row>
    <row r="499" customFormat="false" ht="12.5" hidden="false" customHeight="false" outlineLevel="0" collapsed="false">
      <c r="A499" s="242"/>
      <c r="B499" s="242"/>
      <c r="C499" s="242"/>
      <c r="D499" s="243"/>
      <c r="E499" s="243"/>
      <c r="F499" s="242"/>
      <c r="G499" s="242"/>
      <c r="H499" s="242"/>
      <c r="I499" s="244"/>
      <c r="J499" s="245"/>
      <c r="K499" s="235"/>
    </row>
    <row r="500" customFormat="false" ht="12.5" hidden="false" customHeight="false" outlineLevel="0" collapsed="false">
      <c r="A500" s="242"/>
      <c r="B500" s="242"/>
      <c r="C500" s="242"/>
      <c r="D500" s="243"/>
      <c r="E500" s="243"/>
      <c r="F500" s="242"/>
      <c r="G500" s="242"/>
      <c r="H500" s="242"/>
      <c r="I500" s="244"/>
      <c r="J500" s="245"/>
      <c r="K500" s="235"/>
    </row>
    <row r="501" customFormat="false" ht="12.5" hidden="false" customHeight="false" outlineLevel="0" collapsed="false">
      <c r="A501" s="242"/>
      <c r="B501" s="242"/>
      <c r="C501" s="242"/>
      <c r="D501" s="243"/>
      <c r="E501" s="243"/>
      <c r="F501" s="242"/>
      <c r="G501" s="242"/>
      <c r="H501" s="242"/>
      <c r="I501" s="244"/>
      <c r="J501" s="245"/>
      <c r="K501" s="235"/>
    </row>
    <row r="502" customFormat="false" ht="12.5" hidden="false" customHeight="false" outlineLevel="0" collapsed="false">
      <c r="A502" s="242"/>
      <c r="B502" s="242"/>
      <c r="C502" s="242"/>
      <c r="D502" s="243"/>
      <c r="E502" s="243"/>
      <c r="F502" s="242"/>
      <c r="G502" s="242"/>
      <c r="H502" s="242"/>
      <c r="I502" s="244"/>
      <c r="J502" s="245"/>
      <c r="K502" s="235"/>
    </row>
    <row r="503" customFormat="false" ht="12.5" hidden="false" customHeight="false" outlineLevel="0" collapsed="false">
      <c r="A503" s="242"/>
      <c r="B503" s="242"/>
      <c r="C503" s="242"/>
      <c r="D503" s="243"/>
      <c r="E503" s="243"/>
      <c r="F503" s="242"/>
      <c r="G503" s="242"/>
      <c r="H503" s="242"/>
      <c r="I503" s="244"/>
      <c r="J503" s="245"/>
      <c r="K503" s="235"/>
    </row>
    <row r="504" customFormat="false" ht="12.5" hidden="false" customHeight="false" outlineLevel="0" collapsed="false">
      <c r="A504" s="242"/>
      <c r="B504" s="242"/>
      <c r="C504" s="242"/>
      <c r="D504" s="243"/>
      <c r="E504" s="243"/>
      <c r="F504" s="242"/>
      <c r="G504" s="242"/>
      <c r="H504" s="242"/>
      <c r="I504" s="244"/>
      <c r="J504" s="245"/>
      <c r="K504" s="235"/>
    </row>
    <row r="505" customFormat="false" ht="12.5" hidden="false" customHeight="false" outlineLevel="0" collapsed="false">
      <c r="A505" s="242"/>
      <c r="B505" s="242"/>
      <c r="C505" s="242"/>
      <c r="D505" s="243"/>
      <c r="E505" s="243"/>
      <c r="F505" s="242"/>
      <c r="G505" s="242"/>
      <c r="H505" s="242"/>
      <c r="I505" s="244"/>
      <c r="J505" s="245"/>
      <c r="K505" s="235"/>
    </row>
    <row r="506" customFormat="false" ht="12.5" hidden="false" customHeight="false" outlineLevel="0" collapsed="false">
      <c r="A506" s="242"/>
      <c r="B506" s="242"/>
      <c r="C506" s="242"/>
      <c r="D506" s="243"/>
      <c r="E506" s="243"/>
      <c r="F506" s="242"/>
      <c r="G506" s="242"/>
      <c r="H506" s="242"/>
      <c r="I506" s="244"/>
      <c r="J506" s="245"/>
      <c r="K506" s="235"/>
    </row>
    <row r="507" customFormat="false" ht="12.5" hidden="false" customHeight="false" outlineLevel="0" collapsed="false">
      <c r="A507" s="242"/>
      <c r="B507" s="242"/>
      <c r="C507" s="242"/>
      <c r="D507" s="243"/>
      <c r="E507" s="243"/>
      <c r="F507" s="242"/>
      <c r="G507" s="242"/>
      <c r="H507" s="242"/>
      <c r="I507" s="244"/>
      <c r="J507" s="245"/>
      <c r="K507" s="235"/>
    </row>
    <row r="508" customFormat="false" ht="12.5" hidden="false" customHeight="false" outlineLevel="0" collapsed="false">
      <c r="A508" s="242"/>
      <c r="B508" s="242"/>
      <c r="C508" s="242"/>
      <c r="D508" s="243"/>
      <c r="E508" s="243"/>
      <c r="F508" s="242"/>
      <c r="G508" s="242"/>
      <c r="H508" s="242"/>
      <c r="I508" s="244"/>
      <c r="J508" s="245"/>
      <c r="K508" s="235"/>
    </row>
    <row r="509" customFormat="false" ht="12.5" hidden="false" customHeight="false" outlineLevel="0" collapsed="false">
      <c r="A509" s="242"/>
      <c r="B509" s="242"/>
      <c r="C509" s="242"/>
      <c r="D509" s="243"/>
      <c r="E509" s="243"/>
      <c r="F509" s="242"/>
      <c r="G509" s="242"/>
      <c r="H509" s="242"/>
      <c r="I509" s="244"/>
      <c r="J509" s="245"/>
      <c r="K509" s="235"/>
    </row>
    <row r="510" customFormat="false" ht="12.5" hidden="false" customHeight="false" outlineLevel="0" collapsed="false">
      <c r="A510" s="242"/>
      <c r="B510" s="242"/>
      <c r="C510" s="242"/>
      <c r="D510" s="243"/>
      <c r="E510" s="243"/>
      <c r="F510" s="242"/>
      <c r="G510" s="242"/>
      <c r="H510" s="242"/>
      <c r="I510" s="244"/>
      <c r="J510" s="245"/>
      <c r="K510" s="235"/>
    </row>
    <row r="511" customFormat="false" ht="12.5" hidden="false" customHeight="false" outlineLevel="0" collapsed="false">
      <c r="A511" s="242"/>
      <c r="B511" s="242"/>
      <c r="C511" s="242"/>
      <c r="D511" s="243"/>
      <c r="E511" s="243"/>
      <c r="F511" s="242"/>
      <c r="G511" s="242"/>
      <c r="H511" s="242"/>
      <c r="I511" s="244"/>
      <c r="J511" s="245"/>
      <c r="K511" s="235"/>
    </row>
    <row r="512" customFormat="false" ht="12.5" hidden="false" customHeight="false" outlineLevel="0" collapsed="false">
      <c r="A512" s="242"/>
      <c r="B512" s="242"/>
      <c r="C512" s="242"/>
      <c r="D512" s="243"/>
      <c r="E512" s="243"/>
      <c r="F512" s="242"/>
      <c r="G512" s="242"/>
      <c r="H512" s="242"/>
      <c r="I512" s="244"/>
      <c r="J512" s="245"/>
      <c r="K512" s="235"/>
    </row>
    <row r="513" customFormat="false" ht="12.5" hidden="false" customHeight="false" outlineLevel="0" collapsed="false">
      <c r="A513" s="242"/>
      <c r="B513" s="242"/>
      <c r="C513" s="242"/>
      <c r="D513" s="243"/>
      <c r="E513" s="243"/>
      <c r="F513" s="242"/>
      <c r="G513" s="242"/>
      <c r="H513" s="242"/>
      <c r="I513" s="244"/>
      <c r="J513" s="245"/>
      <c r="K513" s="235"/>
    </row>
    <row r="514" customFormat="false" ht="12.5" hidden="false" customHeight="false" outlineLevel="0" collapsed="false">
      <c r="A514" s="242"/>
      <c r="B514" s="242"/>
      <c r="C514" s="242"/>
      <c r="D514" s="243"/>
      <c r="E514" s="243"/>
      <c r="F514" s="242"/>
      <c r="G514" s="242"/>
      <c r="H514" s="242"/>
      <c r="I514" s="244"/>
      <c r="J514" s="245"/>
      <c r="K514" s="235"/>
    </row>
    <row r="515" customFormat="false" ht="12.5" hidden="false" customHeight="false" outlineLevel="0" collapsed="false">
      <c r="A515" s="242"/>
      <c r="B515" s="242"/>
      <c r="C515" s="242"/>
      <c r="D515" s="243"/>
      <c r="E515" s="243"/>
      <c r="F515" s="242"/>
      <c r="G515" s="242"/>
      <c r="H515" s="242"/>
      <c r="I515" s="244"/>
      <c r="J515" s="245"/>
      <c r="K515" s="235"/>
    </row>
    <row r="516" customFormat="false" ht="12.5" hidden="false" customHeight="false" outlineLevel="0" collapsed="false">
      <c r="A516" s="242"/>
      <c r="B516" s="242"/>
      <c r="C516" s="242"/>
      <c r="D516" s="243"/>
      <c r="E516" s="243"/>
      <c r="F516" s="242"/>
      <c r="G516" s="242"/>
      <c r="H516" s="242"/>
      <c r="I516" s="244"/>
      <c r="J516" s="245"/>
      <c r="K516" s="235"/>
    </row>
    <row r="517" customFormat="false" ht="12.5" hidden="false" customHeight="false" outlineLevel="0" collapsed="false">
      <c r="A517" s="242"/>
      <c r="B517" s="242"/>
      <c r="C517" s="242"/>
      <c r="D517" s="243"/>
      <c r="E517" s="243"/>
      <c r="F517" s="242"/>
      <c r="G517" s="242"/>
      <c r="H517" s="242"/>
      <c r="I517" s="244"/>
      <c r="J517" s="245"/>
      <c r="K517" s="235"/>
    </row>
    <row r="518" customFormat="false" ht="12.5" hidden="false" customHeight="false" outlineLevel="0" collapsed="false">
      <c r="A518" s="242"/>
      <c r="B518" s="242"/>
      <c r="C518" s="242"/>
      <c r="D518" s="243"/>
      <c r="E518" s="243"/>
      <c r="F518" s="242"/>
      <c r="G518" s="242"/>
      <c r="H518" s="242"/>
      <c r="I518" s="244"/>
      <c r="J518" s="245"/>
      <c r="K518" s="235"/>
    </row>
    <row r="519" customFormat="false" ht="12.5" hidden="false" customHeight="false" outlineLevel="0" collapsed="false">
      <c r="A519" s="242"/>
      <c r="B519" s="242"/>
      <c r="C519" s="242"/>
      <c r="D519" s="243"/>
      <c r="E519" s="243"/>
      <c r="F519" s="242"/>
      <c r="G519" s="242"/>
      <c r="H519" s="242"/>
      <c r="I519" s="244"/>
      <c r="J519" s="245"/>
      <c r="K519" s="235"/>
    </row>
    <row r="520" customFormat="false" ht="12.5" hidden="false" customHeight="false" outlineLevel="0" collapsed="false">
      <c r="A520" s="242"/>
      <c r="B520" s="242"/>
      <c r="C520" s="242"/>
      <c r="D520" s="243"/>
      <c r="E520" s="243"/>
      <c r="F520" s="242"/>
      <c r="G520" s="242"/>
      <c r="H520" s="242"/>
      <c r="I520" s="244"/>
      <c r="J520" s="245"/>
      <c r="K520" s="235"/>
    </row>
    <row r="521" customFormat="false" ht="12.5" hidden="false" customHeight="false" outlineLevel="0" collapsed="false">
      <c r="A521" s="242"/>
      <c r="B521" s="242"/>
      <c r="C521" s="242"/>
      <c r="D521" s="243"/>
      <c r="E521" s="243"/>
      <c r="F521" s="242"/>
      <c r="G521" s="242"/>
      <c r="H521" s="242"/>
      <c r="I521" s="244"/>
      <c r="J521" s="245"/>
      <c r="K521" s="235"/>
    </row>
    <row r="522" customFormat="false" ht="12.5" hidden="false" customHeight="false" outlineLevel="0" collapsed="false">
      <c r="A522" s="242"/>
      <c r="B522" s="242"/>
      <c r="C522" s="242"/>
      <c r="D522" s="243"/>
      <c r="E522" s="243"/>
      <c r="F522" s="242"/>
      <c r="G522" s="242"/>
      <c r="H522" s="242"/>
      <c r="I522" s="244"/>
      <c r="J522" s="245"/>
      <c r="K522" s="235"/>
    </row>
    <row r="523" customFormat="false" ht="12.5" hidden="false" customHeight="false" outlineLevel="0" collapsed="false">
      <c r="A523" s="242"/>
      <c r="B523" s="242"/>
      <c r="C523" s="242"/>
      <c r="D523" s="243"/>
      <c r="E523" s="243"/>
      <c r="F523" s="242"/>
      <c r="G523" s="242"/>
      <c r="H523" s="242"/>
      <c r="I523" s="244"/>
      <c r="J523" s="245"/>
      <c r="K523" s="235"/>
    </row>
    <row r="524" customFormat="false" ht="12.5" hidden="false" customHeight="false" outlineLevel="0" collapsed="false">
      <c r="A524" s="242"/>
      <c r="B524" s="242"/>
      <c r="C524" s="242"/>
      <c r="D524" s="243"/>
      <c r="E524" s="243"/>
      <c r="F524" s="242"/>
      <c r="G524" s="242"/>
      <c r="H524" s="242"/>
      <c r="I524" s="244"/>
      <c r="J524" s="245"/>
      <c r="K524" s="235"/>
    </row>
    <row r="525" customFormat="false" ht="12.5" hidden="false" customHeight="false" outlineLevel="0" collapsed="false">
      <c r="A525" s="242"/>
      <c r="B525" s="242"/>
      <c r="C525" s="242"/>
      <c r="D525" s="243"/>
      <c r="E525" s="243"/>
      <c r="F525" s="242"/>
      <c r="G525" s="242"/>
      <c r="H525" s="242"/>
      <c r="I525" s="244"/>
      <c r="J525" s="245"/>
      <c r="K525" s="235"/>
    </row>
    <row r="526" customFormat="false" ht="12.5" hidden="false" customHeight="false" outlineLevel="0" collapsed="false">
      <c r="A526" s="242"/>
      <c r="B526" s="242"/>
      <c r="C526" s="242"/>
      <c r="D526" s="243"/>
      <c r="E526" s="243"/>
      <c r="F526" s="242"/>
      <c r="G526" s="242"/>
      <c r="H526" s="242"/>
      <c r="I526" s="244"/>
      <c r="J526" s="245"/>
      <c r="K526" s="235"/>
    </row>
    <row r="527" customFormat="false" ht="12.5" hidden="false" customHeight="false" outlineLevel="0" collapsed="false">
      <c r="A527" s="242"/>
      <c r="B527" s="242"/>
      <c r="C527" s="242"/>
      <c r="D527" s="243"/>
      <c r="E527" s="243"/>
      <c r="F527" s="242"/>
      <c r="G527" s="242"/>
      <c r="H527" s="242"/>
      <c r="I527" s="244"/>
      <c r="J527" s="245"/>
      <c r="K527" s="235"/>
    </row>
    <row r="528" customFormat="false" ht="12.5" hidden="false" customHeight="false" outlineLevel="0" collapsed="false">
      <c r="A528" s="242"/>
      <c r="B528" s="242"/>
      <c r="C528" s="242"/>
      <c r="D528" s="243"/>
      <c r="E528" s="243"/>
      <c r="F528" s="242"/>
      <c r="G528" s="242"/>
      <c r="H528" s="242"/>
      <c r="I528" s="244"/>
      <c r="J528" s="245"/>
      <c r="K528" s="235"/>
    </row>
    <row r="529" customFormat="false" ht="12.5" hidden="false" customHeight="false" outlineLevel="0" collapsed="false">
      <c r="A529" s="242"/>
      <c r="B529" s="242"/>
      <c r="C529" s="242"/>
      <c r="D529" s="243"/>
      <c r="E529" s="243"/>
      <c r="F529" s="242"/>
      <c r="G529" s="242"/>
      <c r="H529" s="242"/>
      <c r="I529" s="244"/>
      <c r="J529" s="245"/>
      <c r="K529" s="235"/>
    </row>
    <row r="530" customFormat="false" ht="12.5" hidden="false" customHeight="false" outlineLevel="0" collapsed="false">
      <c r="A530" s="242"/>
      <c r="B530" s="242"/>
      <c r="C530" s="242"/>
      <c r="D530" s="243"/>
      <c r="E530" s="243"/>
      <c r="F530" s="242"/>
      <c r="G530" s="242"/>
      <c r="H530" s="242"/>
      <c r="I530" s="244"/>
      <c r="J530" s="245"/>
      <c r="K530" s="235"/>
    </row>
    <row r="531" customFormat="false" ht="12.5" hidden="false" customHeight="false" outlineLevel="0" collapsed="false">
      <c r="A531" s="242"/>
      <c r="B531" s="242"/>
      <c r="C531" s="242"/>
      <c r="D531" s="243"/>
      <c r="E531" s="243"/>
      <c r="F531" s="242"/>
      <c r="G531" s="242"/>
      <c r="H531" s="242"/>
      <c r="I531" s="244"/>
      <c r="J531" s="245"/>
      <c r="K531" s="235"/>
    </row>
    <row r="532" customFormat="false" ht="12.5" hidden="false" customHeight="false" outlineLevel="0" collapsed="false">
      <c r="A532" s="242"/>
      <c r="B532" s="242"/>
      <c r="C532" s="242"/>
      <c r="D532" s="243"/>
      <c r="E532" s="243"/>
      <c r="F532" s="242"/>
      <c r="G532" s="242"/>
      <c r="H532" s="242"/>
      <c r="I532" s="244"/>
      <c r="J532" s="245"/>
      <c r="K532" s="235"/>
    </row>
    <row r="533" customFormat="false" ht="12.5" hidden="false" customHeight="false" outlineLevel="0" collapsed="false">
      <c r="A533" s="242"/>
      <c r="B533" s="242"/>
      <c r="C533" s="242"/>
      <c r="D533" s="243"/>
      <c r="E533" s="243"/>
      <c r="F533" s="242"/>
      <c r="G533" s="242"/>
      <c r="H533" s="242"/>
      <c r="I533" s="244"/>
      <c r="J533" s="245"/>
      <c r="K533" s="235"/>
    </row>
    <row r="534" customFormat="false" ht="12.5" hidden="false" customHeight="false" outlineLevel="0" collapsed="false">
      <c r="A534" s="242"/>
      <c r="B534" s="242"/>
      <c r="C534" s="242"/>
      <c r="D534" s="243"/>
      <c r="E534" s="243"/>
      <c r="F534" s="242"/>
      <c r="G534" s="242"/>
      <c r="H534" s="242"/>
      <c r="I534" s="244"/>
      <c r="J534" s="245"/>
      <c r="K534" s="235"/>
    </row>
    <row r="535" customFormat="false" ht="12.5" hidden="false" customHeight="false" outlineLevel="0" collapsed="false">
      <c r="A535" s="242"/>
      <c r="B535" s="242"/>
      <c r="C535" s="242"/>
      <c r="D535" s="243"/>
      <c r="E535" s="243"/>
      <c r="F535" s="242"/>
      <c r="G535" s="242"/>
      <c r="H535" s="242"/>
      <c r="I535" s="244"/>
      <c r="J535" s="245"/>
      <c r="K535" s="235"/>
    </row>
    <row r="536" customFormat="false" ht="12.5" hidden="false" customHeight="false" outlineLevel="0" collapsed="false">
      <c r="A536" s="242"/>
      <c r="B536" s="242"/>
      <c r="C536" s="242"/>
      <c r="D536" s="243"/>
      <c r="E536" s="243"/>
      <c r="F536" s="242"/>
      <c r="G536" s="242"/>
      <c r="H536" s="242"/>
      <c r="I536" s="244"/>
      <c r="J536" s="245"/>
      <c r="K536" s="235"/>
    </row>
    <row r="537" customFormat="false" ht="12.5" hidden="false" customHeight="false" outlineLevel="0" collapsed="false">
      <c r="A537" s="242"/>
      <c r="B537" s="242"/>
      <c r="C537" s="242"/>
      <c r="D537" s="243"/>
      <c r="E537" s="243"/>
      <c r="F537" s="242"/>
      <c r="G537" s="242"/>
      <c r="H537" s="242"/>
      <c r="I537" s="244"/>
      <c r="J537" s="245"/>
      <c r="K537" s="235"/>
    </row>
    <row r="538" customFormat="false" ht="12.5" hidden="false" customHeight="false" outlineLevel="0" collapsed="false">
      <c r="A538" s="242"/>
      <c r="B538" s="242"/>
      <c r="C538" s="242"/>
      <c r="D538" s="243"/>
      <c r="E538" s="243"/>
      <c r="F538" s="242"/>
      <c r="G538" s="242"/>
      <c r="H538" s="242"/>
      <c r="I538" s="244"/>
      <c r="J538" s="245"/>
      <c r="K538" s="235"/>
    </row>
    <row r="539" customFormat="false" ht="12.5" hidden="false" customHeight="false" outlineLevel="0" collapsed="false">
      <c r="A539" s="242"/>
      <c r="B539" s="242"/>
      <c r="C539" s="242"/>
      <c r="D539" s="243"/>
      <c r="E539" s="243"/>
      <c r="F539" s="242"/>
      <c r="G539" s="242"/>
      <c r="H539" s="242"/>
      <c r="I539" s="244"/>
      <c r="J539" s="245"/>
      <c r="K539" s="235"/>
    </row>
    <row r="540" customFormat="false" ht="12.5" hidden="false" customHeight="false" outlineLevel="0" collapsed="false">
      <c r="A540" s="242"/>
      <c r="B540" s="242"/>
      <c r="C540" s="242"/>
      <c r="D540" s="243"/>
      <c r="E540" s="243"/>
      <c r="F540" s="242"/>
      <c r="G540" s="242"/>
      <c r="H540" s="242"/>
      <c r="I540" s="244"/>
      <c r="J540" s="245"/>
      <c r="K540" s="235"/>
    </row>
    <row r="541" customFormat="false" ht="12.5" hidden="false" customHeight="false" outlineLevel="0" collapsed="false">
      <c r="A541" s="242"/>
      <c r="B541" s="242"/>
      <c r="C541" s="242"/>
      <c r="D541" s="243"/>
      <c r="E541" s="243"/>
      <c r="F541" s="242"/>
      <c r="G541" s="242"/>
      <c r="H541" s="242"/>
      <c r="I541" s="244"/>
      <c r="J541" s="245"/>
      <c r="K541" s="235"/>
    </row>
    <row r="542" customFormat="false" ht="12.5" hidden="false" customHeight="false" outlineLevel="0" collapsed="false">
      <c r="A542" s="242"/>
      <c r="B542" s="242"/>
      <c r="C542" s="242"/>
      <c r="D542" s="243"/>
      <c r="E542" s="243"/>
      <c r="F542" s="242"/>
      <c r="G542" s="242"/>
      <c r="H542" s="242"/>
      <c r="I542" s="244"/>
      <c r="J542" s="245"/>
      <c r="K542" s="235"/>
    </row>
    <row r="543" customFormat="false" ht="12.5" hidden="false" customHeight="false" outlineLevel="0" collapsed="false">
      <c r="A543" s="242"/>
      <c r="B543" s="242"/>
      <c r="C543" s="242"/>
      <c r="D543" s="243"/>
      <c r="E543" s="243"/>
      <c r="F543" s="242"/>
      <c r="G543" s="242"/>
      <c r="H543" s="242"/>
      <c r="I543" s="244"/>
      <c r="J543" s="245"/>
      <c r="K543" s="235"/>
    </row>
    <row r="544" customFormat="false" ht="12.5" hidden="false" customHeight="false" outlineLevel="0" collapsed="false">
      <c r="A544" s="242"/>
      <c r="B544" s="242"/>
      <c r="C544" s="242"/>
      <c r="D544" s="243"/>
      <c r="E544" s="243"/>
      <c r="F544" s="242"/>
      <c r="G544" s="242"/>
      <c r="H544" s="242"/>
      <c r="I544" s="244"/>
      <c r="J544" s="245"/>
      <c r="K544" s="235"/>
    </row>
    <row r="545" customFormat="false" ht="12.5" hidden="false" customHeight="false" outlineLevel="0" collapsed="false">
      <c r="A545" s="242"/>
      <c r="B545" s="242"/>
      <c r="C545" s="242"/>
      <c r="D545" s="243"/>
      <c r="E545" s="243"/>
      <c r="F545" s="242"/>
      <c r="G545" s="242"/>
      <c r="H545" s="242"/>
      <c r="I545" s="244"/>
      <c r="J545" s="245"/>
      <c r="K545" s="235"/>
    </row>
    <row r="546" customFormat="false" ht="12.5" hidden="false" customHeight="false" outlineLevel="0" collapsed="false">
      <c r="A546" s="242"/>
      <c r="B546" s="242"/>
      <c r="C546" s="242"/>
      <c r="D546" s="243"/>
      <c r="E546" s="243"/>
      <c r="F546" s="242"/>
      <c r="G546" s="242"/>
      <c r="H546" s="242"/>
      <c r="I546" s="244"/>
      <c r="J546" s="245"/>
      <c r="K546" s="235"/>
    </row>
    <row r="547" customFormat="false" ht="12.5" hidden="false" customHeight="false" outlineLevel="0" collapsed="false">
      <c r="A547" s="242"/>
      <c r="B547" s="242"/>
      <c r="C547" s="242"/>
      <c r="D547" s="243"/>
      <c r="E547" s="243"/>
      <c r="F547" s="242"/>
      <c r="G547" s="242"/>
      <c r="H547" s="242"/>
      <c r="I547" s="244"/>
      <c r="J547" s="245"/>
      <c r="K547" s="235"/>
    </row>
    <row r="548" customFormat="false" ht="12.5" hidden="false" customHeight="false" outlineLevel="0" collapsed="false">
      <c r="A548" s="242"/>
      <c r="B548" s="242"/>
      <c r="C548" s="242"/>
      <c r="D548" s="243"/>
      <c r="E548" s="243"/>
      <c r="F548" s="242"/>
      <c r="G548" s="242"/>
      <c r="H548" s="242"/>
      <c r="I548" s="244"/>
      <c r="J548" s="245"/>
      <c r="K548" s="235"/>
    </row>
    <row r="549" customFormat="false" ht="12.5" hidden="false" customHeight="false" outlineLevel="0" collapsed="false">
      <c r="A549" s="242"/>
      <c r="B549" s="242"/>
      <c r="C549" s="242"/>
      <c r="D549" s="243"/>
      <c r="E549" s="243"/>
      <c r="F549" s="242"/>
      <c r="G549" s="242"/>
      <c r="H549" s="242"/>
      <c r="I549" s="244"/>
      <c r="J549" s="245"/>
      <c r="K549" s="235"/>
    </row>
    <row r="550" customFormat="false" ht="12.5" hidden="false" customHeight="false" outlineLevel="0" collapsed="false">
      <c r="A550" s="242"/>
      <c r="B550" s="242"/>
      <c r="C550" s="242"/>
      <c r="D550" s="243"/>
      <c r="E550" s="243"/>
      <c r="F550" s="242"/>
      <c r="G550" s="242"/>
      <c r="H550" s="242"/>
      <c r="I550" s="244"/>
      <c r="J550" s="245"/>
      <c r="K550" s="235"/>
    </row>
    <row r="551" customFormat="false" ht="12.5" hidden="false" customHeight="false" outlineLevel="0" collapsed="false">
      <c r="A551" s="242"/>
      <c r="B551" s="242"/>
      <c r="C551" s="242"/>
      <c r="D551" s="243"/>
      <c r="E551" s="243"/>
      <c r="F551" s="242"/>
      <c r="G551" s="242"/>
      <c r="H551" s="242"/>
      <c r="I551" s="244"/>
      <c r="J551" s="245"/>
      <c r="K551" s="235"/>
    </row>
    <row r="552" customFormat="false" ht="12.5" hidden="false" customHeight="false" outlineLevel="0" collapsed="false">
      <c r="A552" s="242"/>
      <c r="B552" s="242"/>
      <c r="C552" s="242"/>
      <c r="D552" s="243"/>
      <c r="E552" s="243"/>
      <c r="F552" s="242"/>
      <c r="G552" s="242"/>
      <c r="H552" s="242"/>
      <c r="I552" s="244"/>
      <c r="J552" s="245"/>
      <c r="K552" s="235"/>
    </row>
    <row r="553" customFormat="false" ht="12.5" hidden="false" customHeight="false" outlineLevel="0" collapsed="false">
      <c r="A553" s="242"/>
      <c r="B553" s="242"/>
      <c r="C553" s="242"/>
      <c r="D553" s="243"/>
      <c r="E553" s="243"/>
      <c r="F553" s="242"/>
      <c r="G553" s="242"/>
      <c r="H553" s="242"/>
      <c r="I553" s="244"/>
      <c r="J553" s="245"/>
      <c r="K553" s="235"/>
    </row>
    <row r="554" customFormat="false" ht="12.5" hidden="false" customHeight="false" outlineLevel="0" collapsed="false">
      <c r="A554" s="242"/>
      <c r="B554" s="242"/>
      <c r="C554" s="242"/>
      <c r="D554" s="243"/>
      <c r="E554" s="243"/>
      <c r="F554" s="242"/>
      <c r="G554" s="242"/>
      <c r="H554" s="242"/>
      <c r="I554" s="244"/>
      <c r="J554" s="245"/>
      <c r="K554" s="235"/>
    </row>
    <row r="555" customFormat="false" ht="12.5" hidden="false" customHeight="false" outlineLevel="0" collapsed="false">
      <c r="A555" s="242"/>
      <c r="B555" s="242"/>
      <c r="C555" s="242"/>
      <c r="D555" s="243"/>
      <c r="E555" s="243"/>
      <c r="F555" s="242"/>
      <c r="G555" s="242"/>
      <c r="H555" s="242"/>
      <c r="I555" s="244"/>
      <c r="J555" s="245"/>
      <c r="K555" s="235"/>
    </row>
    <row r="556" customFormat="false" ht="12.5" hidden="false" customHeight="false" outlineLevel="0" collapsed="false">
      <c r="A556" s="242"/>
      <c r="B556" s="242"/>
      <c r="C556" s="242"/>
      <c r="D556" s="243"/>
      <c r="E556" s="243"/>
      <c r="F556" s="242"/>
      <c r="G556" s="242"/>
      <c r="H556" s="242"/>
      <c r="I556" s="244"/>
      <c r="J556" s="245"/>
      <c r="K556" s="235"/>
    </row>
    <row r="557" customFormat="false" ht="12.5" hidden="false" customHeight="false" outlineLevel="0" collapsed="false">
      <c r="A557" s="242"/>
      <c r="B557" s="242"/>
      <c r="C557" s="242"/>
      <c r="D557" s="243"/>
      <c r="E557" s="243"/>
      <c r="F557" s="242"/>
      <c r="G557" s="242"/>
      <c r="H557" s="242"/>
      <c r="I557" s="244"/>
      <c r="J557" s="245"/>
      <c r="K557" s="235"/>
    </row>
    <row r="558" customFormat="false" ht="12.5" hidden="false" customHeight="false" outlineLevel="0" collapsed="false">
      <c r="A558" s="242"/>
      <c r="B558" s="242"/>
      <c r="C558" s="242"/>
      <c r="D558" s="243"/>
      <c r="E558" s="243"/>
      <c r="F558" s="242"/>
      <c r="G558" s="242"/>
      <c r="H558" s="242"/>
      <c r="I558" s="244"/>
      <c r="J558" s="245"/>
      <c r="K558" s="235"/>
    </row>
    <row r="559" customFormat="false" ht="12.5" hidden="false" customHeight="false" outlineLevel="0" collapsed="false">
      <c r="A559" s="242"/>
      <c r="B559" s="242"/>
      <c r="C559" s="242"/>
      <c r="D559" s="243"/>
      <c r="E559" s="243"/>
      <c r="F559" s="242"/>
      <c r="G559" s="242"/>
      <c r="H559" s="242"/>
      <c r="I559" s="244"/>
      <c r="J559" s="245"/>
      <c r="K559" s="235"/>
    </row>
    <row r="560" customFormat="false" ht="12.5" hidden="false" customHeight="false" outlineLevel="0" collapsed="false">
      <c r="A560" s="242"/>
      <c r="B560" s="242"/>
      <c r="C560" s="242"/>
      <c r="D560" s="243"/>
      <c r="E560" s="243"/>
      <c r="F560" s="242"/>
      <c r="G560" s="242"/>
      <c r="H560" s="242"/>
      <c r="I560" s="244"/>
      <c r="J560" s="245"/>
      <c r="K560" s="235"/>
    </row>
    <row r="561" customFormat="false" ht="12.5" hidden="false" customHeight="false" outlineLevel="0" collapsed="false">
      <c r="A561" s="242"/>
      <c r="B561" s="242"/>
      <c r="C561" s="242"/>
      <c r="D561" s="243"/>
      <c r="E561" s="243"/>
      <c r="F561" s="242"/>
      <c r="G561" s="242"/>
      <c r="H561" s="242"/>
      <c r="I561" s="244"/>
      <c r="J561" s="245"/>
      <c r="K561" s="235"/>
    </row>
    <row r="562" customFormat="false" ht="12.5" hidden="false" customHeight="false" outlineLevel="0" collapsed="false">
      <c r="A562" s="242"/>
      <c r="B562" s="242"/>
      <c r="C562" s="242"/>
      <c r="D562" s="243"/>
      <c r="E562" s="243"/>
      <c r="F562" s="242"/>
      <c r="G562" s="242"/>
      <c r="H562" s="242"/>
      <c r="I562" s="244"/>
      <c r="J562" s="245"/>
      <c r="K562" s="235"/>
    </row>
    <row r="563" customFormat="false" ht="12.5" hidden="false" customHeight="false" outlineLevel="0" collapsed="false">
      <c r="A563" s="242"/>
      <c r="B563" s="242"/>
      <c r="C563" s="242"/>
      <c r="D563" s="243"/>
      <c r="E563" s="243"/>
      <c r="F563" s="242"/>
      <c r="G563" s="242"/>
      <c r="H563" s="242"/>
      <c r="I563" s="244"/>
      <c r="J563" s="245"/>
      <c r="K563" s="235"/>
    </row>
    <row r="564" customFormat="false" ht="12.5" hidden="false" customHeight="false" outlineLevel="0" collapsed="false">
      <c r="A564" s="242"/>
      <c r="B564" s="242"/>
      <c r="C564" s="242"/>
      <c r="D564" s="243"/>
      <c r="E564" s="243"/>
      <c r="F564" s="242"/>
      <c r="G564" s="242"/>
      <c r="H564" s="242"/>
      <c r="I564" s="244"/>
      <c r="J564" s="245"/>
      <c r="K564" s="235"/>
    </row>
    <row r="565" customFormat="false" ht="12.5" hidden="false" customHeight="false" outlineLevel="0" collapsed="false">
      <c r="A565" s="242"/>
      <c r="B565" s="242"/>
      <c r="C565" s="242"/>
      <c r="D565" s="243"/>
      <c r="E565" s="243"/>
      <c r="F565" s="242"/>
      <c r="G565" s="242"/>
      <c r="H565" s="242"/>
      <c r="I565" s="244"/>
      <c r="J565" s="245"/>
      <c r="K565" s="235"/>
    </row>
    <row r="566" customFormat="false" ht="12.5" hidden="false" customHeight="false" outlineLevel="0" collapsed="false">
      <c r="A566" s="242"/>
      <c r="B566" s="242"/>
      <c r="C566" s="242"/>
      <c r="D566" s="243"/>
      <c r="E566" s="243"/>
      <c r="F566" s="242"/>
      <c r="G566" s="242"/>
      <c r="H566" s="242"/>
      <c r="I566" s="244"/>
      <c r="J566" s="245"/>
      <c r="K566" s="235"/>
    </row>
    <row r="567" customFormat="false" ht="12.5" hidden="false" customHeight="false" outlineLevel="0" collapsed="false">
      <c r="A567" s="242"/>
      <c r="B567" s="242"/>
      <c r="C567" s="242"/>
      <c r="D567" s="243"/>
      <c r="E567" s="243"/>
      <c r="F567" s="242"/>
      <c r="G567" s="242"/>
      <c r="H567" s="242"/>
      <c r="I567" s="244"/>
      <c r="J567" s="245"/>
      <c r="K567" s="235"/>
    </row>
    <row r="568" customFormat="false" ht="12.5" hidden="false" customHeight="false" outlineLevel="0" collapsed="false">
      <c r="A568" s="242"/>
      <c r="B568" s="242"/>
      <c r="C568" s="242"/>
      <c r="D568" s="243"/>
      <c r="E568" s="243"/>
      <c r="F568" s="242"/>
      <c r="G568" s="242"/>
      <c r="H568" s="242"/>
      <c r="I568" s="244"/>
      <c r="J568" s="245"/>
      <c r="K568" s="235"/>
    </row>
    <row r="569" customFormat="false" ht="12.5" hidden="false" customHeight="false" outlineLevel="0" collapsed="false">
      <c r="A569" s="242"/>
      <c r="B569" s="242"/>
      <c r="C569" s="242"/>
      <c r="D569" s="243"/>
      <c r="E569" s="243"/>
      <c r="F569" s="242"/>
      <c r="G569" s="242"/>
      <c r="H569" s="242"/>
      <c r="I569" s="244"/>
      <c r="J569" s="245"/>
      <c r="K569" s="235"/>
    </row>
    <row r="570" customFormat="false" ht="12.5" hidden="false" customHeight="false" outlineLevel="0" collapsed="false">
      <c r="A570" s="242"/>
      <c r="B570" s="242"/>
      <c r="C570" s="242"/>
      <c r="D570" s="243"/>
      <c r="E570" s="243"/>
      <c r="F570" s="242"/>
      <c r="G570" s="242"/>
      <c r="H570" s="242"/>
      <c r="I570" s="244"/>
      <c r="J570" s="245"/>
      <c r="K570" s="235"/>
    </row>
    <row r="571" customFormat="false" ht="12.5" hidden="false" customHeight="false" outlineLevel="0" collapsed="false">
      <c r="A571" s="242"/>
      <c r="B571" s="242"/>
      <c r="C571" s="242"/>
      <c r="D571" s="243"/>
      <c r="E571" s="243"/>
      <c r="F571" s="242"/>
      <c r="G571" s="242"/>
      <c r="H571" s="242"/>
      <c r="I571" s="244"/>
      <c r="J571" s="245"/>
      <c r="K571" s="235"/>
    </row>
    <row r="572" customFormat="false" ht="12.5" hidden="false" customHeight="false" outlineLevel="0" collapsed="false">
      <c r="A572" s="242"/>
      <c r="B572" s="242"/>
      <c r="C572" s="242"/>
      <c r="D572" s="243"/>
      <c r="E572" s="243"/>
      <c r="F572" s="242"/>
      <c r="G572" s="242"/>
      <c r="H572" s="242"/>
      <c r="I572" s="244"/>
      <c r="J572" s="245"/>
      <c r="K572" s="235"/>
    </row>
    <row r="573" customFormat="false" ht="12.5" hidden="false" customHeight="false" outlineLevel="0" collapsed="false">
      <c r="A573" s="242"/>
      <c r="B573" s="242"/>
      <c r="C573" s="242"/>
      <c r="D573" s="243"/>
      <c r="E573" s="243"/>
      <c r="F573" s="242"/>
      <c r="G573" s="242"/>
      <c r="H573" s="242"/>
      <c r="I573" s="244"/>
      <c r="J573" s="245"/>
      <c r="K573" s="235"/>
    </row>
    <row r="574" customFormat="false" ht="12.5" hidden="false" customHeight="false" outlineLevel="0" collapsed="false">
      <c r="A574" s="242"/>
      <c r="B574" s="242"/>
      <c r="C574" s="242"/>
      <c r="D574" s="243"/>
      <c r="E574" s="243"/>
      <c r="F574" s="242"/>
      <c r="G574" s="242"/>
      <c r="H574" s="242"/>
      <c r="I574" s="244"/>
      <c r="J574" s="245"/>
      <c r="K574" s="235"/>
    </row>
    <row r="575" customFormat="false" ht="12.5" hidden="false" customHeight="false" outlineLevel="0" collapsed="false">
      <c r="A575" s="242"/>
      <c r="B575" s="242"/>
      <c r="C575" s="242"/>
      <c r="D575" s="243"/>
      <c r="E575" s="243"/>
      <c r="F575" s="242"/>
      <c r="G575" s="242"/>
      <c r="H575" s="242"/>
      <c r="I575" s="244"/>
      <c r="J575" s="245"/>
      <c r="K575" s="235"/>
    </row>
    <row r="576" customFormat="false" ht="12.5" hidden="false" customHeight="false" outlineLevel="0" collapsed="false">
      <c r="A576" s="242"/>
      <c r="B576" s="242"/>
      <c r="C576" s="242"/>
      <c r="D576" s="243"/>
      <c r="E576" s="243"/>
      <c r="F576" s="242"/>
      <c r="G576" s="242"/>
      <c r="H576" s="242"/>
      <c r="I576" s="244"/>
      <c r="J576" s="245"/>
      <c r="K576" s="235"/>
    </row>
    <row r="577" customFormat="false" ht="12.5" hidden="false" customHeight="false" outlineLevel="0" collapsed="false">
      <c r="A577" s="242"/>
      <c r="B577" s="242"/>
      <c r="C577" s="242"/>
      <c r="D577" s="243"/>
      <c r="E577" s="243"/>
      <c r="F577" s="242"/>
      <c r="G577" s="242"/>
      <c r="H577" s="242"/>
      <c r="I577" s="244"/>
      <c r="J577" s="245"/>
      <c r="K577" s="235"/>
    </row>
    <row r="578" customFormat="false" ht="12.5" hidden="false" customHeight="false" outlineLevel="0" collapsed="false">
      <c r="A578" s="242"/>
      <c r="B578" s="242"/>
      <c r="C578" s="242"/>
      <c r="D578" s="243"/>
      <c r="E578" s="243"/>
      <c r="F578" s="242"/>
      <c r="G578" s="242"/>
      <c r="H578" s="242"/>
      <c r="I578" s="244"/>
      <c r="J578" s="245"/>
      <c r="K578" s="235"/>
    </row>
    <row r="579" customFormat="false" ht="12.5" hidden="false" customHeight="false" outlineLevel="0" collapsed="false">
      <c r="A579" s="242"/>
      <c r="B579" s="242"/>
      <c r="C579" s="242"/>
      <c r="D579" s="243"/>
      <c r="E579" s="243"/>
      <c r="F579" s="242"/>
      <c r="G579" s="242"/>
      <c r="H579" s="242"/>
      <c r="I579" s="244"/>
      <c r="J579" s="245"/>
      <c r="K579" s="235"/>
    </row>
    <row r="580" customFormat="false" ht="12.5" hidden="false" customHeight="false" outlineLevel="0" collapsed="false">
      <c r="A580" s="242"/>
      <c r="B580" s="242"/>
      <c r="C580" s="242"/>
      <c r="D580" s="243"/>
      <c r="E580" s="243"/>
      <c r="F580" s="242"/>
      <c r="G580" s="242"/>
      <c r="H580" s="242"/>
      <c r="I580" s="244"/>
      <c r="J580" s="245"/>
      <c r="K580" s="235"/>
    </row>
    <row r="581" customFormat="false" ht="12.5" hidden="false" customHeight="false" outlineLevel="0" collapsed="false">
      <c r="A581" s="242"/>
      <c r="B581" s="242"/>
      <c r="C581" s="242"/>
      <c r="D581" s="243"/>
      <c r="E581" s="243"/>
      <c r="F581" s="242"/>
      <c r="G581" s="242"/>
      <c r="H581" s="242"/>
      <c r="I581" s="244"/>
      <c r="J581" s="245"/>
      <c r="K581" s="235"/>
    </row>
    <row r="582" customFormat="false" ht="12.5" hidden="false" customHeight="false" outlineLevel="0" collapsed="false">
      <c r="A582" s="242"/>
      <c r="B582" s="242"/>
      <c r="C582" s="242"/>
      <c r="D582" s="243"/>
      <c r="E582" s="243"/>
      <c r="F582" s="242"/>
      <c r="G582" s="242"/>
      <c r="H582" s="242"/>
      <c r="I582" s="244"/>
      <c r="J582" s="245"/>
      <c r="K582" s="235"/>
    </row>
    <row r="583" customFormat="false" ht="12.5" hidden="false" customHeight="false" outlineLevel="0" collapsed="false">
      <c r="A583" s="242"/>
      <c r="B583" s="242"/>
      <c r="C583" s="242"/>
      <c r="D583" s="243"/>
      <c r="E583" s="243"/>
      <c r="F583" s="242"/>
      <c r="G583" s="242"/>
      <c r="H583" s="242"/>
      <c r="I583" s="244"/>
      <c r="J583" s="245"/>
      <c r="K583" s="235"/>
    </row>
    <row r="584" customFormat="false" ht="12.5" hidden="false" customHeight="false" outlineLevel="0" collapsed="false">
      <c r="A584" s="242"/>
      <c r="B584" s="242"/>
      <c r="C584" s="242"/>
      <c r="D584" s="243"/>
      <c r="E584" s="243"/>
      <c r="F584" s="242"/>
      <c r="G584" s="242"/>
      <c r="H584" s="242"/>
      <c r="I584" s="244"/>
      <c r="J584" s="245"/>
      <c r="K584" s="235"/>
    </row>
    <row r="585" customFormat="false" ht="12.5" hidden="false" customHeight="false" outlineLevel="0" collapsed="false">
      <c r="A585" s="242"/>
      <c r="B585" s="242"/>
      <c r="C585" s="242"/>
      <c r="D585" s="243"/>
      <c r="E585" s="243"/>
      <c r="F585" s="242"/>
      <c r="G585" s="242"/>
      <c r="H585" s="242"/>
      <c r="I585" s="244"/>
      <c r="J585" s="245"/>
      <c r="K585" s="235"/>
    </row>
    <row r="586" customFormat="false" ht="12.5" hidden="false" customHeight="false" outlineLevel="0" collapsed="false">
      <c r="A586" s="242"/>
      <c r="B586" s="242"/>
      <c r="C586" s="242"/>
      <c r="D586" s="243"/>
      <c r="E586" s="243"/>
      <c r="F586" s="242"/>
      <c r="G586" s="242"/>
      <c r="H586" s="242"/>
      <c r="I586" s="244"/>
      <c r="J586" s="245"/>
      <c r="K586" s="235"/>
    </row>
    <row r="587" customFormat="false" ht="12.5" hidden="false" customHeight="false" outlineLevel="0" collapsed="false">
      <c r="A587" s="242"/>
      <c r="B587" s="242"/>
      <c r="C587" s="242"/>
      <c r="D587" s="243"/>
      <c r="E587" s="243"/>
      <c r="F587" s="242"/>
      <c r="G587" s="242"/>
      <c r="H587" s="242"/>
      <c r="I587" s="244"/>
      <c r="J587" s="245"/>
      <c r="K587" s="235"/>
    </row>
    <row r="588" customFormat="false" ht="12.5" hidden="false" customHeight="false" outlineLevel="0" collapsed="false">
      <c r="A588" s="242"/>
      <c r="B588" s="242"/>
      <c r="C588" s="242"/>
      <c r="D588" s="243"/>
      <c r="E588" s="243"/>
      <c r="F588" s="242"/>
      <c r="G588" s="242"/>
      <c r="H588" s="242"/>
      <c r="I588" s="244"/>
      <c r="J588" s="245"/>
      <c r="K588" s="235"/>
    </row>
    <row r="589" customFormat="false" ht="12.5" hidden="false" customHeight="false" outlineLevel="0" collapsed="false">
      <c r="A589" s="242"/>
      <c r="B589" s="242"/>
      <c r="C589" s="242"/>
      <c r="D589" s="243"/>
      <c r="E589" s="243"/>
      <c r="F589" s="242"/>
      <c r="G589" s="242"/>
      <c r="H589" s="242"/>
      <c r="I589" s="244"/>
      <c r="J589" s="245"/>
      <c r="K589" s="235"/>
    </row>
    <row r="590" customFormat="false" ht="12.5" hidden="false" customHeight="false" outlineLevel="0" collapsed="false">
      <c r="A590" s="242"/>
      <c r="B590" s="242"/>
      <c r="C590" s="242"/>
      <c r="D590" s="243"/>
      <c r="E590" s="243"/>
      <c r="F590" s="242"/>
      <c r="G590" s="242"/>
      <c r="H590" s="242"/>
      <c r="I590" s="244"/>
      <c r="J590" s="245"/>
      <c r="K590" s="235"/>
    </row>
    <row r="591" customFormat="false" ht="12.5" hidden="false" customHeight="false" outlineLevel="0" collapsed="false">
      <c r="A591" s="242"/>
      <c r="B591" s="242"/>
      <c r="C591" s="242"/>
      <c r="D591" s="243"/>
      <c r="E591" s="243"/>
      <c r="F591" s="242"/>
      <c r="G591" s="242"/>
      <c r="H591" s="242"/>
      <c r="I591" s="244"/>
      <c r="J591" s="245"/>
      <c r="K591" s="235"/>
    </row>
    <row r="592" customFormat="false" ht="12.5" hidden="false" customHeight="false" outlineLevel="0" collapsed="false">
      <c r="A592" s="242"/>
      <c r="B592" s="242"/>
      <c r="C592" s="242"/>
      <c r="D592" s="243"/>
      <c r="E592" s="243"/>
      <c r="F592" s="242"/>
      <c r="G592" s="242"/>
      <c r="H592" s="242"/>
      <c r="I592" s="244"/>
      <c r="J592" s="245"/>
      <c r="K592" s="235"/>
    </row>
    <row r="593" customFormat="false" ht="12.5" hidden="false" customHeight="false" outlineLevel="0" collapsed="false">
      <c r="A593" s="242"/>
      <c r="B593" s="242"/>
      <c r="C593" s="242"/>
      <c r="D593" s="243"/>
      <c r="E593" s="243"/>
      <c r="F593" s="242"/>
      <c r="G593" s="242"/>
      <c r="H593" s="242"/>
      <c r="I593" s="244"/>
      <c r="J593" s="245"/>
      <c r="K593" s="235"/>
    </row>
    <row r="594" customFormat="false" ht="12.5" hidden="false" customHeight="false" outlineLevel="0" collapsed="false">
      <c r="A594" s="242"/>
      <c r="B594" s="242"/>
      <c r="C594" s="242"/>
      <c r="D594" s="243"/>
      <c r="E594" s="243"/>
      <c r="F594" s="242"/>
      <c r="G594" s="242"/>
      <c r="H594" s="242"/>
      <c r="I594" s="244"/>
      <c r="J594" s="245"/>
      <c r="K594" s="235"/>
    </row>
    <row r="595" customFormat="false" ht="12.5" hidden="false" customHeight="false" outlineLevel="0" collapsed="false">
      <c r="A595" s="242"/>
      <c r="B595" s="242"/>
      <c r="C595" s="242"/>
      <c r="D595" s="243"/>
      <c r="E595" s="243"/>
      <c r="F595" s="242"/>
      <c r="G595" s="242"/>
      <c r="H595" s="242"/>
      <c r="I595" s="244"/>
      <c r="J595" s="245"/>
      <c r="K595" s="235"/>
    </row>
    <row r="596" customFormat="false" ht="12.5" hidden="false" customHeight="false" outlineLevel="0" collapsed="false">
      <c r="A596" s="242"/>
      <c r="B596" s="242"/>
      <c r="C596" s="242"/>
      <c r="D596" s="243"/>
      <c r="E596" s="243"/>
      <c r="F596" s="242"/>
      <c r="G596" s="242"/>
      <c r="H596" s="242"/>
      <c r="I596" s="244"/>
      <c r="J596" s="245"/>
      <c r="K596" s="235"/>
    </row>
    <row r="597" customFormat="false" ht="12.5" hidden="false" customHeight="false" outlineLevel="0" collapsed="false">
      <c r="A597" s="242"/>
      <c r="B597" s="242"/>
      <c r="C597" s="242"/>
      <c r="D597" s="243"/>
      <c r="E597" s="243"/>
      <c r="F597" s="242"/>
      <c r="G597" s="242"/>
      <c r="H597" s="242"/>
      <c r="I597" s="244"/>
      <c r="J597" s="245"/>
      <c r="K597" s="235"/>
    </row>
    <row r="598" customFormat="false" ht="12.5" hidden="false" customHeight="false" outlineLevel="0" collapsed="false">
      <c r="A598" s="242"/>
      <c r="B598" s="242"/>
      <c r="C598" s="242"/>
      <c r="D598" s="243"/>
      <c r="E598" s="243"/>
      <c r="F598" s="242"/>
      <c r="G598" s="242"/>
      <c r="H598" s="242"/>
      <c r="I598" s="244"/>
      <c r="J598" s="245"/>
      <c r="K598" s="235"/>
    </row>
    <row r="599" customFormat="false" ht="12.5" hidden="false" customHeight="false" outlineLevel="0" collapsed="false">
      <c r="A599" s="242"/>
      <c r="B599" s="242"/>
      <c r="C599" s="242"/>
      <c r="D599" s="243"/>
      <c r="E599" s="243"/>
      <c r="F599" s="242"/>
      <c r="G599" s="242"/>
      <c r="H599" s="242"/>
      <c r="I599" s="244"/>
      <c r="J599" s="245"/>
      <c r="K599" s="235"/>
    </row>
    <row r="600" customFormat="false" ht="12.5" hidden="false" customHeight="false" outlineLevel="0" collapsed="false">
      <c r="A600" s="242"/>
      <c r="B600" s="242"/>
      <c r="C600" s="242"/>
      <c r="D600" s="243"/>
      <c r="E600" s="243"/>
      <c r="F600" s="242"/>
      <c r="G600" s="242"/>
      <c r="H600" s="242"/>
      <c r="I600" s="244"/>
      <c r="J600" s="245"/>
      <c r="K600" s="235"/>
    </row>
    <row r="601" customFormat="false" ht="12.5" hidden="false" customHeight="false" outlineLevel="0" collapsed="false">
      <c r="A601" s="242"/>
      <c r="B601" s="242"/>
      <c r="C601" s="242"/>
      <c r="D601" s="243"/>
      <c r="E601" s="243"/>
      <c r="F601" s="242"/>
      <c r="G601" s="242"/>
      <c r="H601" s="242"/>
      <c r="I601" s="244"/>
      <c r="J601" s="245"/>
      <c r="K601" s="235"/>
    </row>
    <row r="602" customFormat="false" ht="12.5" hidden="false" customHeight="false" outlineLevel="0" collapsed="false">
      <c r="A602" s="242"/>
      <c r="B602" s="242"/>
      <c r="C602" s="242"/>
      <c r="D602" s="243"/>
      <c r="E602" s="243"/>
      <c r="F602" s="242"/>
      <c r="G602" s="242"/>
      <c r="H602" s="242"/>
      <c r="I602" s="244"/>
      <c r="J602" s="245"/>
      <c r="K602" s="235"/>
    </row>
    <row r="603" customFormat="false" ht="12.5" hidden="false" customHeight="false" outlineLevel="0" collapsed="false">
      <c r="A603" s="242"/>
      <c r="B603" s="242"/>
      <c r="C603" s="242"/>
      <c r="D603" s="243"/>
      <c r="E603" s="243"/>
      <c r="F603" s="242"/>
      <c r="G603" s="242"/>
      <c r="H603" s="242"/>
      <c r="I603" s="244"/>
      <c r="J603" s="245"/>
      <c r="K603" s="235"/>
    </row>
    <row r="604" customFormat="false" ht="12.5" hidden="false" customHeight="false" outlineLevel="0" collapsed="false">
      <c r="A604" s="242"/>
      <c r="B604" s="242"/>
      <c r="C604" s="242"/>
      <c r="D604" s="243"/>
      <c r="E604" s="243"/>
      <c r="F604" s="242"/>
      <c r="G604" s="242"/>
      <c r="H604" s="242"/>
      <c r="I604" s="244"/>
      <c r="J604" s="245"/>
      <c r="K604" s="235"/>
    </row>
    <row r="605" customFormat="false" ht="12.5" hidden="false" customHeight="false" outlineLevel="0" collapsed="false">
      <c r="A605" s="242"/>
      <c r="B605" s="242"/>
      <c r="C605" s="242"/>
      <c r="D605" s="243"/>
      <c r="E605" s="243"/>
      <c r="F605" s="242"/>
      <c r="G605" s="242"/>
      <c r="H605" s="242"/>
      <c r="I605" s="244"/>
      <c r="J605" s="245"/>
      <c r="K605" s="235"/>
    </row>
    <row r="606" customFormat="false" ht="12.5" hidden="false" customHeight="false" outlineLevel="0" collapsed="false">
      <c r="A606" s="242"/>
      <c r="B606" s="242"/>
      <c r="C606" s="242"/>
      <c r="D606" s="243"/>
      <c r="E606" s="243"/>
      <c r="F606" s="242"/>
      <c r="G606" s="242"/>
      <c r="H606" s="242"/>
      <c r="I606" s="244"/>
      <c r="J606" s="245"/>
      <c r="K606" s="235"/>
    </row>
    <row r="607" customFormat="false" ht="12.5" hidden="false" customHeight="false" outlineLevel="0" collapsed="false">
      <c r="A607" s="242"/>
      <c r="B607" s="242"/>
      <c r="C607" s="242"/>
      <c r="D607" s="243"/>
      <c r="E607" s="243"/>
      <c r="F607" s="242"/>
      <c r="G607" s="242"/>
      <c r="H607" s="242"/>
      <c r="I607" s="244"/>
      <c r="J607" s="245"/>
      <c r="K607" s="235"/>
    </row>
    <row r="608" customFormat="false" ht="12.5" hidden="false" customHeight="false" outlineLevel="0" collapsed="false">
      <c r="A608" s="242"/>
      <c r="B608" s="242"/>
      <c r="C608" s="242"/>
      <c r="D608" s="243"/>
      <c r="E608" s="243"/>
      <c r="F608" s="242"/>
      <c r="G608" s="242"/>
      <c r="H608" s="242"/>
      <c r="I608" s="244"/>
      <c r="J608" s="245"/>
      <c r="K608" s="235"/>
    </row>
    <row r="609" customFormat="false" ht="12.5" hidden="false" customHeight="false" outlineLevel="0" collapsed="false">
      <c r="A609" s="242"/>
      <c r="B609" s="242"/>
      <c r="C609" s="242"/>
      <c r="D609" s="243"/>
      <c r="E609" s="243"/>
      <c r="F609" s="242"/>
      <c r="G609" s="242"/>
      <c r="H609" s="242"/>
      <c r="I609" s="244"/>
      <c r="J609" s="245"/>
      <c r="K609" s="235"/>
    </row>
    <row r="610" customFormat="false" ht="12.5" hidden="false" customHeight="false" outlineLevel="0" collapsed="false">
      <c r="A610" s="242"/>
      <c r="B610" s="242"/>
      <c r="C610" s="242"/>
      <c r="D610" s="243"/>
      <c r="E610" s="243"/>
      <c r="F610" s="242"/>
      <c r="G610" s="242"/>
      <c r="H610" s="242"/>
      <c r="I610" s="244"/>
      <c r="J610" s="245"/>
      <c r="K610" s="235"/>
    </row>
    <row r="611" customFormat="false" ht="12.5" hidden="false" customHeight="false" outlineLevel="0" collapsed="false">
      <c r="A611" s="242"/>
      <c r="B611" s="242"/>
      <c r="C611" s="242"/>
      <c r="D611" s="243"/>
      <c r="E611" s="243"/>
      <c r="F611" s="242"/>
      <c r="G611" s="242"/>
      <c r="H611" s="242"/>
      <c r="I611" s="244"/>
      <c r="J611" s="245"/>
      <c r="K611" s="235"/>
    </row>
    <row r="612" customFormat="false" ht="12.5" hidden="false" customHeight="false" outlineLevel="0" collapsed="false">
      <c r="A612" s="242"/>
      <c r="B612" s="242"/>
      <c r="C612" s="242"/>
      <c r="D612" s="243"/>
      <c r="E612" s="243"/>
      <c r="F612" s="242"/>
      <c r="G612" s="242"/>
      <c r="H612" s="242"/>
      <c r="I612" s="244"/>
      <c r="J612" s="245"/>
      <c r="K612" s="235"/>
    </row>
    <row r="613" customFormat="false" ht="12.5" hidden="false" customHeight="false" outlineLevel="0" collapsed="false">
      <c r="A613" s="242"/>
      <c r="B613" s="242"/>
      <c r="C613" s="242"/>
      <c r="D613" s="243"/>
      <c r="E613" s="243"/>
      <c r="F613" s="242"/>
      <c r="G613" s="242"/>
      <c r="H613" s="242"/>
      <c r="I613" s="244"/>
      <c r="J613" s="245"/>
      <c r="K613" s="235"/>
    </row>
    <row r="614" customFormat="false" ht="12.5" hidden="false" customHeight="false" outlineLevel="0" collapsed="false">
      <c r="A614" s="242"/>
      <c r="B614" s="242"/>
      <c r="C614" s="242"/>
      <c r="D614" s="243"/>
      <c r="E614" s="243"/>
      <c r="F614" s="242"/>
      <c r="G614" s="242"/>
      <c r="H614" s="242"/>
      <c r="I614" s="244"/>
      <c r="J614" s="245"/>
      <c r="K614" s="235"/>
    </row>
    <row r="615" customFormat="false" ht="12.5" hidden="false" customHeight="false" outlineLevel="0" collapsed="false">
      <c r="A615" s="242"/>
      <c r="B615" s="242"/>
      <c r="C615" s="242"/>
      <c r="D615" s="243"/>
      <c r="E615" s="243"/>
      <c r="F615" s="242"/>
      <c r="G615" s="242"/>
      <c r="H615" s="242"/>
      <c r="I615" s="244"/>
      <c r="J615" s="245"/>
      <c r="K615" s="235"/>
    </row>
    <row r="616" customFormat="false" ht="12.5" hidden="false" customHeight="false" outlineLevel="0" collapsed="false">
      <c r="A616" s="242"/>
      <c r="B616" s="242"/>
      <c r="C616" s="242"/>
      <c r="D616" s="243"/>
      <c r="E616" s="243"/>
      <c r="F616" s="242"/>
      <c r="G616" s="242"/>
      <c r="H616" s="242"/>
      <c r="I616" s="244"/>
      <c r="J616" s="245"/>
      <c r="K616" s="235"/>
    </row>
    <row r="617" customFormat="false" ht="12.5" hidden="false" customHeight="false" outlineLevel="0" collapsed="false">
      <c r="A617" s="242"/>
      <c r="B617" s="242"/>
      <c r="C617" s="242"/>
      <c r="D617" s="243"/>
      <c r="E617" s="243"/>
      <c r="F617" s="242"/>
      <c r="G617" s="242"/>
      <c r="H617" s="242"/>
      <c r="I617" s="244"/>
      <c r="J617" s="245"/>
      <c r="K617" s="235"/>
    </row>
    <row r="618" customFormat="false" ht="12.5" hidden="false" customHeight="false" outlineLevel="0" collapsed="false">
      <c r="A618" s="242"/>
      <c r="B618" s="242"/>
      <c r="C618" s="242"/>
      <c r="D618" s="243"/>
      <c r="E618" s="243"/>
      <c r="F618" s="242"/>
      <c r="G618" s="242"/>
      <c r="H618" s="242"/>
      <c r="I618" s="244"/>
      <c r="J618" s="245"/>
      <c r="K618" s="235"/>
    </row>
    <row r="619" customFormat="false" ht="12.5" hidden="false" customHeight="false" outlineLevel="0" collapsed="false">
      <c r="A619" s="242"/>
      <c r="B619" s="242"/>
      <c r="C619" s="242"/>
      <c r="D619" s="243"/>
      <c r="E619" s="243"/>
      <c r="F619" s="242"/>
      <c r="G619" s="242"/>
      <c r="H619" s="242"/>
      <c r="I619" s="244"/>
      <c r="J619" s="245"/>
      <c r="K619" s="235"/>
    </row>
    <row r="620" customFormat="false" ht="12.5" hidden="false" customHeight="false" outlineLevel="0" collapsed="false">
      <c r="A620" s="242"/>
      <c r="B620" s="242"/>
      <c r="C620" s="242"/>
      <c r="D620" s="243"/>
      <c r="E620" s="243"/>
      <c r="F620" s="242"/>
      <c r="G620" s="242"/>
      <c r="H620" s="242"/>
      <c r="I620" s="244"/>
      <c r="J620" s="245"/>
      <c r="K620" s="235"/>
    </row>
    <row r="621" customFormat="false" ht="12.5" hidden="false" customHeight="false" outlineLevel="0" collapsed="false">
      <c r="A621" s="242"/>
      <c r="B621" s="242"/>
      <c r="C621" s="242"/>
      <c r="D621" s="243"/>
      <c r="E621" s="243"/>
      <c r="F621" s="242"/>
      <c r="G621" s="242"/>
      <c r="H621" s="242"/>
      <c r="I621" s="244"/>
      <c r="J621" s="245"/>
      <c r="K621" s="235"/>
    </row>
    <row r="622" customFormat="false" ht="12.5" hidden="false" customHeight="false" outlineLevel="0" collapsed="false">
      <c r="A622" s="242"/>
      <c r="B622" s="242"/>
      <c r="C622" s="242"/>
      <c r="D622" s="243"/>
      <c r="E622" s="243"/>
      <c r="F622" s="242"/>
      <c r="G622" s="242"/>
      <c r="H622" s="242"/>
      <c r="I622" s="244"/>
      <c r="J622" s="245"/>
      <c r="K622" s="235"/>
    </row>
    <row r="623" customFormat="false" ht="12.5" hidden="false" customHeight="false" outlineLevel="0" collapsed="false">
      <c r="A623" s="242"/>
      <c r="B623" s="242"/>
      <c r="C623" s="242"/>
      <c r="D623" s="243"/>
      <c r="E623" s="243"/>
      <c r="F623" s="242"/>
      <c r="G623" s="242"/>
      <c r="H623" s="242"/>
      <c r="I623" s="244"/>
      <c r="J623" s="245"/>
      <c r="K623" s="235"/>
    </row>
    <row r="624" customFormat="false" ht="12.5" hidden="false" customHeight="false" outlineLevel="0" collapsed="false">
      <c r="A624" s="242"/>
      <c r="B624" s="242"/>
      <c r="C624" s="242"/>
      <c r="D624" s="243"/>
      <c r="E624" s="243"/>
      <c r="F624" s="242"/>
      <c r="G624" s="242"/>
      <c r="H624" s="242"/>
      <c r="I624" s="244"/>
      <c r="J624" s="245"/>
      <c r="K624" s="235"/>
    </row>
    <row r="625" customFormat="false" ht="12.5" hidden="false" customHeight="false" outlineLevel="0" collapsed="false">
      <c r="A625" s="242"/>
      <c r="B625" s="242"/>
      <c r="C625" s="242"/>
      <c r="D625" s="243"/>
      <c r="E625" s="243"/>
      <c r="F625" s="242"/>
      <c r="G625" s="242"/>
      <c r="H625" s="242"/>
      <c r="I625" s="244"/>
      <c r="J625" s="245"/>
      <c r="K625" s="235"/>
    </row>
    <row r="626" customFormat="false" ht="12.5" hidden="false" customHeight="false" outlineLevel="0" collapsed="false">
      <c r="A626" s="242"/>
      <c r="B626" s="242"/>
      <c r="C626" s="242"/>
      <c r="D626" s="243"/>
      <c r="E626" s="243"/>
      <c r="F626" s="242"/>
      <c r="G626" s="242"/>
      <c r="H626" s="242"/>
      <c r="I626" s="244"/>
      <c r="J626" s="245"/>
      <c r="K626" s="235"/>
    </row>
    <row r="627" customFormat="false" ht="12.5" hidden="false" customHeight="false" outlineLevel="0" collapsed="false">
      <c r="A627" s="242"/>
      <c r="B627" s="242"/>
      <c r="C627" s="242"/>
      <c r="D627" s="243"/>
      <c r="E627" s="243"/>
      <c r="F627" s="242"/>
      <c r="G627" s="242"/>
      <c r="H627" s="242"/>
      <c r="I627" s="244"/>
      <c r="J627" s="245"/>
      <c r="K627" s="235"/>
    </row>
    <row r="628" customFormat="false" ht="12.5" hidden="false" customHeight="false" outlineLevel="0" collapsed="false">
      <c r="A628" s="242"/>
      <c r="B628" s="242"/>
      <c r="C628" s="242"/>
      <c r="D628" s="243"/>
      <c r="E628" s="243"/>
      <c r="F628" s="242"/>
      <c r="G628" s="242"/>
      <c r="H628" s="242"/>
      <c r="I628" s="244"/>
      <c r="J628" s="245"/>
      <c r="K628" s="235"/>
    </row>
    <row r="629" customFormat="false" ht="12.5" hidden="false" customHeight="false" outlineLevel="0" collapsed="false">
      <c r="A629" s="242"/>
      <c r="B629" s="242"/>
      <c r="C629" s="242"/>
      <c r="D629" s="243"/>
      <c r="E629" s="243"/>
      <c r="F629" s="242"/>
      <c r="G629" s="242"/>
      <c r="H629" s="242"/>
      <c r="I629" s="244"/>
      <c r="J629" s="245"/>
      <c r="K629" s="235"/>
    </row>
    <row r="630" customFormat="false" ht="12.5" hidden="false" customHeight="false" outlineLevel="0" collapsed="false">
      <c r="A630" s="242"/>
      <c r="B630" s="242"/>
      <c r="C630" s="242"/>
      <c r="D630" s="243"/>
      <c r="E630" s="243"/>
      <c r="F630" s="242"/>
      <c r="G630" s="242"/>
      <c r="H630" s="242"/>
      <c r="I630" s="244"/>
      <c r="J630" s="245"/>
      <c r="K630" s="235"/>
    </row>
    <row r="631" customFormat="false" ht="12.5" hidden="false" customHeight="false" outlineLevel="0" collapsed="false">
      <c r="A631" s="242"/>
      <c r="B631" s="242"/>
      <c r="C631" s="242"/>
      <c r="D631" s="243"/>
      <c r="E631" s="243"/>
      <c r="F631" s="242"/>
      <c r="G631" s="242"/>
      <c r="H631" s="242"/>
      <c r="I631" s="244"/>
      <c r="J631" s="245"/>
      <c r="K631" s="235"/>
    </row>
    <row r="632" customFormat="false" ht="12.5" hidden="false" customHeight="false" outlineLevel="0" collapsed="false">
      <c r="A632" s="242"/>
      <c r="B632" s="242"/>
      <c r="C632" s="242"/>
      <c r="D632" s="243"/>
      <c r="E632" s="243"/>
      <c r="F632" s="242"/>
      <c r="G632" s="242"/>
      <c r="H632" s="242"/>
      <c r="I632" s="244"/>
      <c r="J632" s="245"/>
      <c r="K632" s="235"/>
    </row>
    <row r="633" customFormat="false" ht="12.5" hidden="false" customHeight="false" outlineLevel="0" collapsed="false">
      <c r="A633" s="242"/>
      <c r="B633" s="242"/>
      <c r="C633" s="242"/>
      <c r="D633" s="243"/>
      <c r="E633" s="243"/>
      <c r="F633" s="242"/>
      <c r="G633" s="242"/>
      <c r="H633" s="242"/>
      <c r="I633" s="244"/>
      <c r="J633" s="245"/>
      <c r="K633" s="235"/>
    </row>
    <row r="634" customFormat="false" ht="12.5" hidden="false" customHeight="false" outlineLevel="0" collapsed="false">
      <c r="A634" s="242"/>
      <c r="B634" s="242"/>
      <c r="C634" s="242"/>
      <c r="D634" s="243"/>
      <c r="E634" s="243"/>
      <c r="F634" s="242"/>
      <c r="G634" s="242"/>
      <c r="H634" s="242"/>
      <c r="I634" s="244"/>
      <c r="J634" s="245"/>
      <c r="K634" s="235"/>
    </row>
    <row r="635" customFormat="false" ht="12.5" hidden="false" customHeight="false" outlineLevel="0" collapsed="false">
      <c r="A635" s="242"/>
      <c r="B635" s="242"/>
      <c r="C635" s="242"/>
      <c r="D635" s="243"/>
      <c r="E635" s="243"/>
      <c r="F635" s="242"/>
      <c r="G635" s="242"/>
      <c r="H635" s="242"/>
      <c r="I635" s="244"/>
      <c r="J635" s="245"/>
      <c r="K635" s="235"/>
    </row>
    <row r="636" customFormat="false" ht="12.5" hidden="false" customHeight="false" outlineLevel="0" collapsed="false">
      <c r="A636" s="242"/>
      <c r="B636" s="242"/>
      <c r="C636" s="242"/>
      <c r="D636" s="243"/>
      <c r="E636" s="243"/>
      <c r="F636" s="242"/>
      <c r="G636" s="242"/>
      <c r="H636" s="242"/>
      <c r="I636" s="244"/>
      <c r="J636" s="245"/>
      <c r="K636" s="235"/>
    </row>
    <row r="637" customFormat="false" ht="12.5" hidden="false" customHeight="false" outlineLevel="0" collapsed="false">
      <c r="A637" s="242"/>
      <c r="B637" s="242"/>
      <c r="C637" s="242"/>
      <c r="D637" s="243"/>
      <c r="E637" s="243"/>
      <c r="F637" s="242"/>
      <c r="G637" s="242"/>
      <c r="H637" s="242"/>
      <c r="I637" s="244"/>
      <c r="J637" s="245"/>
      <c r="K637" s="235"/>
    </row>
    <row r="638" customFormat="false" ht="12.5" hidden="false" customHeight="false" outlineLevel="0" collapsed="false">
      <c r="A638" s="242"/>
      <c r="B638" s="242"/>
      <c r="C638" s="242"/>
      <c r="D638" s="243"/>
      <c r="E638" s="243"/>
      <c r="F638" s="242"/>
      <c r="G638" s="242"/>
      <c r="H638" s="242"/>
      <c r="I638" s="244"/>
      <c r="J638" s="245"/>
      <c r="K638" s="235"/>
    </row>
    <row r="639" customFormat="false" ht="12.5" hidden="false" customHeight="false" outlineLevel="0" collapsed="false">
      <c r="A639" s="242"/>
      <c r="B639" s="242"/>
      <c r="C639" s="242"/>
      <c r="D639" s="243"/>
      <c r="E639" s="243"/>
      <c r="F639" s="242"/>
      <c r="G639" s="242"/>
      <c r="H639" s="242"/>
      <c r="I639" s="244"/>
      <c r="J639" s="245"/>
      <c r="K639" s="235"/>
    </row>
    <row r="640" customFormat="false" ht="12.5" hidden="false" customHeight="false" outlineLevel="0" collapsed="false">
      <c r="A640" s="242"/>
      <c r="B640" s="242"/>
      <c r="C640" s="242"/>
      <c r="D640" s="243"/>
      <c r="E640" s="243"/>
      <c r="F640" s="242"/>
      <c r="G640" s="242"/>
      <c r="H640" s="242"/>
      <c r="I640" s="244"/>
      <c r="J640" s="245"/>
      <c r="K640" s="235"/>
    </row>
    <row r="641" customFormat="false" ht="12.5" hidden="false" customHeight="false" outlineLevel="0" collapsed="false">
      <c r="A641" s="242"/>
      <c r="B641" s="242"/>
      <c r="C641" s="242"/>
      <c r="D641" s="243"/>
      <c r="E641" s="243"/>
      <c r="F641" s="242"/>
      <c r="G641" s="242"/>
      <c r="H641" s="242"/>
      <c r="I641" s="244"/>
      <c r="J641" s="245"/>
      <c r="K641" s="235"/>
    </row>
    <row r="642" customFormat="false" ht="12.5" hidden="false" customHeight="false" outlineLevel="0" collapsed="false">
      <c r="A642" s="242"/>
      <c r="B642" s="242"/>
      <c r="C642" s="242"/>
      <c r="D642" s="243"/>
      <c r="E642" s="243"/>
      <c r="F642" s="242"/>
      <c r="G642" s="242"/>
      <c r="H642" s="242"/>
      <c r="I642" s="244"/>
      <c r="J642" s="245"/>
      <c r="K642" s="235"/>
    </row>
    <row r="643" customFormat="false" ht="12.5" hidden="false" customHeight="false" outlineLevel="0" collapsed="false">
      <c r="A643" s="242"/>
      <c r="B643" s="242"/>
      <c r="C643" s="242"/>
      <c r="D643" s="243"/>
      <c r="E643" s="243"/>
      <c r="F643" s="242"/>
      <c r="G643" s="242"/>
      <c r="H643" s="242"/>
      <c r="I643" s="244"/>
      <c r="J643" s="245"/>
      <c r="K643" s="235"/>
    </row>
    <row r="644" customFormat="false" ht="12.5" hidden="false" customHeight="false" outlineLevel="0" collapsed="false">
      <c r="A644" s="242"/>
      <c r="B644" s="242"/>
      <c r="C644" s="242"/>
      <c r="D644" s="243"/>
      <c r="E644" s="243"/>
      <c r="F644" s="242"/>
      <c r="G644" s="242"/>
      <c r="H644" s="242"/>
      <c r="I644" s="244"/>
      <c r="J644" s="245"/>
      <c r="K644" s="235"/>
    </row>
    <row r="645" customFormat="false" ht="12.5" hidden="false" customHeight="false" outlineLevel="0" collapsed="false">
      <c r="A645" s="242"/>
      <c r="B645" s="242"/>
      <c r="C645" s="242"/>
      <c r="D645" s="243"/>
      <c r="E645" s="243"/>
      <c r="F645" s="242"/>
      <c r="G645" s="242"/>
      <c r="H645" s="242"/>
      <c r="I645" s="244"/>
      <c r="J645" s="245"/>
      <c r="K645" s="235"/>
    </row>
    <row r="646" customFormat="false" ht="12.5" hidden="false" customHeight="false" outlineLevel="0" collapsed="false">
      <c r="A646" s="242"/>
      <c r="B646" s="242"/>
      <c r="C646" s="242"/>
      <c r="D646" s="243"/>
      <c r="E646" s="243"/>
      <c r="F646" s="242"/>
      <c r="G646" s="242"/>
      <c r="H646" s="242"/>
      <c r="I646" s="244"/>
      <c r="J646" s="245"/>
      <c r="K646" s="235"/>
    </row>
    <row r="647" customFormat="false" ht="12.5" hidden="false" customHeight="false" outlineLevel="0" collapsed="false">
      <c r="A647" s="242"/>
      <c r="B647" s="242"/>
      <c r="C647" s="242"/>
      <c r="D647" s="243"/>
      <c r="E647" s="243"/>
      <c r="F647" s="242"/>
      <c r="G647" s="242"/>
      <c r="H647" s="242"/>
      <c r="I647" s="244"/>
      <c r="J647" s="245"/>
      <c r="K647" s="235"/>
    </row>
    <row r="648" customFormat="false" ht="12.5" hidden="false" customHeight="false" outlineLevel="0" collapsed="false">
      <c r="A648" s="242"/>
      <c r="B648" s="242"/>
      <c r="C648" s="242"/>
      <c r="D648" s="243"/>
      <c r="E648" s="243"/>
      <c r="F648" s="242"/>
      <c r="G648" s="242"/>
      <c r="H648" s="242"/>
      <c r="I648" s="244"/>
      <c r="J648" s="245"/>
      <c r="K648" s="235"/>
    </row>
    <row r="649" customFormat="false" ht="12.5" hidden="false" customHeight="false" outlineLevel="0" collapsed="false">
      <c r="A649" s="242"/>
      <c r="B649" s="242"/>
      <c r="C649" s="242"/>
      <c r="D649" s="243"/>
      <c r="E649" s="243"/>
      <c r="F649" s="242"/>
      <c r="G649" s="242"/>
      <c r="H649" s="242"/>
      <c r="I649" s="244"/>
      <c r="J649" s="245"/>
      <c r="K649" s="235"/>
    </row>
    <row r="650" customFormat="false" ht="12.5" hidden="false" customHeight="false" outlineLevel="0" collapsed="false">
      <c r="A650" s="242"/>
      <c r="B650" s="242"/>
      <c r="C650" s="242"/>
      <c r="D650" s="243"/>
      <c r="E650" s="243"/>
      <c r="F650" s="242"/>
      <c r="G650" s="242"/>
      <c r="H650" s="242"/>
      <c r="I650" s="244"/>
      <c r="J650" s="245"/>
      <c r="K650" s="235"/>
    </row>
    <row r="651" customFormat="false" ht="12.5" hidden="false" customHeight="false" outlineLevel="0" collapsed="false">
      <c r="A651" s="242"/>
      <c r="B651" s="242"/>
      <c r="C651" s="242"/>
      <c r="D651" s="243"/>
      <c r="E651" s="243"/>
      <c r="F651" s="242"/>
      <c r="G651" s="242"/>
      <c r="H651" s="242"/>
      <c r="I651" s="244"/>
      <c r="J651" s="245"/>
      <c r="K651" s="235"/>
    </row>
    <row r="652" customFormat="false" ht="12.5" hidden="false" customHeight="false" outlineLevel="0" collapsed="false">
      <c r="A652" s="242"/>
      <c r="B652" s="242"/>
      <c r="C652" s="242"/>
      <c r="D652" s="243"/>
      <c r="E652" s="243"/>
      <c r="F652" s="242"/>
      <c r="G652" s="242"/>
      <c r="H652" s="242"/>
      <c r="I652" s="244"/>
      <c r="J652" s="245"/>
      <c r="K652" s="235"/>
    </row>
    <row r="653" customFormat="false" ht="12.5" hidden="false" customHeight="false" outlineLevel="0" collapsed="false">
      <c r="A653" s="242"/>
      <c r="B653" s="242"/>
      <c r="C653" s="242"/>
      <c r="D653" s="243"/>
      <c r="E653" s="243"/>
      <c r="F653" s="242"/>
      <c r="G653" s="242"/>
      <c r="H653" s="242"/>
      <c r="I653" s="244"/>
      <c r="J653" s="245"/>
      <c r="K653" s="235"/>
    </row>
    <row r="654" customFormat="false" ht="12.5" hidden="false" customHeight="false" outlineLevel="0" collapsed="false">
      <c r="A654" s="242"/>
      <c r="B654" s="242"/>
      <c r="C654" s="242"/>
      <c r="D654" s="243"/>
      <c r="E654" s="243"/>
      <c r="F654" s="242"/>
      <c r="G654" s="242"/>
      <c r="H654" s="242"/>
      <c r="I654" s="244"/>
      <c r="J654" s="245"/>
      <c r="K654" s="235"/>
    </row>
    <row r="655" customFormat="false" ht="12.5" hidden="false" customHeight="false" outlineLevel="0" collapsed="false">
      <c r="A655" s="242"/>
      <c r="B655" s="242"/>
      <c r="C655" s="242"/>
      <c r="D655" s="243"/>
      <c r="E655" s="243"/>
      <c r="F655" s="242"/>
      <c r="G655" s="242"/>
      <c r="H655" s="242"/>
      <c r="I655" s="244"/>
      <c r="J655" s="245"/>
      <c r="K655" s="235"/>
    </row>
    <row r="656" customFormat="false" ht="12.5" hidden="false" customHeight="false" outlineLevel="0" collapsed="false">
      <c r="A656" s="242"/>
      <c r="B656" s="242"/>
      <c r="C656" s="242"/>
      <c r="D656" s="243"/>
      <c r="E656" s="243"/>
      <c r="F656" s="242"/>
      <c r="G656" s="242"/>
      <c r="H656" s="242"/>
      <c r="I656" s="244"/>
      <c r="J656" s="245"/>
      <c r="K656" s="235"/>
    </row>
    <row r="657" customFormat="false" ht="12.5" hidden="false" customHeight="false" outlineLevel="0" collapsed="false">
      <c r="A657" s="242"/>
      <c r="B657" s="242"/>
      <c r="C657" s="242"/>
      <c r="D657" s="243"/>
      <c r="E657" s="243"/>
      <c r="F657" s="242"/>
      <c r="G657" s="242"/>
      <c r="H657" s="242"/>
      <c r="I657" s="244"/>
      <c r="J657" s="245"/>
      <c r="K657" s="235"/>
    </row>
    <row r="658" customFormat="false" ht="12.5" hidden="false" customHeight="false" outlineLevel="0" collapsed="false">
      <c r="A658" s="242"/>
      <c r="B658" s="242"/>
      <c r="C658" s="242"/>
      <c r="D658" s="243"/>
      <c r="E658" s="243"/>
      <c r="F658" s="242"/>
      <c r="G658" s="242"/>
      <c r="H658" s="242"/>
      <c r="I658" s="244"/>
      <c r="J658" s="245"/>
      <c r="K658" s="235"/>
    </row>
    <row r="659" customFormat="false" ht="12.5" hidden="false" customHeight="false" outlineLevel="0" collapsed="false">
      <c r="A659" s="242"/>
      <c r="B659" s="242"/>
      <c r="C659" s="242"/>
      <c r="D659" s="243"/>
      <c r="E659" s="243"/>
      <c r="F659" s="242"/>
      <c r="G659" s="242"/>
      <c r="H659" s="242"/>
      <c r="I659" s="244"/>
      <c r="J659" s="245"/>
      <c r="K659" s="235"/>
    </row>
    <row r="660" customFormat="false" ht="12.5" hidden="false" customHeight="false" outlineLevel="0" collapsed="false">
      <c r="A660" s="242"/>
      <c r="B660" s="242"/>
      <c r="C660" s="242"/>
      <c r="D660" s="243"/>
      <c r="E660" s="243"/>
      <c r="F660" s="242"/>
      <c r="G660" s="242"/>
      <c r="H660" s="242"/>
      <c r="I660" s="244"/>
      <c r="J660" s="245"/>
      <c r="K660" s="235"/>
    </row>
    <row r="661" customFormat="false" ht="12.5" hidden="false" customHeight="false" outlineLevel="0" collapsed="false">
      <c r="A661" s="242"/>
      <c r="B661" s="242"/>
      <c r="C661" s="242"/>
      <c r="D661" s="243"/>
      <c r="E661" s="243"/>
      <c r="F661" s="242"/>
      <c r="G661" s="242"/>
      <c r="H661" s="242"/>
      <c r="I661" s="244"/>
      <c r="J661" s="245"/>
      <c r="K661" s="235"/>
    </row>
    <row r="662" customFormat="false" ht="12.5" hidden="false" customHeight="false" outlineLevel="0" collapsed="false">
      <c r="A662" s="242"/>
      <c r="B662" s="242"/>
      <c r="C662" s="242"/>
      <c r="D662" s="243"/>
      <c r="E662" s="243"/>
      <c r="F662" s="242"/>
      <c r="G662" s="242"/>
      <c r="H662" s="242"/>
      <c r="I662" s="244"/>
      <c r="J662" s="245"/>
      <c r="K662" s="235"/>
    </row>
    <row r="663" customFormat="false" ht="12.5" hidden="false" customHeight="false" outlineLevel="0" collapsed="false">
      <c r="A663" s="242"/>
      <c r="B663" s="242"/>
      <c r="C663" s="242"/>
      <c r="D663" s="243"/>
      <c r="E663" s="243"/>
      <c r="F663" s="242"/>
      <c r="G663" s="242"/>
      <c r="H663" s="242"/>
      <c r="I663" s="244"/>
      <c r="J663" s="245"/>
      <c r="K663" s="235"/>
    </row>
    <row r="664" customFormat="false" ht="12.5" hidden="false" customHeight="false" outlineLevel="0" collapsed="false">
      <c r="A664" s="242"/>
      <c r="B664" s="242"/>
      <c r="C664" s="242"/>
      <c r="D664" s="243"/>
      <c r="E664" s="243"/>
      <c r="F664" s="242"/>
      <c r="G664" s="242"/>
      <c r="H664" s="242"/>
      <c r="I664" s="244"/>
      <c r="J664" s="245"/>
      <c r="K664" s="235"/>
    </row>
    <row r="665" customFormat="false" ht="12.5" hidden="false" customHeight="false" outlineLevel="0" collapsed="false">
      <c r="A665" s="242"/>
      <c r="B665" s="242"/>
      <c r="C665" s="242"/>
      <c r="D665" s="243"/>
      <c r="E665" s="243"/>
      <c r="F665" s="242"/>
      <c r="G665" s="242"/>
      <c r="H665" s="242"/>
      <c r="I665" s="244"/>
      <c r="J665" s="245"/>
      <c r="K665" s="235"/>
    </row>
    <row r="666" customFormat="false" ht="12.5" hidden="false" customHeight="false" outlineLevel="0" collapsed="false">
      <c r="A666" s="242"/>
      <c r="B666" s="242"/>
      <c r="C666" s="242"/>
      <c r="D666" s="243"/>
      <c r="E666" s="243"/>
      <c r="F666" s="242"/>
      <c r="G666" s="242"/>
      <c r="H666" s="242"/>
      <c r="I666" s="244"/>
      <c r="J666" s="245"/>
      <c r="K666" s="235"/>
    </row>
    <row r="667" customFormat="false" ht="12.5" hidden="false" customHeight="false" outlineLevel="0" collapsed="false">
      <c r="A667" s="242"/>
      <c r="B667" s="242"/>
      <c r="C667" s="242"/>
      <c r="D667" s="243"/>
      <c r="E667" s="243"/>
      <c r="F667" s="242"/>
      <c r="G667" s="242"/>
      <c r="H667" s="242"/>
      <c r="I667" s="244"/>
      <c r="J667" s="245"/>
      <c r="K667" s="235"/>
    </row>
    <row r="668" customFormat="false" ht="12.5" hidden="false" customHeight="false" outlineLevel="0" collapsed="false">
      <c r="A668" s="242"/>
      <c r="B668" s="242"/>
      <c r="C668" s="242"/>
      <c r="D668" s="243"/>
      <c r="E668" s="243"/>
      <c r="F668" s="242"/>
      <c r="G668" s="242"/>
      <c r="H668" s="242"/>
      <c r="I668" s="244"/>
      <c r="J668" s="245"/>
      <c r="K668" s="235"/>
    </row>
    <row r="669" customFormat="false" ht="12.5" hidden="false" customHeight="false" outlineLevel="0" collapsed="false">
      <c r="A669" s="242"/>
      <c r="B669" s="242"/>
      <c r="C669" s="242"/>
      <c r="D669" s="243"/>
      <c r="E669" s="243"/>
      <c r="F669" s="242"/>
      <c r="G669" s="242"/>
      <c r="H669" s="242"/>
      <c r="I669" s="244"/>
      <c r="J669" s="245"/>
      <c r="K669" s="235"/>
    </row>
    <row r="670" customFormat="false" ht="12.5" hidden="false" customHeight="false" outlineLevel="0" collapsed="false">
      <c r="A670" s="242"/>
      <c r="B670" s="242"/>
      <c r="C670" s="242"/>
      <c r="D670" s="243"/>
      <c r="E670" s="243"/>
      <c r="F670" s="242"/>
      <c r="G670" s="242"/>
      <c r="H670" s="242"/>
      <c r="I670" s="244"/>
      <c r="J670" s="245"/>
      <c r="K670" s="235"/>
    </row>
    <row r="671" customFormat="false" ht="12.5" hidden="false" customHeight="false" outlineLevel="0" collapsed="false">
      <c r="A671" s="242"/>
      <c r="B671" s="242"/>
      <c r="C671" s="242"/>
      <c r="D671" s="243"/>
      <c r="E671" s="243"/>
      <c r="F671" s="242"/>
      <c r="G671" s="242"/>
      <c r="H671" s="242"/>
      <c r="I671" s="244"/>
      <c r="J671" s="245"/>
      <c r="K671" s="235"/>
    </row>
    <row r="672" customFormat="false" ht="12.5" hidden="false" customHeight="false" outlineLevel="0" collapsed="false">
      <c r="A672" s="242"/>
      <c r="B672" s="242"/>
      <c r="C672" s="242"/>
      <c r="D672" s="243"/>
      <c r="E672" s="243"/>
      <c r="F672" s="242"/>
      <c r="G672" s="242"/>
      <c r="H672" s="242"/>
      <c r="I672" s="244"/>
      <c r="J672" s="245"/>
      <c r="K672" s="235"/>
    </row>
    <row r="673" customFormat="false" ht="12.5" hidden="false" customHeight="false" outlineLevel="0" collapsed="false">
      <c r="A673" s="242"/>
      <c r="B673" s="242"/>
      <c r="C673" s="242"/>
      <c r="D673" s="243"/>
      <c r="E673" s="243"/>
      <c r="F673" s="242"/>
      <c r="G673" s="242"/>
      <c r="H673" s="242"/>
      <c r="I673" s="244"/>
      <c r="J673" s="245"/>
      <c r="K673" s="235"/>
    </row>
    <row r="674" customFormat="false" ht="12.5" hidden="false" customHeight="false" outlineLevel="0" collapsed="false">
      <c r="A674" s="242"/>
      <c r="B674" s="242"/>
      <c r="C674" s="242"/>
      <c r="D674" s="243"/>
      <c r="E674" s="243"/>
      <c r="F674" s="242"/>
      <c r="G674" s="242"/>
      <c r="H674" s="242"/>
      <c r="I674" s="244"/>
      <c r="J674" s="245"/>
      <c r="K674" s="235"/>
    </row>
    <row r="675" customFormat="false" ht="12.5" hidden="false" customHeight="false" outlineLevel="0" collapsed="false">
      <c r="A675" s="242"/>
      <c r="B675" s="242"/>
      <c r="C675" s="242"/>
      <c r="D675" s="243"/>
      <c r="E675" s="243"/>
      <c r="F675" s="242"/>
      <c r="G675" s="242"/>
      <c r="H675" s="242"/>
      <c r="I675" s="244"/>
      <c r="J675" s="245"/>
      <c r="K675" s="235"/>
    </row>
    <row r="676" customFormat="false" ht="12.5" hidden="false" customHeight="false" outlineLevel="0" collapsed="false">
      <c r="A676" s="242"/>
      <c r="B676" s="242"/>
      <c r="C676" s="242"/>
      <c r="D676" s="243"/>
      <c r="E676" s="243"/>
      <c r="F676" s="242"/>
      <c r="G676" s="242"/>
      <c r="H676" s="242"/>
      <c r="I676" s="244"/>
      <c r="J676" s="245"/>
      <c r="K676" s="235"/>
    </row>
    <row r="677" customFormat="false" ht="12.5" hidden="false" customHeight="false" outlineLevel="0" collapsed="false">
      <c r="A677" s="242"/>
      <c r="B677" s="242"/>
      <c r="C677" s="242"/>
      <c r="D677" s="243"/>
      <c r="E677" s="243"/>
      <c r="F677" s="242"/>
      <c r="G677" s="242"/>
      <c r="H677" s="242"/>
      <c r="I677" s="244"/>
      <c r="J677" s="245"/>
      <c r="K677" s="235"/>
    </row>
    <row r="678" customFormat="false" ht="12.5" hidden="false" customHeight="false" outlineLevel="0" collapsed="false">
      <c r="A678" s="242"/>
      <c r="B678" s="242"/>
      <c r="C678" s="242"/>
      <c r="D678" s="243"/>
      <c r="E678" s="243"/>
      <c r="F678" s="242"/>
      <c r="G678" s="242"/>
      <c r="H678" s="242"/>
      <c r="I678" s="244"/>
      <c r="J678" s="245"/>
      <c r="K678" s="235"/>
    </row>
    <row r="679" customFormat="false" ht="12.5" hidden="false" customHeight="false" outlineLevel="0" collapsed="false">
      <c r="A679" s="242"/>
      <c r="B679" s="242"/>
      <c r="C679" s="242"/>
      <c r="D679" s="243"/>
      <c r="E679" s="243"/>
      <c r="F679" s="242"/>
      <c r="G679" s="242"/>
      <c r="H679" s="242"/>
      <c r="I679" s="244"/>
      <c r="J679" s="245"/>
      <c r="K679" s="235"/>
    </row>
    <row r="680" customFormat="false" ht="12.5" hidden="false" customHeight="false" outlineLevel="0" collapsed="false">
      <c r="A680" s="242"/>
      <c r="B680" s="242"/>
      <c r="C680" s="242"/>
      <c r="D680" s="243"/>
      <c r="E680" s="243"/>
      <c r="F680" s="242"/>
      <c r="G680" s="242"/>
      <c r="H680" s="242"/>
      <c r="I680" s="244"/>
      <c r="J680" s="245"/>
      <c r="K680" s="235"/>
    </row>
    <row r="681" customFormat="false" ht="12.5" hidden="false" customHeight="false" outlineLevel="0" collapsed="false">
      <c r="A681" s="242"/>
      <c r="B681" s="242"/>
      <c r="C681" s="242"/>
      <c r="D681" s="243"/>
      <c r="E681" s="243"/>
      <c r="F681" s="242"/>
      <c r="G681" s="242"/>
      <c r="H681" s="242"/>
      <c r="I681" s="244"/>
      <c r="J681" s="245"/>
      <c r="K681" s="235"/>
    </row>
    <row r="682" customFormat="false" ht="12.5" hidden="false" customHeight="false" outlineLevel="0" collapsed="false">
      <c r="A682" s="242"/>
      <c r="B682" s="242"/>
      <c r="C682" s="242"/>
      <c r="D682" s="243"/>
      <c r="E682" s="243"/>
      <c r="F682" s="242"/>
      <c r="G682" s="242"/>
      <c r="H682" s="242"/>
      <c r="I682" s="244"/>
      <c r="J682" s="245"/>
      <c r="K682" s="235"/>
    </row>
    <row r="683" customFormat="false" ht="12.5" hidden="false" customHeight="false" outlineLevel="0" collapsed="false">
      <c r="A683" s="242"/>
      <c r="B683" s="242"/>
      <c r="C683" s="242"/>
      <c r="D683" s="243"/>
      <c r="E683" s="243"/>
      <c r="F683" s="242"/>
      <c r="G683" s="242"/>
      <c r="H683" s="242"/>
      <c r="I683" s="244"/>
      <c r="J683" s="245"/>
      <c r="K683" s="235"/>
    </row>
    <row r="684" customFormat="false" ht="12.5" hidden="false" customHeight="false" outlineLevel="0" collapsed="false">
      <c r="A684" s="242"/>
      <c r="B684" s="242"/>
      <c r="C684" s="242"/>
      <c r="D684" s="243"/>
      <c r="E684" s="243"/>
      <c r="F684" s="242"/>
      <c r="G684" s="242"/>
      <c r="H684" s="242"/>
      <c r="I684" s="244"/>
      <c r="J684" s="245"/>
      <c r="K684" s="235"/>
    </row>
    <row r="685" customFormat="false" ht="12.5" hidden="false" customHeight="false" outlineLevel="0" collapsed="false">
      <c r="A685" s="242"/>
      <c r="B685" s="242"/>
      <c r="C685" s="242"/>
      <c r="D685" s="243"/>
      <c r="E685" s="243"/>
      <c r="F685" s="242"/>
      <c r="G685" s="242"/>
      <c r="H685" s="242"/>
      <c r="I685" s="244"/>
      <c r="J685" s="245"/>
      <c r="K685" s="235"/>
    </row>
    <row r="686" customFormat="false" ht="12.5" hidden="false" customHeight="false" outlineLevel="0" collapsed="false">
      <c r="A686" s="242"/>
      <c r="B686" s="242"/>
      <c r="C686" s="242"/>
      <c r="D686" s="243"/>
      <c r="E686" s="243"/>
      <c r="F686" s="242"/>
      <c r="G686" s="242"/>
      <c r="H686" s="242"/>
      <c r="I686" s="244"/>
      <c r="J686" s="245"/>
      <c r="K686" s="235"/>
    </row>
    <row r="687" customFormat="false" ht="12.5" hidden="false" customHeight="false" outlineLevel="0" collapsed="false">
      <c r="A687" s="242"/>
      <c r="B687" s="242"/>
      <c r="C687" s="242"/>
      <c r="D687" s="243"/>
      <c r="E687" s="243"/>
      <c r="F687" s="242"/>
      <c r="G687" s="242"/>
      <c r="H687" s="242"/>
      <c r="I687" s="244"/>
      <c r="J687" s="245"/>
      <c r="K687" s="235"/>
    </row>
    <row r="688" customFormat="false" ht="12.5" hidden="false" customHeight="false" outlineLevel="0" collapsed="false">
      <c r="A688" s="242"/>
      <c r="B688" s="242"/>
      <c r="C688" s="242"/>
      <c r="D688" s="243"/>
      <c r="E688" s="243"/>
      <c r="F688" s="242"/>
      <c r="G688" s="242"/>
      <c r="H688" s="242"/>
      <c r="I688" s="244"/>
      <c r="J688" s="245"/>
      <c r="K688" s="235"/>
    </row>
    <row r="689" customFormat="false" ht="12.5" hidden="false" customHeight="false" outlineLevel="0" collapsed="false">
      <c r="A689" s="242"/>
      <c r="B689" s="242"/>
      <c r="C689" s="242"/>
      <c r="D689" s="243"/>
      <c r="E689" s="243"/>
      <c r="F689" s="242"/>
      <c r="G689" s="242"/>
      <c r="H689" s="242"/>
      <c r="I689" s="244"/>
      <c r="J689" s="245"/>
      <c r="K689" s="235"/>
    </row>
    <row r="690" customFormat="false" ht="12.5" hidden="false" customHeight="false" outlineLevel="0" collapsed="false">
      <c r="A690" s="242"/>
      <c r="B690" s="242"/>
      <c r="C690" s="242"/>
      <c r="D690" s="243"/>
      <c r="E690" s="243"/>
      <c r="F690" s="242"/>
      <c r="G690" s="242"/>
      <c r="H690" s="242"/>
      <c r="I690" s="244"/>
      <c r="J690" s="245"/>
      <c r="K690" s="235"/>
    </row>
    <row r="691" customFormat="false" ht="12.5" hidden="false" customHeight="false" outlineLevel="0" collapsed="false">
      <c r="A691" s="242"/>
      <c r="B691" s="242"/>
      <c r="C691" s="242"/>
      <c r="D691" s="243"/>
      <c r="E691" s="243"/>
      <c r="F691" s="242"/>
      <c r="G691" s="242"/>
      <c r="H691" s="242"/>
      <c r="I691" s="244"/>
      <c r="J691" s="245"/>
      <c r="K691" s="235"/>
    </row>
    <row r="692" customFormat="false" ht="12.5" hidden="false" customHeight="false" outlineLevel="0" collapsed="false">
      <c r="A692" s="242"/>
      <c r="B692" s="242"/>
      <c r="C692" s="242"/>
      <c r="D692" s="243"/>
      <c r="E692" s="243"/>
      <c r="F692" s="242"/>
      <c r="G692" s="242"/>
      <c r="H692" s="242"/>
      <c r="I692" s="244"/>
      <c r="J692" s="245"/>
      <c r="K692" s="235"/>
    </row>
    <row r="693" customFormat="false" ht="12.5" hidden="false" customHeight="false" outlineLevel="0" collapsed="false">
      <c r="A693" s="242"/>
      <c r="B693" s="242"/>
      <c r="C693" s="242"/>
      <c r="D693" s="243"/>
      <c r="E693" s="243"/>
      <c r="F693" s="242"/>
      <c r="G693" s="242"/>
      <c r="H693" s="242"/>
      <c r="I693" s="244"/>
      <c r="J693" s="245"/>
      <c r="K693" s="235"/>
    </row>
    <row r="694" customFormat="false" ht="12.5" hidden="false" customHeight="false" outlineLevel="0" collapsed="false">
      <c r="A694" s="242"/>
      <c r="B694" s="242"/>
      <c r="C694" s="242"/>
      <c r="D694" s="243"/>
      <c r="E694" s="243"/>
      <c r="F694" s="242"/>
      <c r="G694" s="242"/>
      <c r="H694" s="242"/>
      <c r="I694" s="244"/>
      <c r="J694" s="245"/>
      <c r="K694" s="235"/>
    </row>
    <row r="695" customFormat="false" ht="12.5" hidden="false" customHeight="false" outlineLevel="0" collapsed="false">
      <c r="A695" s="242"/>
      <c r="B695" s="242"/>
      <c r="C695" s="242"/>
      <c r="D695" s="243"/>
      <c r="E695" s="243"/>
      <c r="F695" s="242"/>
      <c r="G695" s="242"/>
      <c r="H695" s="242"/>
      <c r="I695" s="244"/>
      <c r="J695" s="245"/>
      <c r="K695" s="235"/>
    </row>
    <row r="696" customFormat="false" ht="12.5" hidden="false" customHeight="false" outlineLevel="0" collapsed="false">
      <c r="A696" s="242"/>
      <c r="B696" s="242"/>
      <c r="C696" s="242"/>
      <c r="D696" s="243"/>
      <c r="E696" s="243"/>
      <c r="F696" s="242"/>
      <c r="G696" s="242"/>
      <c r="H696" s="242"/>
      <c r="I696" s="244"/>
      <c r="J696" s="245"/>
      <c r="K696" s="235"/>
    </row>
    <row r="697" customFormat="false" ht="12.5" hidden="false" customHeight="false" outlineLevel="0" collapsed="false">
      <c r="A697" s="242"/>
      <c r="B697" s="242"/>
      <c r="C697" s="242"/>
      <c r="D697" s="243"/>
      <c r="E697" s="243"/>
      <c r="F697" s="242"/>
      <c r="G697" s="242"/>
      <c r="H697" s="242"/>
      <c r="I697" s="244"/>
      <c r="J697" s="245"/>
      <c r="K697" s="235"/>
    </row>
    <row r="698" customFormat="false" ht="12.5" hidden="false" customHeight="false" outlineLevel="0" collapsed="false">
      <c r="A698" s="242"/>
      <c r="B698" s="242"/>
      <c r="C698" s="242"/>
      <c r="D698" s="243"/>
      <c r="E698" s="243"/>
      <c r="F698" s="242"/>
      <c r="G698" s="242"/>
      <c r="H698" s="242"/>
      <c r="I698" s="244"/>
      <c r="J698" s="245"/>
      <c r="K698" s="235"/>
    </row>
    <row r="699" customFormat="false" ht="12.5" hidden="false" customHeight="false" outlineLevel="0" collapsed="false">
      <c r="A699" s="242"/>
      <c r="B699" s="242"/>
      <c r="C699" s="242"/>
      <c r="D699" s="243"/>
      <c r="E699" s="243"/>
      <c r="F699" s="242"/>
      <c r="G699" s="242"/>
      <c r="H699" s="242"/>
      <c r="I699" s="244"/>
      <c r="J699" s="245"/>
      <c r="K699" s="235"/>
    </row>
    <row r="700" customFormat="false" ht="12.5" hidden="false" customHeight="false" outlineLevel="0" collapsed="false">
      <c r="A700" s="242"/>
      <c r="B700" s="242"/>
      <c r="C700" s="242"/>
      <c r="D700" s="243"/>
      <c r="E700" s="243"/>
      <c r="F700" s="242"/>
      <c r="G700" s="242"/>
      <c r="H700" s="242"/>
      <c r="I700" s="244"/>
      <c r="J700" s="245"/>
      <c r="K700" s="235"/>
    </row>
    <row r="701" customFormat="false" ht="12.5" hidden="false" customHeight="false" outlineLevel="0" collapsed="false">
      <c r="A701" s="242"/>
      <c r="B701" s="242"/>
      <c r="C701" s="242"/>
      <c r="D701" s="243"/>
      <c r="E701" s="243"/>
      <c r="F701" s="242"/>
      <c r="G701" s="242"/>
      <c r="H701" s="242"/>
      <c r="I701" s="244"/>
      <c r="J701" s="245"/>
      <c r="K701" s="235"/>
    </row>
    <row r="702" customFormat="false" ht="12.5" hidden="false" customHeight="false" outlineLevel="0" collapsed="false">
      <c r="A702" s="242"/>
      <c r="B702" s="242"/>
      <c r="C702" s="242"/>
      <c r="D702" s="243"/>
      <c r="E702" s="243"/>
      <c r="F702" s="242"/>
      <c r="G702" s="242"/>
      <c r="H702" s="242"/>
      <c r="I702" s="244"/>
      <c r="J702" s="245"/>
      <c r="K702" s="235"/>
    </row>
    <row r="703" customFormat="false" ht="12.5" hidden="false" customHeight="false" outlineLevel="0" collapsed="false">
      <c r="A703" s="242"/>
      <c r="B703" s="242"/>
      <c r="C703" s="242"/>
      <c r="D703" s="243"/>
      <c r="E703" s="243"/>
      <c r="F703" s="242"/>
      <c r="G703" s="242"/>
      <c r="H703" s="242"/>
      <c r="I703" s="244"/>
      <c r="J703" s="245"/>
      <c r="K703" s="235"/>
    </row>
    <row r="704" customFormat="false" ht="12.5" hidden="false" customHeight="false" outlineLevel="0" collapsed="false">
      <c r="A704" s="242"/>
      <c r="B704" s="242"/>
      <c r="C704" s="242"/>
      <c r="D704" s="243"/>
      <c r="E704" s="243"/>
      <c r="F704" s="242"/>
      <c r="G704" s="242"/>
      <c r="H704" s="242"/>
      <c r="I704" s="244"/>
      <c r="J704" s="245"/>
      <c r="K704" s="235"/>
    </row>
    <row r="705" customFormat="false" ht="12.5" hidden="false" customHeight="false" outlineLevel="0" collapsed="false">
      <c r="A705" s="242"/>
      <c r="B705" s="242"/>
      <c r="C705" s="242"/>
      <c r="D705" s="243"/>
      <c r="E705" s="243"/>
      <c r="F705" s="242"/>
      <c r="G705" s="242"/>
      <c r="H705" s="242"/>
      <c r="I705" s="244"/>
      <c r="J705" s="245"/>
      <c r="K705" s="235"/>
    </row>
    <row r="706" customFormat="false" ht="12.5" hidden="false" customHeight="false" outlineLevel="0" collapsed="false">
      <c r="A706" s="242"/>
      <c r="B706" s="242"/>
      <c r="C706" s="242"/>
      <c r="D706" s="243"/>
      <c r="E706" s="243"/>
      <c r="F706" s="242"/>
      <c r="G706" s="242"/>
      <c r="H706" s="242"/>
      <c r="I706" s="244"/>
      <c r="J706" s="245"/>
      <c r="K706" s="235"/>
    </row>
    <row r="707" customFormat="false" ht="12.5" hidden="false" customHeight="false" outlineLevel="0" collapsed="false">
      <c r="A707" s="242"/>
      <c r="B707" s="242"/>
      <c r="C707" s="242"/>
      <c r="D707" s="243"/>
      <c r="E707" s="243"/>
      <c r="F707" s="242"/>
      <c r="G707" s="242"/>
      <c r="H707" s="242"/>
      <c r="I707" s="244"/>
      <c r="J707" s="245"/>
      <c r="K707" s="235"/>
    </row>
    <row r="708" customFormat="false" ht="12.5" hidden="false" customHeight="false" outlineLevel="0" collapsed="false">
      <c r="A708" s="242"/>
      <c r="B708" s="242"/>
      <c r="C708" s="242"/>
      <c r="D708" s="243"/>
      <c r="E708" s="243"/>
      <c r="F708" s="242"/>
      <c r="G708" s="242"/>
      <c r="H708" s="242"/>
      <c r="I708" s="244"/>
      <c r="J708" s="245"/>
      <c r="K708" s="235"/>
    </row>
    <row r="709" customFormat="false" ht="12.5" hidden="false" customHeight="false" outlineLevel="0" collapsed="false">
      <c r="A709" s="242"/>
      <c r="B709" s="242"/>
      <c r="C709" s="242"/>
      <c r="D709" s="243"/>
      <c r="E709" s="243"/>
      <c r="F709" s="242"/>
      <c r="G709" s="242"/>
      <c r="H709" s="242"/>
      <c r="I709" s="244"/>
      <c r="J709" s="245"/>
      <c r="K709" s="235"/>
    </row>
    <row r="710" customFormat="false" ht="12.5" hidden="false" customHeight="false" outlineLevel="0" collapsed="false">
      <c r="A710" s="242"/>
      <c r="B710" s="242"/>
      <c r="C710" s="242"/>
      <c r="D710" s="243"/>
      <c r="E710" s="243"/>
      <c r="F710" s="242"/>
      <c r="G710" s="242"/>
      <c r="H710" s="242"/>
      <c r="I710" s="244"/>
      <c r="J710" s="245"/>
      <c r="K710" s="235"/>
    </row>
    <row r="711" customFormat="false" ht="12.5" hidden="false" customHeight="false" outlineLevel="0" collapsed="false">
      <c r="A711" s="242"/>
      <c r="B711" s="242"/>
      <c r="C711" s="242"/>
      <c r="D711" s="243"/>
      <c r="E711" s="243"/>
      <c r="F711" s="242"/>
      <c r="G711" s="242"/>
      <c r="H711" s="242"/>
      <c r="I711" s="244"/>
      <c r="J711" s="245"/>
      <c r="K711" s="235"/>
    </row>
    <row r="712" customFormat="false" ht="12.5" hidden="false" customHeight="false" outlineLevel="0" collapsed="false">
      <c r="A712" s="242"/>
      <c r="B712" s="242"/>
      <c r="C712" s="242"/>
      <c r="D712" s="243"/>
      <c r="E712" s="243"/>
      <c r="F712" s="242"/>
      <c r="G712" s="242"/>
      <c r="H712" s="242"/>
      <c r="I712" s="244"/>
      <c r="J712" s="245"/>
      <c r="K712" s="235"/>
    </row>
    <row r="713" customFormat="false" ht="12.5" hidden="false" customHeight="false" outlineLevel="0" collapsed="false">
      <c r="A713" s="242"/>
      <c r="B713" s="242"/>
      <c r="C713" s="242"/>
      <c r="D713" s="243"/>
      <c r="E713" s="243"/>
      <c r="F713" s="242"/>
      <c r="G713" s="242"/>
      <c r="H713" s="242"/>
      <c r="I713" s="244"/>
      <c r="J713" s="245"/>
      <c r="K713" s="235"/>
    </row>
    <row r="714" customFormat="false" ht="12.5" hidden="false" customHeight="false" outlineLevel="0" collapsed="false">
      <c r="A714" s="242"/>
      <c r="B714" s="242"/>
      <c r="C714" s="242"/>
      <c r="D714" s="243"/>
      <c r="E714" s="243"/>
      <c r="F714" s="242"/>
      <c r="G714" s="242"/>
      <c r="H714" s="242"/>
      <c r="I714" s="244"/>
      <c r="J714" s="245"/>
      <c r="K714" s="235"/>
    </row>
    <row r="715" customFormat="false" ht="12.5" hidden="false" customHeight="false" outlineLevel="0" collapsed="false">
      <c r="A715" s="242"/>
      <c r="B715" s="242"/>
      <c r="C715" s="242"/>
      <c r="D715" s="243"/>
      <c r="E715" s="243"/>
      <c r="F715" s="242"/>
      <c r="G715" s="242"/>
      <c r="H715" s="242"/>
      <c r="I715" s="244"/>
      <c r="J715" s="245"/>
      <c r="K715" s="235"/>
    </row>
    <row r="716" customFormat="false" ht="12.5" hidden="false" customHeight="false" outlineLevel="0" collapsed="false">
      <c r="A716" s="242"/>
      <c r="B716" s="242"/>
      <c r="C716" s="242"/>
      <c r="D716" s="243"/>
      <c r="E716" s="243"/>
      <c r="F716" s="242"/>
      <c r="G716" s="242"/>
      <c r="H716" s="242"/>
      <c r="I716" s="244"/>
      <c r="J716" s="245"/>
      <c r="K716" s="235"/>
    </row>
    <row r="717" customFormat="false" ht="12.5" hidden="false" customHeight="false" outlineLevel="0" collapsed="false">
      <c r="A717" s="242"/>
      <c r="B717" s="242"/>
      <c r="C717" s="242"/>
      <c r="D717" s="243"/>
      <c r="E717" s="243"/>
      <c r="F717" s="242"/>
      <c r="G717" s="242"/>
      <c r="H717" s="242"/>
      <c r="I717" s="244"/>
      <c r="J717" s="245"/>
      <c r="K717" s="235"/>
    </row>
    <row r="718" customFormat="false" ht="12.5" hidden="false" customHeight="false" outlineLevel="0" collapsed="false">
      <c r="A718" s="242"/>
      <c r="B718" s="242"/>
      <c r="C718" s="242"/>
      <c r="D718" s="243"/>
      <c r="E718" s="243"/>
      <c r="F718" s="242"/>
      <c r="G718" s="242"/>
      <c r="H718" s="242"/>
      <c r="I718" s="244"/>
      <c r="J718" s="245"/>
      <c r="K718" s="235"/>
    </row>
    <row r="719" customFormat="false" ht="12.5" hidden="false" customHeight="false" outlineLevel="0" collapsed="false">
      <c r="A719" s="242"/>
      <c r="B719" s="242"/>
      <c r="C719" s="242"/>
      <c r="D719" s="243"/>
      <c r="E719" s="243"/>
      <c r="F719" s="242"/>
      <c r="G719" s="242"/>
      <c r="H719" s="242"/>
      <c r="I719" s="244"/>
      <c r="J719" s="245"/>
      <c r="K719" s="235"/>
    </row>
    <row r="720" customFormat="false" ht="12.5" hidden="false" customHeight="false" outlineLevel="0" collapsed="false">
      <c r="A720" s="242"/>
      <c r="B720" s="242"/>
      <c r="C720" s="242"/>
      <c r="D720" s="243"/>
      <c r="E720" s="243"/>
      <c r="F720" s="242"/>
      <c r="G720" s="242"/>
      <c r="H720" s="242"/>
      <c r="I720" s="244"/>
      <c r="J720" s="245"/>
      <c r="K720" s="235"/>
    </row>
    <row r="721" customFormat="false" ht="12.5" hidden="false" customHeight="false" outlineLevel="0" collapsed="false">
      <c r="A721" s="242"/>
      <c r="B721" s="242"/>
      <c r="C721" s="242"/>
      <c r="D721" s="243"/>
      <c r="E721" s="243"/>
      <c r="F721" s="242"/>
      <c r="G721" s="242"/>
      <c r="H721" s="242"/>
      <c r="I721" s="244"/>
      <c r="J721" s="245"/>
      <c r="K721" s="235"/>
    </row>
    <row r="722" customFormat="false" ht="12.5" hidden="false" customHeight="false" outlineLevel="0" collapsed="false">
      <c r="A722" s="242"/>
      <c r="B722" s="242"/>
      <c r="C722" s="242"/>
      <c r="D722" s="243"/>
      <c r="E722" s="243"/>
      <c r="F722" s="242"/>
      <c r="G722" s="242"/>
      <c r="H722" s="242"/>
      <c r="I722" s="244"/>
      <c r="J722" s="245"/>
      <c r="K722" s="235"/>
    </row>
    <row r="723" customFormat="false" ht="12.5" hidden="false" customHeight="false" outlineLevel="0" collapsed="false">
      <c r="A723" s="242"/>
      <c r="B723" s="242"/>
      <c r="C723" s="242"/>
      <c r="D723" s="243"/>
      <c r="E723" s="243"/>
      <c r="F723" s="242"/>
      <c r="G723" s="242"/>
      <c r="H723" s="242"/>
      <c r="I723" s="244"/>
      <c r="J723" s="245"/>
      <c r="K723" s="235"/>
    </row>
    <row r="724" customFormat="false" ht="12.5" hidden="false" customHeight="false" outlineLevel="0" collapsed="false">
      <c r="A724" s="242"/>
      <c r="B724" s="242"/>
      <c r="C724" s="242"/>
      <c r="D724" s="243"/>
      <c r="E724" s="243"/>
      <c r="F724" s="242"/>
      <c r="G724" s="242"/>
      <c r="H724" s="242"/>
      <c r="I724" s="244"/>
      <c r="J724" s="245"/>
      <c r="K724" s="235"/>
    </row>
    <row r="725" customFormat="false" ht="12.5" hidden="false" customHeight="false" outlineLevel="0" collapsed="false">
      <c r="A725" s="242"/>
      <c r="B725" s="242"/>
      <c r="C725" s="242"/>
      <c r="D725" s="243"/>
      <c r="E725" s="243"/>
      <c r="F725" s="242"/>
      <c r="G725" s="242"/>
      <c r="H725" s="242"/>
      <c r="I725" s="244"/>
      <c r="J725" s="245"/>
      <c r="K725" s="235"/>
    </row>
    <row r="726" customFormat="false" ht="12.5" hidden="false" customHeight="false" outlineLevel="0" collapsed="false">
      <c r="A726" s="242"/>
      <c r="B726" s="242"/>
      <c r="C726" s="242"/>
      <c r="D726" s="243"/>
      <c r="E726" s="243"/>
      <c r="F726" s="242"/>
      <c r="G726" s="242"/>
      <c r="H726" s="242"/>
      <c r="I726" s="244"/>
      <c r="J726" s="245"/>
      <c r="K726" s="235"/>
    </row>
    <row r="727" customFormat="false" ht="12.5" hidden="false" customHeight="false" outlineLevel="0" collapsed="false">
      <c r="A727" s="242"/>
      <c r="B727" s="242"/>
      <c r="C727" s="242"/>
      <c r="D727" s="243"/>
      <c r="E727" s="243"/>
      <c r="F727" s="242"/>
      <c r="G727" s="242"/>
      <c r="H727" s="242"/>
      <c r="I727" s="244"/>
      <c r="J727" s="245"/>
      <c r="K727" s="235"/>
    </row>
    <row r="728" customFormat="false" ht="12.5" hidden="false" customHeight="false" outlineLevel="0" collapsed="false">
      <c r="A728" s="242"/>
      <c r="B728" s="242"/>
      <c r="C728" s="242"/>
      <c r="D728" s="243"/>
      <c r="E728" s="243"/>
      <c r="F728" s="242"/>
      <c r="G728" s="242"/>
      <c r="H728" s="242"/>
      <c r="I728" s="244"/>
      <c r="J728" s="245"/>
      <c r="K728" s="235"/>
    </row>
    <row r="729" customFormat="false" ht="12.5" hidden="false" customHeight="false" outlineLevel="0" collapsed="false">
      <c r="A729" s="242"/>
      <c r="B729" s="242"/>
      <c r="C729" s="242"/>
      <c r="D729" s="243"/>
      <c r="E729" s="243"/>
      <c r="F729" s="242"/>
      <c r="G729" s="242"/>
      <c r="H729" s="242"/>
      <c r="I729" s="244"/>
      <c r="J729" s="245"/>
      <c r="K729" s="235"/>
    </row>
    <row r="730" customFormat="false" ht="12.5" hidden="false" customHeight="false" outlineLevel="0" collapsed="false">
      <c r="A730" s="242"/>
      <c r="B730" s="242"/>
      <c r="C730" s="242"/>
      <c r="D730" s="243"/>
      <c r="E730" s="243"/>
      <c r="F730" s="242"/>
      <c r="G730" s="242"/>
      <c r="H730" s="242"/>
      <c r="I730" s="244"/>
      <c r="J730" s="245"/>
      <c r="K730" s="235"/>
    </row>
    <row r="731" customFormat="false" ht="12.5" hidden="false" customHeight="false" outlineLevel="0" collapsed="false">
      <c r="A731" s="242"/>
      <c r="B731" s="242"/>
      <c r="C731" s="242"/>
      <c r="D731" s="243"/>
      <c r="E731" s="243"/>
      <c r="F731" s="242"/>
      <c r="G731" s="242"/>
      <c r="H731" s="242"/>
      <c r="I731" s="244"/>
      <c r="J731" s="245"/>
      <c r="K731" s="235"/>
    </row>
    <row r="732" customFormat="false" ht="12.5" hidden="false" customHeight="false" outlineLevel="0" collapsed="false">
      <c r="A732" s="242"/>
      <c r="B732" s="242"/>
      <c r="C732" s="242"/>
      <c r="D732" s="243"/>
      <c r="E732" s="243"/>
      <c r="F732" s="242"/>
      <c r="G732" s="242"/>
      <c r="H732" s="242"/>
      <c r="I732" s="244"/>
      <c r="J732" s="245"/>
      <c r="K732" s="235"/>
    </row>
    <row r="733" customFormat="false" ht="12.5" hidden="false" customHeight="false" outlineLevel="0" collapsed="false">
      <c r="A733" s="242"/>
      <c r="B733" s="242"/>
      <c r="C733" s="242"/>
      <c r="D733" s="243"/>
      <c r="E733" s="243"/>
      <c r="F733" s="242"/>
      <c r="G733" s="242"/>
      <c r="H733" s="242"/>
      <c r="I733" s="244"/>
      <c r="J733" s="245"/>
      <c r="K733" s="235"/>
    </row>
    <row r="734" customFormat="false" ht="12.5" hidden="false" customHeight="false" outlineLevel="0" collapsed="false">
      <c r="A734" s="242"/>
      <c r="B734" s="242"/>
      <c r="C734" s="242"/>
      <c r="D734" s="243"/>
      <c r="E734" s="243"/>
      <c r="F734" s="242"/>
      <c r="G734" s="242"/>
      <c r="H734" s="242"/>
      <c r="I734" s="244"/>
      <c r="J734" s="245"/>
      <c r="K734" s="235"/>
    </row>
    <row r="735" customFormat="false" ht="12.5" hidden="false" customHeight="false" outlineLevel="0" collapsed="false">
      <c r="A735" s="242"/>
      <c r="B735" s="242"/>
      <c r="C735" s="242"/>
      <c r="D735" s="243"/>
      <c r="E735" s="243"/>
      <c r="F735" s="242"/>
      <c r="G735" s="242"/>
      <c r="H735" s="242"/>
      <c r="I735" s="244"/>
      <c r="J735" s="245"/>
      <c r="K735" s="235"/>
    </row>
    <row r="736" customFormat="false" ht="12.5" hidden="false" customHeight="false" outlineLevel="0" collapsed="false">
      <c r="A736" s="242"/>
      <c r="B736" s="242"/>
      <c r="C736" s="242"/>
      <c r="D736" s="243"/>
      <c r="E736" s="243"/>
      <c r="F736" s="242"/>
      <c r="G736" s="242"/>
      <c r="H736" s="242"/>
      <c r="I736" s="244"/>
      <c r="J736" s="245"/>
      <c r="K736" s="235"/>
    </row>
    <row r="737" customFormat="false" ht="12.5" hidden="false" customHeight="false" outlineLevel="0" collapsed="false">
      <c r="A737" s="242"/>
      <c r="B737" s="242"/>
      <c r="C737" s="242"/>
      <c r="D737" s="243"/>
      <c r="E737" s="243"/>
      <c r="F737" s="242"/>
      <c r="G737" s="242"/>
      <c r="H737" s="242"/>
      <c r="I737" s="244"/>
      <c r="J737" s="245"/>
      <c r="K737" s="235"/>
    </row>
    <row r="738" customFormat="false" ht="12.5" hidden="false" customHeight="false" outlineLevel="0" collapsed="false">
      <c r="A738" s="242"/>
      <c r="B738" s="242"/>
      <c r="C738" s="242"/>
      <c r="D738" s="243"/>
      <c r="E738" s="243"/>
      <c r="F738" s="242"/>
      <c r="G738" s="242"/>
      <c r="H738" s="242"/>
      <c r="I738" s="244"/>
      <c r="J738" s="245"/>
      <c r="K738" s="235"/>
    </row>
    <row r="739" customFormat="false" ht="12.5" hidden="false" customHeight="false" outlineLevel="0" collapsed="false">
      <c r="A739" s="242"/>
      <c r="B739" s="242"/>
      <c r="C739" s="242"/>
      <c r="D739" s="243"/>
      <c r="E739" s="243"/>
      <c r="F739" s="242"/>
      <c r="G739" s="242"/>
      <c r="H739" s="242"/>
      <c r="I739" s="244"/>
      <c r="J739" s="245"/>
      <c r="K739" s="235"/>
    </row>
    <row r="740" customFormat="false" ht="12.5" hidden="false" customHeight="false" outlineLevel="0" collapsed="false">
      <c r="A740" s="242"/>
      <c r="B740" s="242"/>
      <c r="C740" s="242"/>
      <c r="D740" s="243"/>
      <c r="E740" s="243"/>
      <c r="F740" s="242"/>
      <c r="G740" s="242"/>
      <c r="H740" s="242"/>
      <c r="I740" s="244"/>
      <c r="J740" s="245"/>
      <c r="K740" s="235"/>
    </row>
    <row r="741" customFormat="false" ht="12.5" hidden="false" customHeight="false" outlineLevel="0" collapsed="false">
      <c r="A741" s="242"/>
      <c r="B741" s="242"/>
      <c r="C741" s="242"/>
      <c r="D741" s="243"/>
      <c r="E741" s="243"/>
      <c r="F741" s="242"/>
      <c r="G741" s="242"/>
      <c r="H741" s="242"/>
      <c r="I741" s="244"/>
      <c r="J741" s="245"/>
      <c r="K741" s="235"/>
    </row>
    <row r="742" customFormat="false" ht="12.5" hidden="false" customHeight="false" outlineLevel="0" collapsed="false">
      <c r="A742" s="242"/>
      <c r="B742" s="242"/>
      <c r="C742" s="242"/>
      <c r="D742" s="243"/>
      <c r="E742" s="243"/>
      <c r="F742" s="242"/>
      <c r="G742" s="242"/>
      <c r="H742" s="242"/>
      <c r="I742" s="244"/>
      <c r="J742" s="245"/>
      <c r="K742" s="235"/>
    </row>
    <row r="743" customFormat="false" ht="12.5" hidden="false" customHeight="false" outlineLevel="0" collapsed="false">
      <c r="A743" s="242"/>
      <c r="B743" s="242"/>
      <c r="C743" s="242"/>
      <c r="D743" s="243"/>
      <c r="E743" s="243"/>
      <c r="F743" s="242"/>
      <c r="G743" s="242"/>
      <c r="H743" s="242"/>
      <c r="I743" s="244"/>
      <c r="J743" s="245"/>
      <c r="K743" s="235"/>
    </row>
    <row r="744" customFormat="false" ht="12.5" hidden="false" customHeight="false" outlineLevel="0" collapsed="false">
      <c r="A744" s="242"/>
      <c r="B744" s="242"/>
      <c r="C744" s="242"/>
      <c r="D744" s="243"/>
      <c r="E744" s="243"/>
      <c r="F744" s="242"/>
      <c r="G744" s="242"/>
      <c r="H744" s="242"/>
      <c r="I744" s="244"/>
      <c r="J744" s="245"/>
      <c r="K744" s="235"/>
    </row>
    <row r="745" customFormat="false" ht="12.5" hidden="false" customHeight="false" outlineLevel="0" collapsed="false">
      <c r="A745" s="242"/>
      <c r="B745" s="242"/>
      <c r="C745" s="242"/>
      <c r="D745" s="243"/>
      <c r="E745" s="243"/>
      <c r="F745" s="242"/>
      <c r="G745" s="242"/>
      <c r="H745" s="242"/>
      <c r="I745" s="244"/>
      <c r="J745" s="245"/>
      <c r="K745" s="235"/>
    </row>
    <row r="746" customFormat="false" ht="12.5" hidden="false" customHeight="false" outlineLevel="0" collapsed="false">
      <c r="A746" s="242"/>
      <c r="B746" s="242"/>
      <c r="C746" s="242"/>
      <c r="D746" s="243"/>
      <c r="E746" s="243"/>
      <c r="F746" s="242"/>
      <c r="G746" s="242"/>
      <c r="H746" s="242"/>
      <c r="I746" s="244"/>
      <c r="J746" s="245"/>
      <c r="K746" s="235"/>
    </row>
    <row r="747" customFormat="false" ht="12.5" hidden="false" customHeight="false" outlineLevel="0" collapsed="false">
      <c r="A747" s="242"/>
      <c r="B747" s="242"/>
      <c r="C747" s="242"/>
      <c r="D747" s="243"/>
      <c r="E747" s="243"/>
      <c r="F747" s="242"/>
      <c r="G747" s="242"/>
      <c r="H747" s="242"/>
      <c r="I747" s="244"/>
      <c r="J747" s="245"/>
      <c r="K747" s="235"/>
    </row>
    <row r="748" customFormat="false" ht="12.5" hidden="false" customHeight="false" outlineLevel="0" collapsed="false">
      <c r="A748" s="242"/>
      <c r="B748" s="242"/>
      <c r="C748" s="242"/>
      <c r="D748" s="243"/>
      <c r="E748" s="243"/>
      <c r="F748" s="242"/>
      <c r="G748" s="242"/>
      <c r="H748" s="242"/>
      <c r="I748" s="244"/>
      <c r="J748" s="245"/>
      <c r="K748" s="235"/>
    </row>
    <row r="749" customFormat="false" ht="12.5" hidden="false" customHeight="false" outlineLevel="0" collapsed="false">
      <c r="A749" s="242"/>
      <c r="B749" s="242"/>
      <c r="C749" s="242"/>
      <c r="D749" s="243"/>
      <c r="E749" s="243"/>
      <c r="F749" s="242"/>
      <c r="G749" s="242"/>
      <c r="H749" s="242"/>
      <c r="I749" s="244"/>
      <c r="J749" s="245"/>
      <c r="K749" s="235"/>
    </row>
    <row r="750" customFormat="false" ht="12.5" hidden="false" customHeight="false" outlineLevel="0" collapsed="false">
      <c r="A750" s="242"/>
      <c r="B750" s="242"/>
      <c r="C750" s="242"/>
      <c r="D750" s="243"/>
      <c r="E750" s="243"/>
      <c r="F750" s="242"/>
      <c r="G750" s="242"/>
      <c r="H750" s="242"/>
      <c r="I750" s="244"/>
      <c r="J750" s="245"/>
      <c r="K750" s="235"/>
    </row>
    <row r="751" customFormat="false" ht="12.5" hidden="false" customHeight="false" outlineLevel="0" collapsed="false">
      <c r="A751" s="242"/>
      <c r="B751" s="242"/>
      <c r="C751" s="242"/>
      <c r="D751" s="243"/>
      <c r="E751" s="243"/>
      <c r="F751" s="242"/>
      <c r="G751" s="242"/>
      <c r="H751" s="242"/>
      <c r="I751" s="244"/>
      <c r="J751" s="245"/>
      <c r="K751" s="235"/>
    </row>
    <row r="752" customFormat="false" ht="12.5" hidden="false" customHeight="false" outlineLevel="0" collapsed="false">
      <c r="A752" s="242"/>
      <c r="B752" s="242"/>
      <c r="C752" s="242"/>
      <c r="D752" s="243"/>
      <c r="E752" s="243"/>
      <c r="F752" s="242"/>
      <c r="G752" s="242"/>
      <c r="H752" s="242"/>
      <c r="I752" s="244"/>
      <c r="J752" s="245"/>
      <c r="K752" s="235"/>
    </row>
    <row r="753" customFormat="false" ht="12.5" hidden="false" customHeight="false" outlineLevel="0" collapsed="false">
      <c r="A753" s="242"/>
      <c r="B753" s="242"/>
      <c r="C753" s="242"/>
      <c r="D753" s="243"/>
      <c r="E753" s="243"/>
      <c r="F753" s="242"/>
      <c r="G753" s="242"/>
      <c r="H753" s="242"/>
      <c r="I753" s="244"/>
      <c r="J753" s="245"/>
      <c r="K753" s="235"/>
    </row>
    <row r="754" customFormat="false" ht="12.5" hidden="false" customHeight="false" outlineLevel="0" collapsed="false">
      <c r="A754" s="242"/>
      <c r="B754" s="242"/>
      <c r="C754" s="242"/>
      <c r="D754" s="243"/>
      <c r="E754" s="243"/>
      <c r="F754" s="242"/>
      <c r="G754" s="242"/>
      <c r="H754" s="242"/>
      <c r="I754" s="244"/>
      <c r="J754" s="245"/>
      <c r="K754" s="235"/>
    </row>
    <row r="755" customFormat="false" ht="12.5" hidden="false" customHeight="false" outlineLevel="0" collapsed="false">
      <c r="A755" s="242"/>
      <c r="B755" s="242"/>
      <c r="C755" s="242"/>
      <c r="D755" s="243"/>
      <c r="E755" s="243"/>
      <c r="F755" s="242"/>
      <c r="G755" s="242"/>
      <c r="H755" s="242"/>
      <c r="I755" s="244"/>
      <c r="J755" s="245"/>
      <c r="K755" s="235"/>
    </row>
    <row r="756" customFormat="false" ht="12.5" hidden="false" customHeight="false" outlineLevel="0" collapsed="false">
      <c r="A756" s="242"/>
      <c r="B756" s="242"/>
      <c r="C756" s="242"/>
      <c r="D756" s="243"/>
      <c r="E756" s="243"/>
      <c r="F756" s="242"/>
      <c r="G756" s="242"/>
      <c r="H756" s="242"/>
      <c r="I756" s="244"/>
      <c r="J756" s="245"/>
      <c r="K756" s="235"/>
    </row>
    <row r="757" customFormat="false" ht="12.5" hidden="false" customHeight="false" outlineLevel="0" collapsed="false">
      <c r="A757" s="242"/>
      <c r="B757" s="242"/>
      <c r="C757" s="242"/>
      <c r="D757" s="243"/>
      <c r="E757" s="243"/>
      <c r="F757" s="242"/>
      <c r="G757" s="242"/>
      <c r="H757" s="242"/>
      <c r="I757" s="244"/>
      <c r="J757" s="245"/>
      <c r="K757" s="235"/>
    </row>
    <row r="758" customFormat="false" ht="12.5" hidden="false" customHeight="false" outlineLevel="0" collapsed="false">
      <c r="A758" s="242"/>
      <c r="B758" s="242"/>
      <c r="C758" s="242"/>
      <c r="D758" s="243"/>
      <c r="E758" s="243"/>
      <c r="F758" s="242"/>
      <c r="G758" s="242"/>
      <c r="H758" s="242"/>
      <c r="I758" s="244"/>
      <c r="J758" s="245"/>
      <c r="K758" s="235"/>
    </row>
    <row r="759" customFormat="false" ht="12.5" hidden="false" customHeight="false" outlineLevel="0" collapsed="false">
      <c r="A759" s="242"/>
      <c r="B759" s="242"/>
      <c r="C759" s="242"/>
      <c r="D759" s="243"/>
      <c r="E759" s="243"/>
      <c r="F759" s="242"/>
      <c r="G759" s="242"/>
      <c r="H759" s="242"/>
      <c r="I759" s="244"/>
      <c r="J759" s="245"/>
      <c r="K759" s="235"/>
    </row>
    <row r="760" customFormat="false" ht="12.5" hidden="false" customHeight="false" outlineLevel="0" collapsed="false">
      <c r="A760" s="242"/>
      <c r="B760" s="242"/>
      <c r="C760" s="242"/>
      <c r="D760" s="243"/>
      <c r="E760" s="243"/>
      <c r="F760" s="242"/>
      <c r="G760" s="242"/>
      <c r="H760" s="242"/>
      <c r="I760" s="244"/>
      <c r="J760" s="245"/>
      <c r="K760" s="235"/>
    </row>
    <row r="761" customFormat="false" ht="12.5" hidden="false" customHeight="false" outlineLevel="0" collapsed="false">
      <c r="A761" s="242"/>
      <c r="B761" s="242"/>
      <c r="C761" s="242"/>
      <c r="D761" s="243"/>
      <c r="E761" s="243"/>
      <c r="F761" s="242"/>
      <c r="G761" s="242"/>
      <c r="H761" s="242"/>
      <c r="I761" s="244"/>
      <c r="J761" s="245"/>
      <c r="K761" s="235"/>
    </row>
    <row r="762" customFormat="false" ht="12.5" hidden="false" customHeight="false" outlineLevel="0" collapsed="false">
      <c r="A762" s="242"/>
      <c r="B762" s="242"/>
      <c r="C762" s="242"/>
      <c r="D762" s="243"/>
      <c r="E762" s="243"/>
      <c r="F762" s="242"/>
      <c r="G762" s="242"/>
      <c r="H762" s="242"/>
      <c r="I762" s="244"/>
      <c r="J762" s="245"/>
      <c r="K762" s="235"/>
    </row>
    <row r="763" customFormat="false" ht="12.5" hidden="false" customHeight="false" outlineLevel="0" collapsed="false">
      <c r="A763" s="242"/>
      <c r="B763" s="242"/>
      <c r="C763" s="242"/>
      <c r="D763" s="243"/>
      <c r="E763" s="243"/>
      <c r="F763" s="242"/>
      <c r="G763" s="242"/>
      <c r="H763" s="242"/>
      <c r="I763" s="244"/>
      <c r="J763" s="245"/>
      <c r="K763" s="235"/>
    </row>
    <row r="764" customFormat="false" ht="12.5" hidden="false" customHeight="false" outlineLevel="0" collapsed="false">
      <c r="A764" s="242"/>
      <c r="B764" s="242"/>
      <c r="C764" s="242"/>
      <c r="D764" s="243"/>
      <c r="E764" s="243"/>
      <c r="F764" s="242"/>
      <c r="G764" s="242"/>
      <c r="H764" s="242"/>
      <c r="I764" s="244"/>
      <c r="J764" s="245"/>
      <c r="K764" s="235"/>
    </row>
    <row r="765" customFormat="false" ht="12.5" hidden="false" customHeight="false" outlineLevel="0" collapsed="false">
      <c r="A765" s="242"/>
      <c r="B765" s="242"/>
      <c r="C765" s="242"/>
      <c r="D765" s="243"/>
      <c r="E765" s="243"/>
      <c r="F765" s="242"/>
      <c r="G765" s="242"/>
      <c r="H765" s="242"/>
      <c r="I765" s="244"/>
      <c r="J765" s="245"/>
      <c r="K765" s="235"/>
    </row>
    <row r="766" customFormat="false" ht="12.5" hidden="false" customHeight="false" outlineLevel="0" collapsed="false">
      <c r="A766" s="242"/>
      <c r="B766" s="242"/>
      <c r="C766" s="242"/>
      <c r="D766" s="243"/>
      <c r="E766" s="243"/>
      <c r="F766" s="242"/>
      <c r="G766" s="242"/>
      <c r="H766" s="242"/>
      <c r="I766" s="244"/>
      <c r="J766" s="245"/>
      <c r="K766" s="235"/>
    </row>
    <row r="767" customFormat="false" ht="12.5" hidden="false" customHeight="false" outlineLevel="0" collapsed="false">
      <c r="A767" s="242"/>
      <c r="B767" s="242"/>
      <c r="C767" s="242"/>
      <c r="D767" s="243"/>
      <c r="E767" s="243"/>
      <c r="F767" s="242"/>
      <c r="G767" s="242"/>
      <c r="H767" s="242"/>
      <c r="I767" s="244"/>
      <c r="J767" s="245"/>
      <c r="K767" s="235"/>
    </row>
    <row r="768" customFormat="false" ht="12.5" hidden="false" customHeight="false" outlineLevel="0" collapsed="false">
      <c r="A768" s="242"/>
      <c r="B768" s="242"/>
      <c r="C768" s="242"/>
      <c r="D768" s="243"/>
      <c r="E768" s="243"/>
      <c r="F768" s="242"/>
      <c r="G768" s="242"/>
      <c r="H768" s="242"/>
      <c r="I768" s="244"/>
      <c r="J768" s="245"/>
      <c r="K768" s="235"/>
    </row>
    <row r="769" customFormat="false" ht="12.5" hidden="false" customHeight="false" outlineLevel="0" collapsed="false">
      <c r="A769" s="242"/>
      <c r="B769" s="242"/>
      <c r="C769" s="242"/>
      <c r="D769" s="243"/>
      <c r="E769" s="243"/>
      <c r="F769" s="242"/>
      <c r="G769" s="242"/>
      <c r="H769" s="242"/>
      <c r="I769" s="244"/>
      <c r="J769" s="245"/>
      <c r="K769" s="235"/>
    </row>
    <row r="770" customFormat="false" ht="12.5" hidden="false" customHeight="false" outlineLevel="0" collapsed="false">
      <c r="A770" s="242"/>
      <c r="B770" s="242"/>
      <c r="C770" s="242"/>
      <c r="D770" s="243"/>
      <c r="E770" s="243"/>
      <c r="F770" s="242"/>
      <c r="G770" s="242"/>
      <c r="H770" s="242"/>
      <c r="I770" s="244"/>
      <c r="J770" s="245"/>
      <c r="K770" s="235"/>
    </row>
    <row r="771" customFormat="false" ht="12.5" hidden="false" customHeight="false" outlineLevel="0" collapsed="false">
      <c r="A771" s="242"/>
      <c r="B771" s="242"/>
      <c r="C771" s="242"/>
      <c r="D771" s="243"/>
      <c r="E771" s="243"/>
      <c r="F771" s="242"/>
      <c r="G771" s="242"/>
      <c r="H771" s="242"/>
      <c r="I771" s="244"/>
      <c r="J771" s="245"/>
      <c r="K771" s="235"/>
    </row>
    <row r="772" customFormat="false" ht="12.5" hidden="false" customHeight="false" outlineLevel="0" collapsed="false">
      <c r="A772" s="242"/>
      <c r="B772" s="242"/>
      <c r="C772" s="242"/>
      <c r="D772" s="243"/>
      <c r="E772" s="243"/>
      <c r="F772" s="242"/>
      <c r="G772" s="242"/>
      <c r="H772" s="242"/>
      <c r="I772" s="244"/>
      <c r="J772" s="245"/>
      <c r="K772" s="235"/>
    </row>
    <row r="773" customFormat="false" ht="12.5" hidden="false" customHeight="false" outlineLevel="0" collapsed="false">
      <c r="A773" s="242"/>
      <c r="B773" s="242"/>
      <c r="C773" s="242"/>
      <c r="D773" s="243"/>
      <c r="E773" s="243"/>
      <c r="F773" s="242"/>
      <c r="G773" s="242"/>
      <c r="H773" s="242"/>
      <c r="I773" s="244"/>
      <c r="J773" s="245"/>
      <c r="K773" s="235"/>
    </row>
    <row r="774" customFormat="false" ht="12.5" hidden="false" customHeight="false" outlineLevel="0" collapsed="false">
      <c r="A774" s="242"/>
      <c r="B774" s="242"/>
      <c r="C774" s="242"/>
      <c r="D774" s="243"/>
      <c r="E774" s="243"/>
      <c r="F774" s="242"/>
      <c r="G774" s="242"/>
      <c r="H774" s="242"/>
      <c r="I774" s="244"/>
      <c r="J774" s="245"/>
      <c r="K774" s="235"/>
    </row>
    <row r="775" customFormat="false" ht="12.5" hidden="false" customHeight="false" outlineLevel="0" collapsed="false">
      <c r="A775" s="242"/>
      <c r="B775" s="242"/>
      <c r="C775" s="242"/>
      <c r="D775" s="243"/>
      <c r="E775" s="243"/>
      <c r="F775" s="242"/>
      <c r="G775" s="242"/>
      <c r="H775" s="242"/>
      <c r="I775" s="244"/>
      <c r="J775" s="245"/>
      <c r="K775" s="235"/>
    </row>
    <row r="776" customFormat="false" ht="12.5" hidden="false" customHeight="false" outlineLevel="0" collapsed="false">
      <c r="A776" s="242"/>
      <c r="B776" s="242"/>
      <c r="C776" s="242"/>
      <c r="D776" s="243"/>
      <c r="E776" s="243"/>
      <c r="F776" s="242"/>
      <c r="G776" s="242"/>
      <c r="H776" s="242"/>
      <c r="I776" s="244"/>
      <c r="J776" s="245"/>
      <c r="K776" s="235"/>
    </row>
    <row r="777" customFormat="false" ht="12.5" hidden="false" customHeight="false" outlineLevel="0" collapsed="false">
      <c r="A777" s="242"/>
      <c r="B777" s="242"/>
      <c r="C777" s="242"/>
      <c r="D777" s="243"/>
      <c r="E777" s="243"/>
      <c r="F777" s="242"/>
      <c r="G777" s="242"/>
      <c r="H777" s="242"/>
      <c r="I777" s="244"/>
      <c r="J777" s="245"/>
      <c r="K777" s="235"/>
    </row>
    <row r="778" customFormat="false" ht="12.5" hidden="false" customHeight="false" outlineLevel="0" collapsed="false">
      <c r="A778" s="242"/>
      <c r="B778" s="242"/>
      <c r="C778" s="242"/>
      <c r="D778" s="243"/>
      <c r="E778" s="243"/>
      <c r="F778" s="242"/>
      <c r="G778" s="242"/>
      <c r="H778" s="242"/>
      <c r="I778" s="244"/>
      <c r="J778" s="245"/>
      <c r="K778" s="235"/>
    </row>
    <row r="779" customFormat="false" ht="12.5" hidden="false" customHeight="false" outlineLevel="0" collapsed="false">
      <c r="A779" s="242"/>
      <c r="B779" s="242"/>
      <c r="C779" s="242"/>
      <c r="D779" s="243"/>
      <c r="E779" s="243"/>
      <c r="F779" s="242"/>
      <c r="G779" s="242"/>
      <c r="H779" s="242"/>
      <c r="I779" s="244"/>
      <c r="J779" s="245"/>
      <c r="K779" s="235"/>
    </row>
    <row r="780" customFormat="false" ht="12.5" hidden="false" customHeight="false" outlineLevel="0" collapsed="false">
      <c r="A780" s="242"/>
      <c r="B780" s="242"/>
      <c r="C780" s="242"/>
      <c r="D780" s="243"/>
      <c r="E780" s="243"/>
      <c r="F780" s="242"/>
      <c r="G780" s="242"/>
      <c r="H780" s="242"/>
      <c r="I780" s="244"/>
      <c r="J780" s="245"/>
      <c r="K780" s="235"/>
    </row>
    <row r="781" customFormat="false" ht="12.5" hidden="false" customHeight="false" outlineLevel="0" collapsed="false">
      <c r="A781" s="242"/>
      <c r="B781" s="242"/>
      <c r="C781" s="242"/>
      <c r="D781" s="243"/>
      <c r="E781" s="243"/>
      <c r="F781" s="242"/>
      <c r="G781" s="242"/>
      <c r="H781" s="242"/>
      <c r="I781" s="244"/>
      <c r="J781" s="245"/>
      <c r="K781" s="235"/>
    </row>
    <row r="782" customFormat="false" ht="12.5" hidden="false" customHeight="false" outlineLevel="0" collapsed="false">
      <c r="A782" s="242"/>
      <c r="B782" s="242"/>
      <c r="C782" s="242"/>
      <c r="D782" s="243"/>
      <c r="E782" s="243"/>
      <c r="F782" s="242"/>
      <c r="G782" s="242"/>
      <c r="H782" s="242"/>
      <c r="I782" s="244"/>
      <c r="J782" s="245"/>
      <c r="K782" s="235"/>
    </row>
    <row r="783" customFormat="false" ht="12.5" hidden="false" customHeight="false" outlineLevel="0" collapsed="false">
      <c r="A783" s="242"/>
      <c r="B783" s="242"/>
      <c r="C783" s="242"/>
      <c r="D783" s="243"/>
      <c r="E783" s="243"/>
      <c r="F783" s="242"/>
      <c r="G783" s="242"/>
      <c r="H783" s="242"/>
      <c r="I783" s="244"/>
      <c r="J783" s="245"/>
      <c r="K783" s="235"/>
    </row>
    <row r="784" customFormat="false" ht="12.5" hidden="false" customHeight="false" outlineLevel="0" collapsed="false">
      <c r="A784" s="242"/>
      <c r="B784" s="242"/>
      <c r="C784" s="242"/>
      <c r="D784" s="243"/>
      <c r="E784" s="243"/>
      <c r="F784" s="242"/>
      <c r="G784" s="242"/>
      <c r="H784" s="242"/>
      <c r="I784" s="244"/>
      <c r="J784" s="245"/>
      <c r="K784" s="235"/>
    </row>
    <row r="785" customFormat="false" ht="12.5" hidden="false" customHeight="false" outlineLevel="0" collapsed="false">
      <c r="A785" s="242"/>
      <c r="B785" s="242"/>
      <c r="C785" s="242"/>
      <c r="D785" s="243"/>
      <c r="E785" s="243"/>
      <c r="F785" s="242"/>
      <c r="G785" s="242"/>
      <c r="H785" s="242"/>
      <c r="I785" s="244"/>
      <c r="J785" s="245"/>
      <c r="K785" s="235"/>
    </row>
    <row r="786" customFormat="false" ht="12.5" hidden="false" customHeight="false" outlineLevel="0" collapsed="false">
      <c r="A786" s="242"/>
      <c r="B786" s="242"/>
      <c r="C786" s="242"/>
      <c r="D786" s="243"/>
      <c r="E786" s="243"/>
      <c r="F786" s="242"/>
      <c r="G786" s="242"/>
      <c r="H786" s="242"/>
      <c r="I786" s="244"/>
      <c r="J786" s="245"/>
      <c r="K786" s="235"/>
    </row>
    <row r="787" customFormat="false" ht="12.5" hidden="false" customHeight="false" outlineLevel="0" collapsed="false">
      <c r="A787" s="242"/>
      <c r="B787" s="242"/>
      <c r="C787" s="242"/>
      <c r="D787" s="243"/>
      <c r="E787" s="243"/>
      <c r="F787" s="242"/>
      <c r="G787" s="242"/>
      <c r="H787" s="242"/>
      <c r="I787" s="244"/>
      <c r="J787" s="245"/>
      <c r="K787" s="235"/>
    </row>
    <row r="788" customFormat="false" ht="12.5" hidden="false" customHeight="false" outlineLevel="0" collapsed="false">
      <c r="A788" s="242"/>
      <c r="B788" s="242"/>
      <c r="C788" s="242"/>
      <c r="D788" s="243"/>
      <c r="E788" s="243"/>
      <c r="F788" s="242"/>
      <c r="G788" s="242"/>
      <c r="H788" s="242"/>
      <c r="I788" s="244"/>
      <c r="J788" s="245"/>
      <c r="K788" s="235"/>
    </row>
    <row r="789" customFormat="false" ht="12.5" hidden="false" customHeight="false" outlineLevel="0" collapsed="false">
      <c r="A789" s="242"/>
      <c r="B789" s="242"/>
      <c r="C789" s="242"/>
      <c r="D789" s="243"/>
      <c r="E789" s="243"/>
      <c r="F789" s="242"/>
      <c r="G789" s="242"/>
      <c r="H789" s="242"/>
      <c r="I789" s="244"/>
      <c r="J789" s="245"/>
      <c r="K789" s="235"/>
    </row>
    <row r="790" customFormat="false" ht="12.5" hidden="false" customHeight="false" outlineLevel="0" collapsed="false">
      <c r="A790" s="242"/>
      <c r="B790" s="242"/>
      <c r="C790" s="242"/>
      <c r="D790" s="243"/>
      <c r="E790" s="243"/>
      <c r="F790" s="242"/>
      <c r="G790" s="242"/>
      <c r="H790" s="242"/>
      <c r="I790" s="244"/>
      <c r="J790" s="245"/>
      <c r="K790" s="235"/>
    </row>
    <row r="791" customFormat="false" ht="12.5" hidden="false" customHeight="false" outlineLevel="0" collapsed="false">
      <c r="A791" s="242"/>
      <c r="B791" s="242"/>
      <c r="C791" s="242"/>
      <c r="D791" s="243"/>
      <c r="E791" s="243"/>
      <c r="F791" s="242"/>
      <c r="G791" s="242"/>
      <c r="H791" s="242"/>
      <c r="I791" s="244"/>
      <c r="J791" s="245"/>
      <c r="K791" s="235"/>
    </row>
    <row r="792" customFormat="false" ht="12.5" hidden="false" customHeight="false" outlineLevel="0" collapsed="false">
      <c r="A792" s="242"/>
      <c r="B792" s="242"/>
      <c r="C792" s="242"/>
      <c r="D792" s="243"/>
      <c r="E792" s="243"/>
      <c r="F792" s="242"/>
      <c r="G792" s="242"/>
      <c r="H792" s="242"/>
      <c r="I792" s="244"/>
      <c r="J792" s="245"/>
      <c r="K792" s="235"/>
    </row>
    <row r="793" customFormat="false" ht="12.5" hidden="false" customHeight="false" outlineLevel="0" collapsed="false">
      <c r="A793" s="242"/>
      <c r="B793" s="242"/>
      <c r="C793" s="242"/>
      <c r="D793" s="243"/>
      <c r="E793" s="243"/>
      <c r="F793" s="242"/>
      <c r="G793" s="242"/>
      <c r="H793" s="242"/>
      <c r="I793" s="244"/>
      <c r="J793" s="245"/>
      <c r="K793" s="235"/>
    </row>
    <row r="794" customFormat="false" ht="12.5" hidden="false" customHeight="false" outlineLevel="0" collapsed="false">
      <c r="A794" s="242"/>
      <c r="B794" s="242"/>
      <c r="C794" s="242"/>
      <c r="D794" s="243"/>
      <c r="E794" s="243"/>
      <c r="F794" s="242"/>
      <c r="G794" s="242"/>
      <c r="H794" s="242"/>
      <c r="I794" s="244"/>
      <c r="J794" s="245"/>
      <c r="K794" s="235"/>
    </row>
    <row r="795" customFormat="false" ht="12.5" hidden="false" customHeight="false" outlineLevel="0" collapsed="false">
      <c r="A795" s="242"/>
      <c r="B795" s="242"/>
      <c r="C795" s="242"/>
      <c r="D795" s="243"/>
      <c r="E795" s="243"/>
      <c r="F795" s="242"/>
      <c r="G795" s="242"/>
      <c r="H795" s="242"/>
      <c r="I795" s="244"/>
      <c r="J795" s="245"/>
      <c r="K795" s="235"/>
    </row>
    <row r="796" customFormat="false" ht="12.5" hidden="false" customHeight="false" outlineLevel="0" collapsed="false">
      <c r="A796" s="242"/>
      <c r="B796" s="242"/>
      <c r="C796" s="242"/>
      <c r="D796" s="243"/>
      <c r="E796" s="243"/>
      <c r="F796" s="242"/>
      <c r="G796" s="242"/>
      <c r="H796" s="242"/>
      <c r="I796" s="244"/>
      <c r="J796" s="245"/>
      <c r="K796" s="235"/>
    </row>
    <row r="797" customFormat="false" ht="12.5" hidden="false" customHeight="false" outlineLevel="0" collapsed="false">
      <c r="A797" s="242"/>
      <c r="B797" s="242"/>
      <c r="C797" s="242"/>
      <c r="D797" s="243"/>
      <c r="E797" s="243"/>
      <c r="F797" s="242"/>
      <c r="G797" s="242"/>
      <c r="H797" s="242"/>
      <c r="I797" s="244"/>
      <c r="J797" s="245"/>
      <c r="K797" s="235"/>
    </row>
    <row r="798" customFormat="false" ht="12.5" hidden="false" customHeight="false" outlineLevel="0" collapsed="false">
      <c r="A798" s="242"/>
      <c r="B798" s="242"/>
      <c r="C798" s="242"/>
      <c r="D798" s="243"/>
      <c r="E798" s="243"/>
      <c r="F798" s="242"/>
      <c r="G798" s="242"/>
      <c r="H798" s="242"/>
      <c r="I798" s="244"/>
      <c r="J798" s="245"/>
      <c r="K798" s="235"/>
    </row>
    <row r="799" customFormat="false" ht="12.5" hidden="false" customHeight="false" outlineLevel="0" collapsed="false">
      <c r="A799" s="242"/>
      <c r="B799" s="242"/>
      <c r="C799" s="242"/>
      <c r="D799" s="243"/>
      <c r="E799" s="243"/>
      <c r="F799" s="242"/>
      <c r="G799" s="242"/>
      <c r="H799" s="242"/>
      <c r="I799" s="244"/>
      <c r="J799" s="245"/>
      <c r="K799" s="235"/>
    </row>
    <row r="800" customFormat="false" ht="12.5" hidden="false" customHeight="false" outlineLevel="0" collapsed="false">
      <c r="A800" s="242"/>
      <c r="B800" s="242"/>
      <c r="C800" s="242"/>
      <c r="D800" s="243"/>
      <c r="E800" s="243"/>
      <c r="F800" s="242"/>
      <c r="G800" s="242"/>
      <c r="H800" s="242"/>
      <c r="I800" s="244"/>
      <c r="J800" s="245"/>
      <c r="K800" s="235"/>
    </row>
    <row r="801" customFormat="false" ht="12.5" hidden="false" customHeight="false" outlineLevel="0" collapsed="false">
      <c r="A801" s="242"/>
      <c r="B801" s="242"/>
      <c r="C801" s="242"/>
      <c r="D801" s="243"/>
      <c r="E801" s="243"/>
      <c r="F801" s="242"/>
      <c r="G801" s="242"/>
      <c r="H801" s="242"/>
      <c r="I801" s="244"/>
      <c r="J801" s="245"/>
      <c r="K801" s="235"/>
    </row>
    <row r="802" customFormat="false" ht="12.5" hidden="false" customHeight="false" outlineLevel="0" collapsed="false">
      <c r="A802" s="242"/>
      <c r="B802" s="242"/>
      <c r="C802" s="242"/>
      <c r="D802" s="243"/>
      <c r="E802" s="243"/>
      <c r="F802" s="242"/>
      <c r="G802" s="242"/>
      <c r="H802" s="242"/>
      <c r="I802" s="244"/>
      <c r="J802" s="245"/>
      <c r="K802" s="235"/>
    </row>
    <row r="803" customFormat="false" ht="12.5" hidden="false" customHeight="false" outlineLevel="0" collapsed="false">
      <c r="A803" s="242"/>
      <c r="B803" s="242"/>
      <c r="C803" s="242"/>
      <c r="D803" s="243"/>
      <c r="E803" s="243"/>
      <c r="F803" s="242"/>
      <c r="G803" s="242"/>
      <c r="H803" s="242"/>
      <c r="I803" s="244"/>
      <c r="J803" s="245"/>
      <c r="K803" s="235"/>
    </row>
    <row r="804" customFormat="false" ht="12.5" hidden="false" customHeight="false" outlineLevel="0" collapsed="false">
      <c r="A804" s="242"/>
      <c r="B804" s="242"/>
      <c r="C804" s="242"/>
      <c r="D804" s="243"/>
      <c r="E804" s="243"/>
      <c r="F804" s="242"/>
      <c r="G804" s="242"/>
      <c r="H804" s="242"/>
      <c r="I804" s="244"/>
      <c r="J804" s="245"/>
      <c r="K804" s="235"/>
    </row>
    <row r="805" customFormat="false" ht="12.5" hidden="false" customHeight="false" outlineLevel="0" collapsed="false">
      <c r="A805" s="242"/>
      <c r="B805" s="242"/>
      <c r="C805" s="242"/>
      <c r="D805" s="243"/>
      <c r="E805" s="243"/>
      <c r="F805" s="242"/>
      <c r="G805" s="242"/>
      <c r="H805" s="242"/>
      <c r="I805" s="244"/>
      <c r="J805" s="245"/>
      <c r="K805" s="235"/>
    </row>
    <row r="806" customFormat="false" ht="12.5" hidden="false" customHeight="false" outlineLevel="0" collapsed="false">
      <c r="A806" s="242"/>
      <c r="B806" s="242"/>
      <c r="C806" s="242"/>
      <c r="D806" s="243"/>
      <c r="E806" s="243"/>
      <c r="F806" s="242"/>
      <c r="G806" s="242"/>
      <c r="H806" s="242"/>
      <c r="I806" s="244"/>
      <c r="J806" s="245"/>
      <c r="K806" s="235"/>
    </row>
    <row r="807" customFormat="false" ht="12.5" hidden="false" customHeight="false" outlineLevel="0" collapsed="false">
      <c r="A807" s="242"/>
      <c r="B807" s="242"/>
      <c r="C807" s="242"/>
      <c r="D807" s="243"/>
      <c r="E807" s="243"/>
      <c r="F807" s="242"/>
      <c r="G807" s="242"/>
      <c r="H807" s="242"/>
      <c r="I807" s="244"/>
      <c r="J807" s="245"/>
      <c r="K807" s="235"/>
    </row>
    <row r="808" customFormat="false" ht="12.5" hidden="false" customHeight="false" outlineLevel="0" collapsed="false">
      <c r="A808" s="242"/>
      <c r="B808" s="242"/>
      <c r="C808" s="242"/>
      <c r="D808" s="243"/>
      <c r="E808" s="243"/>
      <c r="F808" s="242"/>
      <c r="G808" s="242"/>
      <c r="H808" s="242"/>
      <c r="I808" s="244"/>
      <c r="J808" s="245"/>
      <c r="K808" s="235"/>
    </row>
    <row r="809" customFormat="false" ht="12.5" hidden="false" customHeight="false" outlineLevel="0" collapsed="false">
      <c r="A809" s="242"/>
      <c r="B809" s="242"/>
      <c r="C809" s="242"/>
      <c r="D809" s="243"/>
      <c r="E809" s="243"/>
      <c r="F809" s="242"/>
      <c r="G809" s="242"/>
      <c r="H809" s="242"/>
      <c r="I809" s="244"/>
      <c r="J809" s="245"/>
      <c r="K809" s="235"/>
    </row>
    <row r="810" customFormat="false" ht="12.5" hidden="false" customHeight="false" outlineLevel="0" collapsed="false">
      <c r="A810" s="242"/>
      <c r="B810" s="242"/>
      <c r="C810" s="242"/>
      <c r="D810" s="243"/>
      <c r="E810" s="243"/>
      <c r="F810" s="242"/>
      <c r="G810" s="242"/>
      <c r="H810" s="242"/>
      <c r="I810" s="244"/>
      <c r="J810" s="245"/>
      <c r="K810" s="235"/>
    </row>
    <row r="811" customFormat="false" ht="12.5" hidden="false" customHeight="false" outlineLevel="0" collapsed="false">
      <c r="A811" s="242"/>
      <c r="B811" s="242"/>
      <c r="C811" s="242"/>
      <c r="D811" s="243"/>
      <c r="E811" s="243"/>
      <c r="F811" s="242"/>
      <c r="G811" s="242"/>
      <c r="H811" s="242"/>
      <c r="I811" s="244"/>
      <c r="J811" s="245"/>
      <c r="K811" s="235"/>
    </row>
    <row r="812" customFormat="false" ht="12.5" hidden="false" customHeight="false" outlineLevel="0" collapsed="false">
      <c r="A812" s="242"/>
      <c r="B812" s="242"/>
      <c r="C812" s="242"/>
      <c r="D812" s="243"/>
      <c r="E812" s="243"/>
      <c r="F812" s="242"/>
      <c r="G812" s="242"/>
      <c r="H812" s="242"/>
      <c r="I812" s="244"/>
      <c r="J812" s="245"/>
      <c r="K812" s="235"/>
    </row>
    <row r="813" customFormat="false" ht="12.5" hidden="false" customHeight="false" outlineLevel="0" collapsed="false">
      <c r="A813" s="242"/>
      <c r="B813" s="242"/>
      <c r="C813" s="242"/>
      <c r="D813" s="243"/>
      <c r="E813" s="243"/>
      <c r="F813" s="242"/>
      <c r="G813" s="242"/>
      <c r="H813" s="242"/>
      <c r="I813" s="244"/>
      <c r="J813" s="245"/>
      <c r="K813" s="235"/>
    </row>
    <row r="814" customFormat="false" ht="12.5" hidden="false" customHeight="false" outlineLevel="0" collapsed="false">
      <c r="A814" s="242"/>
      <c r="B814" s="242"/>
      <c r="C814" s="242"/>
      <c r="D814" s="243"/>
      <c r="E814" s="243"/>
      <c r="F814" s="242"/>
      <c r="G814" s="242"/>
      <c r="H814" s="242"/>
      <c r="I814" s="244"/>
      <c r="J814" s="245"/>
      <c r="K814" s="235"/>
    </row>
    <row r="815" customFormat="false" ht="12.5" hidden="false" customHeight="false" outlineLevel="0" collapsed="false">
      <c r="A815" s="242"/>
      <c r="B815" s="242"/>
      <c r="C815" s="242"/>
      <c r="D815" s="243"/>
      <c r="E815" s="243"/>
      <c r="F815" s="242"/>
      <c r="G815" s="242"/>
      <c r="H815" s="242"/>
      <c r="I815" s="244"/>
      <c r="J815" s="245"/>
      <c r="K815" s="235"/>
    </row>
    <row r="816" customFormat="false" ht="12.5" hidden="false" customHeight="false" outlineLevel="0" collapsed="false">
      <c r="A816" s="242"/>
      <c r="B816" s="242"/>
      <c r="C816" s="242"/>
      <c r="D816" s="243"/>
      <c r="E816" s="243"/>
      <c r="F816" s="242"/>
      <c r="G816" s="242"/>
      <c r="H816" s="242"/>
      <c r="I816" s="244"/>
      <c r="J816" s="245"/>
      <c r="K816" s="235"/>
    </row>
    <row r="817" customFormat="false" ht="12.5" hidden="false" customHeight="false" outlineLevel="0" collapsed="false">
      <c r="A817" s="242"/>
      <c r="B817" s="242"/>
      <c r="C817" s="242"/>
      <c r="D817" s="243"/>
      <c r="E817" s="243"/>
      <c r="F817" s="242"/>
      <c r="G817" s="242"/>
      <c r="H817" s="242"/>
      <c r="I817" s="244"/>
      <c r="J817" s="245"/>
      <c r="K817" s="235"/>
    </row>
    <row r="818" customFormat="false" ht="12.5" hidden="false" customHeight="false" outlineLevel="0" collapsed="false">
      <c r="A818" s="242"/>
      <c r="B818" s="242"/>
      <c r="C818" s="242"/>
      <c r="D818" s="243"/>
      <c r="E818" s="243"/>
      <c r="F818" s="242"/>
      <c r="G818" s="242"/>
      <c r="H818" s="242"/>
      <c r="I818" s="244"/>
      <c r="J818" s="245"/>
      <c r="K818" s="235"/>
    </row>
    <row r="819" customFormat="false" ht="12.5" hidden="false" customHeight="false" outlineLevel="0" collapsed="false">
      <c r="A819" s="242"/>
      <c r="B819" s="242"/>
      <c r="C819" s="242"/>
      <c r="D819" s="243"/>
      <c r="E819" s="243"/>
      <c r="F819" s="242"/>
      <c r="G819" s="242"/>
      <c r="H819" s="242"/>
      <c r="I819" s="244"/>
      <c r="J819" s="245"/>
      <c r="K819" s="235"/>
    </row>
    <row r="820" customFormat="false" ht="12.5" hidden="false" customHeight="false" outlineLevel="0" collapsed="false">
      <c r="A820" s="242"/>
      <c r="B820" s="242"/>
      <c r="C820" s="242"/>
      <c r="D820" s="243"/>
      <c r="E820" s="243"/>
      <c r="F820" s="242"/>
      <c r="G820" s="242"/>
      <c r="H820" s="242"/>
      <c r="I820" s="244"/>
      <c r="J820" s="245"/>
      <c r="K820" s="235"/>
    </row>
    <row r="821" customFormat="false" ht="12.5" hidden="false" customHeight="false" outlineLevel="0" collapsed="false">
      <c r="A821" s="242"/>
      <c r="B821" s="242"/>
      <c r="C821" s="242"/>
      <c r="D821" s="243"/>
      <c r="E821" s="243"/>
      <c r="F821" s="242"/>
      <c r="G821" s="242"/>
      <c r="H821" s="242"/>
      <c r="I821" s="244"/>
      <c r="J821" s="245"/>
      <c r="K821" s="235"/>
    </row>
    <row r="822" customFormat="false" ht="12.5" hidden="false" customHeight="false" outlineLevel="0" collapsed="false">
      <c r="A822" s="242"/>
      <c r="B822" s="242"/>
      <c r="C822" s="242"/>
      <c r="D822" s="243"/>
      <c r="E822" s="243"/>
      <c r="F822" s="242"/>
      <c r="G822" s="242"/>
      <c r="H822" s="242"/>
      <c r="I822" s="244"/>
      <c r="J822" s="245"/>
      <c r="K822" s="235"/>
    </row>
    <row r="823" customFormat="false" ht="12.5" hidden="false" customHeight="false" outlineLevel="0" collapsed="false">
      <c r="A823" s="242"/>
      <c r="B823" s="242"/>
      <c r="C823" s="242"/>
      <c r="D823" s="243"/>
      <c r="E823" s="243"/>
      <c r="F823" s="242"/>
      <c r="G823" s="242"/>
      <c r="H823" s="242"/>
      <c r="I823" s="244"/>
      <c r="J823" s="245"/>
      <c r="K823" s="235"/>
    </row>
    <row r="824" customFormat="false" ht="12.5" hidden="false" customHeight="false" outlineLevel="0" collapsed="false">
      <c r="A824" s="242"/>
      <c r="B824" s="242"/>
      <c r="C824" s="242"/>
      <c r="D824" s="243"/>
      <c r="E824" s="243"/>
      <c r="F824" s="242"/>
      <c r="G824" s="242"/>
      <c r="H824" s="242"/>
      <c r="I824" s="244"/>
      <c r="J824" s="245"/>
      <c r="K824" s="235"/>
    </row>
    <row r="825" customFormat="false" ht="12.5" hidden="false" customHeight="false" outlineLevel="0" collapsed="false">
      <c r="A825" s="242"/>
      <c r="B825" s="242"/>
      <c r="C825" s="242"/>
      <c r="D825" s="243"/>
      <c r="E825" s="243"/>
      <c r="F825" s="242"/>
      <c r="G825" s="242"/>
      <c r="H825" s="242"/>
      <c r="I825" s="244"/>
      <c r="J825" s="245"/>
      <c r="K825" s="235"/>
    </row>
    <row r="826" customFormat="false" ht="12.5" hidden="false" customHeight="false" outlineLevel="0" collapsed="false">
      <c r="A826" s="242"/>
      <c r="B826" s="242"/>
      <c r="C826" s="242"/>
      <c r="D826" s="243"/>
      <c r="E826" s="243"/>
      <c r="F826" s="242"/>
      <c r="G826" s="242"/>
      <c r="H826" s="242"/>
      <c r="I826" s="244"/>
      <c r="J826" s="245"/>
      <c r="K826" s="235"/>
    </row>
    <row r="827" customFormat="false" ht="12.5" hidden="false" customHeight="false" outlineLevel="0" collapsed="false">
      <c r="A827" s="242"/>
      <c r="B827" s="242"/>
      <c r="C827" s="242"/>
      <c r="D827" s="243"/>
      <c r="E827" s="243"/>
      <c r="F827" s="242"/>
      <c r="G827" s="242"/>
      <c r="H827" s="242"/>
      <c r="I827" s="244"/>
      <c r="J827" s="245"/>
      <c r="K827" s="235"/>
    </row>
    <row r="828" customFormat="false" ht="12.5" hidden="false" customHeight="false" outlineLevel="0" collapsed="false">
      <c r="A828" s="242"/>
      <c r="B828" s="242"/>
      <c r="C828" s="242"/>
      <c r="D828" s="243"/>
      <c r="E828" s="243"/>
      <c r="F828" s="242"/>
      <c r="G828" s="242"/>
      <c r="H828" s="242"/>
      <c r="I828" s="244"/>
      <c r="J828" s="245"/>
      <c r="K828" s="235"/>
    </row>
    <row r="829" customFormat="false" ht="12.5" hidden="false" customHeight="false" outlineLevel="0" collapsed="false">
      <c r="A829" s="242"/>
      <c r="B829" s="242"/>
      <c r="C829" s="242"/>
      <c r="D829" s="243"/>
      <c r="E829" s="243"/>
      <c r="F829" s="242"/>
      <c r="G829" s="242"/>
      <c r="H829" s="242"/>
      <c r="I829" s="244"/>
      <c r="J829" s="245"/>
      <c r="K829" s="235"/>
    </row>
    <row r="830" customFormat="false" ht="12.5" hidden="false" customHeight="false" outlineLevel="0" collapsed="false">
      <c r="A830" s="242"/>
      <c r="B830" s="242"/>
      <c r="C830" s="242"/>
      <c r="D830" s="243"/>
      <c r="E830" s="243"/>
      <c r="F830" s="242"/>
      <c r="G830" s="242"/>
      <c r="H830" s="242"/>
      <c r="I830" s="244"/>
      <c r="J830" s="245"/>
      <c r="K830" s="235"/>
    </row>
    <row r="831" customFormat="false" ht="12.5" hidden="false" customHeight="false" outlineLevel="0" collapsed="false">
      <c r="A831" s="242"/>
      <c r="B831" s="242"/>
      <c r="C831" s="242"/>
      <c r="D831" s="243"/>
      <c r="E831" s="243"/>
      <c r="F831" s="242"/>
      <c r="G831" s="242"/>
      <c r="H831" s="242"/>
      <c r="I831" s="244"/>
      <c r="J831" s="245"/>
      <c r="K831" s="235"/>
    </row>
    <row r="832" customFormat="false" ht="12.5" hidden="false" customHeight="false" outlineLevel="0" collapsed="false">
      <c r="A832" s="242"/>
      <c r="B832" s="242"/>
      <c r="C832" s="242"/>
      <c r="D832" s="243"/>
      <c r="E832" s="243"/>
      <c r="F832" s="242"/>
      <c r="G832" s="242"/>
      <c r="H832" s="242"/>
      <c r="I832" s="244"/>
      <c r="J832" s="245"/>
      <c r="K832" s="235"/>
    </row>
    <row r="833" customFormat="false" ht="12.5" hidden="false" customHeight="false" outlineLevel="0" collapsed="false">
      <c r="A833" s="242"/>
      <c r="B833" s="242"/>
      <c r="C833" s="242"/>
      <c r="D833" s="243"/>
      <c r="E833" s="243"/>
      <c r="F833" s="242"/>
      <c r="G833" s="242"/>
      <c r="H833" s="242"/>
      <c r="I833" s="244"/>
      <c r="J833" s="245"/>
      <c r="K833" s="235"/>
    </row>
    <row r="834" customFormat="false" ht="12.5" hidden="false" customHeight="false" outlineLevel="0" collapsed="false">
      <c r="A834" s="242"/>
      <c r="B834" s="242"/>
      <c r="C834" s="242"/>
      <c r="D834" s="243"/>
      <c r="E834" s="243"/>
      <c r="F834" s="242"/>
      <c r="G834" s="242"/>
      <c r="H834" s="242"/>
      <c r="I834" s="244"/>
      <c r="J834" s="245"/>
      <c r="K834" s="235"/>
    </row>
    <row r="835" customFormat="false" ht="12.5" hidden="false" customHeight="false" outlineLevel="0" collapsed="false">
      <c r="A835" s="242"/>
      <c r="B835" s="242"/>
      <c r="C835" s="242"/>
      <c r="D835" s="243"/>
      <c r="E835" s="243"/>
      <c r="F835" s="242"/>
      <c r="G835" s="242"/>
      <c r="H835" s="242"/>
      <c r="I835" s="244"/>
      <c r="J835" s="245"/>
      <c r="K835" s="235"/>
    </row>
    <row r="836" customFormat="false" ht="12.5" hidden="false" customHeight="false" outlineLevel="0" collapsed="false">
      <c r="A836" s="242"/>
      <c r="B836" s="242"/>
      <c r="C836" s="242"/>
      <c r="D836" s="243"/>
      <c r="E836" s="243"/>
      <c r="F836" s="242"/>
      <c r="G836" s="242"/>
      <c r="H836" s="242"/>
      <c r="I836" s="244"/>
      <c r="J836" s="245"/>
      <c r="K836" s="235"/>
    </row>
    <row r="837" customFormat="false" ht="12.5" hidden="false" customHeight="false" outlineLevel="0" collapsed="false">
      <c r="A837" s="242"/>
      <c r="B837" s="242"/>
      <c r="C837" s="242"/>
      <c r="D837" s="243"/>
      <c r="E837" s="243"/>
      <c r="F837" s="242"/>
      <c r="G837" s="242"/>
      <c r="H837" s="242"/>
      <c r="I837" s="244"/>
      <c r="J837" s="245"/>
      <c r="K837" s="235"/>
    </row>
    <row r="838" customFormat="false" ht="12.5" hidden="false" customHeight="false" outlineLevel="0" collapsed="false">
      <c r="A838" s="242"/>
      <c r="B838" s="242"/>
      <c r="C838" s="242"/>
      <c r="D838" s="243"/>
      <c r="E838" s="243"/>
      <c r="F838" s="242"/>
      <c r="G838" s="242"/>
      <c r="H838" s="242"/>
      <c r="I838" s="244"/>
      <c r="J838" s="245"/>
      <c r="K838" s="235"/>
    </row>
    <row r="839" customFormat="false" ht="12.5" hidden="false" customHeight="false" outlineLevel="0" collapsed="false">
      <c r="A839" s="242"/>
      <c r="B839" s="242"/>
      <c r="C839" s="242"/>
      <c r="D839" s="243"/>
      <c r="E839" s="243"/>
      <c r="F839" s="242"/>
      <c r="G839" s="242"/>
      <c r="H839" s="242"/>
      <c r="I839" s="244"/>
      <c r="J839" s="245"/>
      <c r="K839" s="235"/>
    </row>
    <row r="840" customFormat="false" ht="12.5" hidden="false" customHeight="false" outlineLevel="0" collapsed="false">
      <c r="A840" s="242"/>
      <c r="B840" s="242"/>
      <c r="C840" s="242"/>
      <c r="D840" s="243"/>
      <c r="E840" s="243"/>
      <c r="F840" s="242"/>
      <c r="G840" s="242"/>
      <c r="H840" s="242"/>
      <c r="I840" s="244"/>
      <c r="J840" s="245"/>
      <c r="K840" s="235"/>
    </row>
    <row r="841" customFormat="false" ht="12.5" hidden="false" customHeight="false" outlineLevel="0" collapsed="false">
      <c r="A841" s="242"/>
      <c r="B841" s="242"/>
      <c r="C841" s="242"/>
      <c r="D841" s="243"/>
      <c r="E841" s="243"/>
      <c r="F841" s="242"/>
      <c r="G841" s="242"/>
      <c r="H841" s="242"/>
      <c r="I841" s="244"/>
      <c r="J841" s="245"/>
      <c r="K841" s="235"/>
    </row>
    <row r="842" customFormat="false" ht="12.5" hidden="false" customHeight="false" outlineLevel="0" collapsed="false">
      <c r="A842" s="242"/>
      <c r="B842" s="242"/>
      <c r="C842" s="242"/>
      <c r="D842" s="243"/>
      <c r="E842" s="243"/>
      <c r="F842" s="242"/>
      <c r="G842" s="242"/>
      <c r="H842" s="242"/>
      <c r="I842" s="244"/>
      <c r="J842" s="245"/>
      <c r="K842" s="235"/>
    </row>
    <row r="843" customFormat="false" ht="12.5" hidden="false" customHeight="false" outlineLevel="0" collapsed="false">
      <c r="A843" s="242"/>
      <c r="B843" s="242"/>
      <c r="C843" s="242"/>
      <c r="D843" s="243"/>
      <c r="E843" s="243"/>
      <c r="F843" s="242"/>
      <c r="G843" s="242"/>
      <c r="H843" s="242"/>
      <c r="I843" s="244"/>
      <c r="J843" s="245"/>
      <c r="K843" s="235"/>
    </row>
    <row r="844" customFormat="false" ht="12.5" hidden="false" customHeight="false" outlineLevel="0" collapsed="false">
      <c r="A844" s="242"/>
      <c r="B844" s="242"/>
      <c r="C844" s="242"/>
      <c r="D844" s="243"/>
      <c r="E844" s="243"/>
      <c r="F844" s="242"/>
      <c r="G844" s="242"/>
      <c r="H844" s="242"/>
      <c r="I844" s="244"/>
      <c r="J844" s="245"/>
      <c r="K844" s="235"/>
    </row>
    <row r="845" customFormat="false" ht="12.5" hidden="false" customHeight="false" outlineLevel="0" collapsed="false">
      <c r="A845" s="242"/>
      <c r="B845" s="242"/>
      <c r="C845" s="242"/>
      <c r="D845" s="243"/>
      <c r="E845" s="243"/>
      <c r="F845" s="242"/>
      <c r="G845" s="242"/>
      <c r="H845" s="242"/>
      <c r="I845" s="244"/>
      <c r="J845" s="245"/>
      <c r="K845" s="235"/>
    </row>
    <row r="846" customFormat="false" ht="12.5" hidden="false" customHeight="false" outlineLevel="0" collapsed="false">
      <c r="A846" s="242"/>
      <c r="B846" s="242"/>
      <c r="C846" s="242"/>
      <c r="D846" s="243"/>
      <c r="E846" s="243"/>
      <c r="F846" s="242"/>
      <c r="G846" s="242"/>
      <c r="H846" s="242"/>
      <c r="I846" s="244"/>
      <c r="J846" s="245"/>
      <c r="K846" s="235"/>
    </row>
    <row r="847" customFormat="false" ht="12.5" hidden="false" customHeight="false" outlineLevel="0" collapsed="false">
      <c r="A847" s="242"/>
      <c r="B847" s="242"/>
      <c r="C847" s="242"/>
      <c r="D847" s="243"/>
      <c r="E847" s="243"/>
      <c r="F847" s="242"/>
      <c r="G847" s="242"/>
      <c r="H847" s="242"/>
      <c r="I847" s="244"/>
      <c r="J847" s="245"/>
      <c r="K847" s="235"/>
    </row>
    <row r="848" customFormat="false" ht="12.5" hidden="false" customHeight="false" outlineLevel="0" collapsed="false">
      <c r="A848" s="242"/>
      <c r="B848" s="242"/>
      <c r="C848" s="242"/>
      <c r="D848" s="243"/>
      <c r="E848" s="243"/>
      <c r="F848" s="242"/>
      <c r="G848" s="242"/>
      <c r="H848" s="242"/>
      <c r="I848" s="244"/>
      <c r="J848" s="245"/>
      <c r="K848" s="235"/>
    </row>
    <row r="849" customFormat="false" ht="12.5" hidden="false" customHeight="false" outlineLevel="0" collapsed="false">
      <c r="A849" s="242"/>
      <c r="B849" s="242"/>
      <c r="C849" s="242"/>
      <c r="D849" s="243"/>
      <c r="E849" s="243"/>
      <c r="F849" s="242"/>
      <c r="G849" s="242"/>
      <c r="H849" s="242"/>
      <c r="I849" s="244"/>
      <c r="J849" s="245"/>
      <c r="K849" s="235"/>
    </row>
    <row r="850" customFormat="false" ht="12.5" hidden="false" customHeight="false" outlineLevel="0" collapsed="false">
      <c r="A850" s="242"/>
      <c r="B850" s="242"/>
      <c r="C850" s="242"/>
      <c r="D850" s="243"/>
      <c r="E850" s="243"/>
      <c r="F850" s="242"/>
      <c r="G850" s="242"/>
      <c r="H850" s="242"/>
      <c r="I850" s="244"/>
      <c r="J850" s="245"/>
      <c r="K850" s="235"/>
    </row>
    <row r="851" customFormat="false" ht="12.5" hidden="false" customHeight="false" outlineLevel="0" collapsed="false">
      <c r="A851" s="242"/>
      <c r="B851" s="242"/>
      <c r="C851" s="242"/>
      <c r="D851" s="243"/>
      <c r="E851" s="243"/>
      <c r="F851" s="242"/>
      <c r="G851" s="242"/>
      <c r="H851" s="242"/>
      <c r="I851" s="244"/>
      <c r="J851" s="245"/>
      <c r="K851" s="235"/>
    </row>
    <row r="852" customFormat="false" ht="12.5" hidden="false" customHeight="false" outlineLevel="0" collapsed="false">
      <c r="A852" s="242"/>
      <c r="B852" s="242"/>
      <c r="C852" s="242"/>
      <c r="D852" s="243"/>
      <c r="E852" s="243"/>
      <c r="F852" s="242"/>
      <c r="G852" s="242"/>
      <c r="H852" s="242"/>
      <c r="I852" s="244"/>
      <c r="J852" s="245"/>
      <c r="K852" s="235"/>
    </row>
    <row r="853" customFormat="false" ht="12.5" hidden="false" customHeight="false" outlineLevel="0" collapsed="false">
      <c r="A853" s="242"/>
      <c r="B853" s="242"/>
      <c r="C853" s="242"/>
      <c r="D853" s="243"/>
      <c r="E853" s="243"/>
      <c r="F853" s="242"/>
      <c r="G853" s="242"/>
      <c r="H853" s="242"/>
      <c r="I853" s="244"/>
      <c r="J853" s="245"/>
      <c r="K853" s="235"/>
    </row>
    <row r="854" customFormat="false" ht="12.5" hidden="false" customHeight="false" outlineLevel="0" collapsed="false">
      <c r="A854" s="242"/>
      <c r="B854" s="242"/>
      <c r="C854" s="242"/>
      <c r="D854" s="243"/>
      <c r="E854" s="243"/>
      <c r="F854" s="242"/>
      <c r="G854" s="242"/>
      <c r="H854" s="242"/>
      <c r="I854" s="244"/>
      <c r="J854" s="245"/>
      <c r="K854" s="235"/>
    </row>
    <row r="855" customFormat="false" ht="12.5" hidden="false" customHeight="false" outlineLevel="0" collapsed="false">
      <c r="A855" s="242"/>
      <c r="B855" s="242"/>
      <c r="C855" s="242"/>
      <c r="D855" s="243"/>
      <c r="E855" s="243"/>
      <c r="F855" s="242"/>
      <c r="G855" s="242"/>
      <c r="H855" s="242"/>
      <c r="I855" s="244"/>
      <c r="J855" s="245"/>
      <c r="K855" s="235"/>
    </row>
    <row r="856" customFormat="false" ht="12.5" hidden="false" customHeight="false" outlineLevel="0" collapsed="false">
      <c r="A856" s="242"/>
      <c r="B856" s="242"/>
      <c r="C856" s="242"/>
      <c r="D856" s="243"/>
      <c r="E856" s="243"/>
      <c r="F856" s="242"/>
      <c r="G856" s="242"/>
      <c r="H856" s="242"/>
      <c r="I856" s="244"/>
      <c r="J856" s="245"/>
      <c r="K856" s="235"/>
    </row>
    <row r="857" customFormat="false" ht="12.5" hidden="false" customHeight="false" outlineLevel="0" collapsed="false">
      <c r="A857" s="242"/>
      <c r="B857" s="242"/>
      <c r="C857" s="242"/>
      <c r="D857" s="243"/>
      <c r="E857" s="243"/>
      <c r="F857" s="242"/>
      <c r="G857" s="242"/>
      <c r="H857" s="242"/>
      <c r="I857" s="244"/>
      <c r="J857" s="245"/>
      <c r="K857" s="235"/>
    </row>
    <row r="858" customFormat="false" ht="12.5" hidden="false" customHeight="false" outlineLevel="0" collapsed="false">
      <c r="A858" s="242"/>
      <c r="B858" s="242"/>
      <c r="C858" s="242"/>
      <c r="D858" s="243"/>
      <c r="E858" s="243"/>
      <c r="F858" s="242"/>
      <c r="G858" s="242"/>
      <c r="H858" s="242"/>
      <c r="I858" s="244"/>
      <c r="J858" s="245"/>
      <c r="K858" s="235"/>
    </row>
    <row r="859" customFormat="false" ht="12.5" hidden="false" customHeight="false" outlineLevel="0" collapsed="false">
      <c r="A859" s="242"/>
      <c r="B859" s="242"/>
      <c r="C859" s="242"/>
      <c r="D859" s="243"/>
      <c r="E859" s="243"/>
      <c r="F859" s="242"/>
      <c r="G859" s="242"/>
      <c r="H859" s="242"/>
      <c r="I859" s="244"/>
      <c r="J859" s="245"/>
      <c r="K859" s="235"/>
    </row>
    <row r="860" customFormat="false" ht="12.5" hidden="false" customHeight="false" outlineLevel="0" collapsed="false">
      <c r="A860" s="242"/>
      <c r="B860" s="242"/>
      <c r="C860" s="242"/>
      <c r="D860" s="243"/>
      <c r="E860" s="243"/>
      <c r="F860" s="242"/>
      <c r="G860" s="242"/>
      <c r="H860" s="242"/>
      <c r="I860" s="244"/>
      <c r="J860" s="245"/>
      <c r="K860" s="235"/>
    </row>
    <row r="861" customFormat="false" ht="12.5" hidden="false" customHeight="false" outlineLevel="0" collapsed="false">
      <c r="A861" s="242"/>
      <c r="B861" s="242"/>
      <c r="C861" s="242"/>
      <c r="D861" s="243"/>
      <c r="E861" s="243"/>
      <c r="F861" s="242"/>
      <c r="G861" s="242"/>
      <c r="H861" s="242"/>
      <c r="I861" s="244"/>
      <c r="J861" s="245"/>
      <c r="K861" s="235"/>
    </row>
    <row r="862" customFormat="false" ht="12.5" hidden="false" customHeight="false" outlineLevel="0" collapsed="false">
      <c r="A862" s="242"/>
      <c r="B862" s="242"/>
      <c r="C862" s="242"/>
      <c r="D862" s="243"/>
      <c r="E862" s="243"/>
      <c r="F862" s="242"/>
      <c r="G862" s="242"/>
      <c r="H862" s="242"/>
      <c r="I862" s="244"/>
      <c r="J862" s="245"/>
      <c r="K862" s="235"/>
    </row>
    <row r="863" customFormat="false" ht="12.5" hidden="false" customHeight="false" outlineLevel="0" collapsed="false">
      <c r="A863" s="242"/>
      <c r="B863" s="242"/>
      <c r="C863" s="242"/>
      <c r="D863" s="243"/>
      <c r="E863" s="243"/>
      <c r="F863" s="242"/>
      <c r="G863" s="242"/>
      <c r="H863" s="242"/>
      <c r="I863" s="244"/>
      <c r="J863" s="245"/>
      <c r="K863" s="235"/>
    </row>
    <row r="864" customFormat="false" ht="12.5" hidden="false" customHeight="false" outlineLevel="0" collapsed="false">
      <c r="A864" s="242"/>
      <c r="B864" s="242"/>
      <c r="C864" s="242"/>
      <c r="D864" s="243"/>
      <c r="E864" s="243"/>
      <c r="F864" s="242"/>
      <c r="G864" s="242"/>
      <c r="H864" s="242"/>
      <c r="I864" s="244"/>
      <c r="J864" s="245"/>
      <c r="K864" s="235"/>
    </row>
    <row r="865" customFormat="false" ht="12.5" hidden="false" customHeight="false" outlineLevel="0" collapsed="false">
      <c r="A865" s="242"/>
      <c r="B865" s="242"/>
      <c r="C865" s="242"/>
      <c r="D865" s="243"/>
      <c r="E865" s="243"/>
      <c r="F865" s="242"/>
      <c r="G865" s="242"/>
      <c r="H865" s="242"/>
      <c r="I865" s="244"/>
      <c r="J865" s="245"/>
      <c r="K865" s="235"/>
    </row>
    <row r="866" customFormat="false" ht="12.5" hidden="false" customHeight="false" outlineLevel="0" collapsed="false">
      <c r="A866" s="242"/>
      <c r="B866" s="242"/>
      <c r="C866" s="242"/>
      <c r="D866" s="243"/>
      <c r="E866" s="243"/>
      <c r="F866" s="242"/>
      <c r="G866" s="242"/>
      <c r="H866" s="242"/>
      <c r="I866" s="244"/>
      <c r="J866" s="245"/>
      <c r="K866" s="235"/>
    </row>
    <row r="867" customFormat="false" ht="12.5" hidden="false" customHeight="false" outlineLevel="0" collapsed="false">
      <c r="A867" s="242"/>
      <c r="B867" s="242"/>
      <c r="C867" s="242"/>
      <c r="D867" s="243"/>
      <c r="E867" s="243"/>
      <c r="F867" s="242"/>
      <c r="G867" s="242"/>
      <c r="H867" s="242"/>
      <c r="I867" s="244"/>
      <c r="J867" s="245"/>
      <c r="K867" s="235"/>
    </row>
    <row r="868" customFormat="false" ht="12.5" hidden="false" customHeight="false" outlineLevel="0" collapsed="false">
      <c r="A868" s="242"/>
      <c r="B868" s="242"/>
      <c r="C868" s="242"/>
      <c r="D868" s="243"/>
      <c r="E868" s="243"/>
      <c r="F868" s="242"/>
      <c r="G868" s="242"/>
      <c r="H868" s="242"/>
      <c r="I868" s="244"/>
      <c r="J868" s="245"/>
      <c r="K868" s="235"/>
    </row>
    <row r="869" customFormat="false" ht="12.5" hidden="false" customHeight="false" outlineLevel="0" collapsed="false">
      <c r="A869" s="242"/>
      <c r="B869" s="242"/>
      <c r="C869" s="242"/>
      <c r="D869" s="243"/>
      <c r="E869" s="243"/>
      <c r="F869" s="242"/>
      <c r="G869" s="242"/>
      <c r="H869" s="242"/>
      <c r="I869" s="244"/>
      <c r="J869" s="245"/>
      <c r="K869" s="235"/>
    </row>
    <row r="870" customFormat="false" ht="12.5" hidden="false" customHeight="false" outlineLevel="0" collapsed="false">
      <c r="A870" s="242"/>
      <c r="B870" s="242"/>
      <c r="C870" s="242"/>
      <c r="D870" s="243"/>
      <c r="E870" s="243"/>
      <c r="F870" s="242"/>
      <c r="G870" s="242"/>
      <c r="H870" s="242"/>
      <c r="I870" s="244"/>
      <c r="J870" s="245"/>
      <c r="K870" s="235"/>
    </row>
    <row r="871" customFormat="false" ht="12.5" hidden="false" customHeight="false" outlineLevel="0" collapsed="false">
      <c r="A871" s="242"/>
      <c r="B871" s="242"/>
      <c r="C871" s="242"/>
      <c r="D871" s="243"/>
      <c r="E871" s="243"/>
      <c r="F871" s="242"/>
      <c r="G871" s="242"/>
      <c r="H871" s="242"/>
      <c r="I871" s="244"/>
      <c r="J871" s="245"/>
      <c r="K871" s="235"/>
    </row>
    <row r="872" customFormat="false" ht="12.5" hidden="false" customHeight="false" outlineLevel="0" collapsed="false">
      <c r="A872" s="242"/>
      <c r="B872" s="242"/>
      <c r="C872" s="242"/>
      <c r="D872" s="243"/>
      <c r="E872" s="243"/>
      <c r="F872" s="242"/>
      <c r="G872" s="242"/>
      <c r="H872" s="242"/>
      <c r="I872" s="244"/>
      <c r="J872" s="245"/>
      <c r="K872" s="235"/>
    </row>
    <row r="873" customFormat="false" ht="12.5" hidden="false" customHeight="false" outlineLevel="0" collapsed="false">
      <c r="A873" s="242"/>
      <c r="B873" s="242"/>
      <c r="C873" s="242"/>
      <c r="D873" s="243"/>
      <c r="E873" s="243"/>
      <c r="F873" s="242"/>
      <c r="G873" s="242"/>
      <c r="H873" s="242"/>
      <c r="I873" s="244"/>
      <c r="J873" s="245"/>
      <c r="K873" s="235"/>
    </row>
    <row r="874" customFormat="false" ht="12.5" hidden="false" customHeight="false" outlineLevel="0" collapsed="false">
      <c r="A874" s="242"/>
      <c r="B874" s="242"/>
      <c r="C874" s="242"/>
      <c r="D874" s="243"/>
      <c r="E874" s="243"/>
      <c r="F874" s="242"/>
      <c r="G874" s="242"/>
      <c r="H874" s="242"/>
      <c r="I874" s="244"/>
      <c r="J874" s="245"/>
      <c r="K874" s="235"/>
    </row>
    <row r="875" customFormat="false" ht="12.5" hidden="false" customHeight="false" outlineLevel="0" collapsed="false">
      <c r="A875" s="242"/>
      <c r="B875" s="242"/>
      <c r="C875" s="242"/>
      <c r="D875" s="243"/>
      <c r="E875" s="243"/>
      <c r="F875" s="242"/>
      <c r="G875" s="242"/>
      <c r="H875" s="242"/>
      <c r="I875" s="244"/>
      <c r="J875" s="245"/>
      <c r="K875" s="235"/>
    </row>
    <row r="876" customFormat="false" ht="12.5" hidden="false" customHeight="false" outlineLevel="0" collapsed="false">
      <c r="A876" s="242"/>
      <c r="B876" s="242"/>
      <c r="C876" s="242"/>
      <c r="D876" s="243"/>
      <c r="E876" s="243"/>
      <c r="F876" s="242"/>
      <c r="G876" s="242"/>
      <c r="H876" s="242"/>
      <c r="I876" s="244"/>
      <c r="J876" s="245"/>
      <c r="K876" s="235"/>
    </row>
    <row r="877" customFormat="false" ht="12.5" hidden="false" customHeight="false" outlineLevel="0" collapsed="false">
      <c r="A877" s="242"/>
      <c r="B877" s="242"/>
      <c r="C877" s="242"/>
      <c r="D877" s="243"/>
      <c r="E877" s="243"/>
      <c r="F877" s="242"/>
      <c r="G877" s="242"/>
      <c r="H877" s="242"/>
      <c r="I877" s="244"/>
      <c r="J877" s="245"/>
      <c r="K877" s="235"/>
    </row>
    <row r="878" customFormat="false" ht="12.5" hidden="false" customHeight="false" outlineLevel="0" collapsed="false">
      <c r="A878" s="242"/>
      <c r="B878" s="242"/>
      <c r="C878" s="242"/>
      <c r="D878" s="243"/>
      <c r="E878" s="243"/>
      <c r="F878" s="242"/>
      <c r="G878" s="242"/>
      <c r="H878" s="242"/>
      <c r="I878" s="244"/>
      <c r="J878" s="245"/>
      <c r="K878" s="235"/>
    </row>
    <row r="879" customFormat="false" ht="12.5" hidden="false" customHeight="false" outlineLevel="0" collapsed="false">
      <c r="A879" s="242"/>
      <c r="B879" s="242"/>
      <c r="C879" s="242"/>
      <c r="D879" s="243"/>
      <c r="E879" s="243"/>
      <c r="F879" s="242"/>
      <c r="G879" s="242"/>
      <c r="H879" s="242"/>
      <c r="I879" s="244"/>
      <c r="J879" s="245"/>
      <c r="K879" s="235"/>
    </row>
    <row r="880" customFormat="false" ht="12.5" hidden="false" customHeight="false" outlineLevel="0" collapsed="false">
      <c r="A880" s="242"/>
      <c r="B880" s="242"/>
      <c r="C880" s="242"/>
      <c r="D880" s="243"/>
      <c r="E880" s="243"/>
      <c r="F880" s="242"/>
      <c r="G880" s="242"/>
      <c r="H880" s="242"/>
      <c r="I880" s="244"/>
      <c r="J880" s="245"/>
      <c r="K880" s="235"/>
    </row>
    <row r="881" customFormat="false" ht="12.5" hidden="false" customHeight="false" outlineLevel="0" collapsed="false">
      <c r="A881" s="242"/>
      <c r="B881" s="242"/>
      <c r="C881" s="242"/>
      <c r="D881" s="243"/>
      <c r="E881" s="243"/>
      <c r="F881" s="242"/>
      <c r="G881" s="242"/>
      <c r="H881" s="242"/>
      <c r="I881" s="244"/>
      <c r="J881" s="245"/>
      <c r="K881" s="235"/>
    </row>
    <row r="882" customFormat="false" ht="12.5" hidden="false" customHeight="false" outlineLevel="0" collapsed="false">
      <c r="A882" s="242"/>
      <c r="B882" s="242"/>
      <c r="C882" s="242"/>
      <c r="D882" s="243"/>
      <c r="E882" s="243"/>
      <c r="F882" s="242"/>
      <c r="G882" s="242"/>
      <c r="H882" s="242"/>
      <c r="I882" s="244"/>
      <c r="J882" s="245"/>
      <c r="K882" s="235"/>
    </row>
    <row r="883" customFormat="false" ht="12.5" hidden="false" customHeight="false" outlineLevel="0" collapsed="false">
      <c r="A883" s="242"/>
      <c r="B883" s="242"/>
      <c r="C883" s="242"/>
      <c r="D883" s="243"/>
      <c r="E883" s="243"/>
      <c r="F883" s="242"/>
      <c r="G883" s="242"/>
      <c r="H883" s="242"/>
      <c r="I883" s="244"/>
      <c r="J883" s="245"/>
      <c r="K883" s="235"/>
    </row>
    <row r="884" customFormat="false" ht="12.5" hidden="false" customHeight="false" outlineLevel="0" collapsed="false">
      <c r="A884" s="242"/>
      <c r="B884" s="242"/>
      <c r="C884" s="242"/>
      <c r="D884" s="243"/>
      <c r="E884" s="243"/>
      <c r="F884" s="242"/>
      <c r="G884" s="242"/>
      <c r="H884" s="242"/>
      <c r="I884" s="244"/>
      <c r="J884" s="245"/>
      <c r="K884" s="235"/>
    </row>
    <row r="885" customFormat="false" ht="12.5" hidden="false" customHeight="false" outlineLevel="0" collapsed="false">
      <c r="A885" s="242"/>
      <c r="B885" s="242"/>
      <c r="C885" s="242"/>
      <c r="D885" s="243"/>
      <c r="E885" s="243"/>
      <c r="F885" s="242"/>
      <c r="G885" s="242"/>
      <c r="H885" s="242"/>
      <c r="I885" s="244"/>
      <c r="J885" s="245"/>
      <c r="K885" s="235"/>
    </row>
    <row r="886" customFormat="false" ht="12.5" hidden="false" customHeight="false" outlineLevel="0" collapsed="false">
      <c r="A886" s="242"/>
      <c r="B886" s="242"/>
      <c r="C886" s="242"/>
      <c r="D886" s="243"/>
      <c r="E886" s="243"/>
      <c r="F886" s="242"/>
      <c r="G886" s="242"/>
      <c r="H886" s="242"/>
      <c r="I886" s="244"/>
      <c r="J886" s="245"/>
      <c r="K886" s="235"/>
    </row>
    <row r="887" customFormat="false" ht="12.5" hidden="false" customHeight="false" outlineLevel="0" collapsed="false">
      <c r="A887" s="242"/>
      <c r="B887" s="242"/>
      <c r="C887" s="242"/>
      <c r="D887" s="243"/>
      <c r="E887" s="243"/>
      <c r="F887" s="242"/>
      <c r="G887" s="242"/>
      <c r="H887" s="242"/>
      <c r="I887" s="244"/>
      <c r="J887" s="245"/>
      <c r="K887" s="235"/>
    </row>
    <row r="888" customFormat="false" ht="12.5" hidden="false" customHeight="false" outlineLevel="0" collapsed="false">
      <c r="A888" s="242"/>
      <c r="B888" s="242"/>
      <c r="C888" s="242"/>
      <c r="D888" s="243"/>
      <c r="E888" s="243"/>
      <c r="F888" s="242"/>
      <c r="G888" s="242"/>
      <c r="H888" s="242"/>
      <c r="I888" s="244"/>
      <c r="J888" s="245"/>
      <c r="K888" s="235"/>
    </row>
    <row r="889" customFormat="false" ht="12.5" hidden="false" customHeight="false" outlineLevel="0" collapsed="false">
      <c r="A889" s="242"/>
      <c r="B889" s="242"/>
      <c r="C889" s="242"/>
      <c r="D889" s="243"/>
      <c r="E889" s="243"/>
      <c r="F889" s="242"/>
      <c r="G889" s="242"/>
      <c r="H889" s="242"/>
      <c r="I889" s="244"/>
      <c r="J889" s="245"/>
      <c r="K889" s="235"/>
    </row>
    <row r="890" customFormat="false" ht="12.5" hidden="false" customHeight="false" outlineLevel="0" collapsed="false">
      <c r="A890" s="242"/>
      <c r="B890" s="242"/>
      <c r="C890" s="242"/>
      <c r="D890" s="243"/>
      <c r="E890" s="243"/>
      <c r="F890" s="242"/>
      <c r="G890" s="242"/>
      <c r="H890" s="242"/>
      <c r="I890" s="244"/>
      <c r="J890" s="245"/>
      <c r="K890" s="235"/>
    </row>
    <row r="891" customFormat="false" ht="12.5" hidden="false" customHeight="false" outlineLevel="0" collapsed="false">
      <c r="A891" s="242"/>
      <c r="B891" s="242"/>
      <c r="C891" s="242"/>
      <c r="D891" s="243"/>
      <c r="E891" s="243"/>
      <c r="F891" s="242"/>
      <c r="G891" s="242"/>
      <c r="H891" s="242"/>
      <c r="I891" s="244"/>
      <c r="J891" s="245"/>
      <c r="K891" s="235"/>
    </row>
    <row r="892" customFormat="false" ht="12.5" hidden="false" customHeight="false" outlineLevel="0" collapsed="false">
      <c r="A892" s="242"/>
      <c r="B892" s="242"/>
      <c r="C892" s="242"/>
      <c r="D892" s="243"/>
      <c r="E892" s="243"/>
      <c r="F892" s="242"/>
      <c r="G892" s="242"/>
      <c r="H892" s="242"/>
      <c r="I892" s="244"/>
      <c r="J892" s="245"/>
      <c r="K892" s="235"/>
    </row>
    <row r="893" customFormat="false" ht="12.5" hidden="false" customHeight="false" outlineLevel="0" collapsed="false">
      <c r="A893" s="242"/>
      <c r="B893" s="242"/>
      <c r="C893" s="242"/>
      <c r="D893" s="243"/>
      <c r="E893" s="243"/>
      <c r="F893" s="242"/>
      <c r="G893" s="242"/>
      <c r="H893" s="242"/>
      <c r="I893" s="244"/>
      <c r="J893" s="245"/>
      <c r="K893" s="235"/>
    </row>
    <row r="894" customFormat="false" ht="12.5" hidden="false" customHeight="false" outlineLevel="0" collapsed="false">
      <c r="A894" s="242"/>
      <c r="B894" s="242"/>
      <c r="C894" s="242"/>
      <c r="D894" s="243"/>
      <c r="E894" s="243"/>
      <c r="F894" s="242"/>
      <c r="G894" s="242"/>
      <c r="H894" s="242"/>
      <c r="I894" s="244"/>
      <c r="J894" s="245"/>
      <c r="K894" s="235"/>
    </row>
    <row r="895" customFormat="false" ht="12.5" hidden="false" customHeight="false" outlineLevel="0" collapsed="false">
      <c r="A895" s="242"/>
      <c r="B895" s="242"/>
      <c r="C895" s="242"/>
      <c r="D895" s="243"/>
      <c r="E895" s="243"/>
      <c r="F895" s="242"/>
      <c r="G895" s="242"/>
      <c r="H895" s="242"/>
      <c r="I895" s="244"/>
      <c r="J895" s="245"/>
      <c r="K895" s="235"/>
    </row>
    <row r="896" customFormat="false" ht="12.5" hidden="false" customHeight="false" outlineLevel="0" collapsed="false">
      <c r="A896" s="242"/>
      <c r="B896" s="242"/>
      <c r="C896" s="242"/>
      <c r="D896" s="243"/>
      <c r="E896" s="243"/>
      <c r="F896" s="242"/>
      <c r="G896" s="242"/>
      <c r="H896" s="242"/>
      <c r="I896" s="244"/>
      <c r="J896" s="245"/>
      <c r="K896" s="235"/>
    </row>
    <row r="897" customFormat="false" ht="12.5" hidden="false" customHeight="false" outlineLevel="0" collapsed="false">
      <c r="A897" s="242"/>
      <c r="B897" s="242"/>
      <c r="C897" s="242"/>
      <c r="D897" s="243"/>
      <c r="E897" s="243"/>
      <c r="F897" s="242"/>
      <c r="G897" s="242"/>
      <c r="H897" s="242"/>
      <c r="I897" s="244"/>
      <c r="J897" s="245"/>
      <c r="K897" s="235"/>
    </row>
    <row r="898" customFormat="false" ht="12.5" hidden="false" customHeight="false" outlineLevel="0" collapsed="false">
      <c r="A898" s="242"/>
      <c r="B898" s="242"/>
      <c r="C898" s="242"/>
      <c r="D898" s="243"/>
      <c r="E898" s="243"/>
      <c r="F898" s="242"/>
      <c r="G898" s="242"/>
      <c r="H898" s="242"/>
      <c r="I898" s="244"/>
      <c r="J898" s="245"/>
      <c r="K898" s="235"/>
    </row>
    <row r="899" customFormat="false" ht="12.5" hidden="false" customHeight="false" outlineLevel="0" collapsed="false">
      <c r="A899" s="242"/>
      <c r="B899" s="242"/>
      <c r="C899" s="242"/>
      <c r="D899" s="243"/>
      <c r="E899" s="243"/>
      <c r="F899" s="242"/>
      <c r="G899" s="242"/>
      <c r="H899" s="242"/>
      <c r="I899" s="244"/>
      <c r="J899" s="245"/>
      <c r="K899" s="235"/>
    </row>
    <row r="900" customFormat="false" ht="12.5" hidden="false" customHeight="false" outlineLevel="0" collapsed="false">
      <c r="A900" s="242"/>
      <c r="B900" s="242"/>
      <c r="C900" s="242"/>
      <c r="D900" s="243"/>
      <c r="E900" s="243"/>
      <c r="F900" s="242"/>
      <c r="G900" s="242"/>
      <c r="H900" s="242"/>
      <c r="I900" s="244"/>
      <c r="J900" s="245"/>
      <c r="K900" s="235"/>
    </row>
    <row r="901" customFormat="false" ht="12.5" hidden="false" customHeight="false" outlineLevel="0" collapsed="false">
      <c r="A901" s="242"/>
      <c r="B901" s="242"/>
      <c r="C901" s="242"/>
      <c r="D901" s="243"/>
      <c r="E901" s="243"/>
      <c r="F901" s="242"/>
      <c r="G901" s="242"/>
      <c r="H901" s="242"/>
      <c r="I901" s="244"/>
      <c r="J901" s="245"/>
      <c r="K901" s="235"/>
    </row>
    <row r="902" customFormat="false" ht="12.5" hidden="false" customHeight="false" outlineLevel="0" collapsed="false">
      <c r="A902" s="242"/>
      <c r="B902" s="242"/>
      <c r="C902" s="242"/>
      <c r="D902" s="243"/>
      <c r="E902" s="243"/>
      <c r="F902" s="242"/>
      <c r="G902" s="242"/>
      <c r="H902" s="242"/>
      <c r="I902" s="244"/>
      <c r="J902" s="245"/>
      <c r="K902" s="235"/>
    </row>
    <row r="903" customFormat="false" ht="12.5" hidden="false" customHeight="false" outlineLevel="0" collapsed="false">
      <c r="A903" s="242"/>
      <c r="B903" s="242"/>
      <c r="C903" s="242"/>
      <c r="D903" s="243"/>
      <c r="E903" s="243"/>
      <c r="F903" s="242"/>
      <c r="G903" s="242"/>
      <c r="H903" s="242"/>
      <c r="I903" s="244"/>
      <c r="J903" s="245"/>
      <c r="K903" s="235"/>
    </row>
    <row r="904" customFormat="false" ht="12.5" hidden="false" customHeight="false" outlineLevel="0" collapsed="false">
      <c r="A904" s="242"/>
      <c r="B904" s="242"/>
      <c r="C904" s="242"/>
      <c r="D904" s="243"/>
      <c r="E904" s="243"/>
      <c r="F904" s="242"/>
      <c r="G904" s="242"/>
      <c r="H904" s="242"/>
      <c r="I904" s="244"/>
      <c r="J904" s="245"/>
      <c r="K904" s="235"/>
    </row>
    <row r="905" customFormat="false" ht="12.5" hidden="false" customHeight="false" outlineLevel="0" collapsed="false">
      <c r="A905" s="242"/>
      <c r="B905" s="242"/>
      <c r="C905" s="242"/>
      <c r="D905" s="243"/>
      <c r="E905" s="243"/>
      <c r="F905" s="242"/>
      <c r="G905" s="242"/>
      <c r="H905" s="242"/>
      <c r="I905" s="244"/>
      <c r="J905" s="245"/>
      <c r="K905" s="235"/>
    </row>
    <row r="906" customFormat="false" ht="12.5" hidden="false" customHeight="false" outlineLevel="0" collapsed="false">
      <c r="A906" s="242"/>
      <c r="B906" s="242"/>
      <c r="C906" s="242"/>
      <c r="D906" s="243"/>
      <c r="E906" s="243"/>
      <c r="F906" s="242"/>
      <c r="G906" s="242"/>
      <c r="H906" s="242"/>
      <c r="I906" s="244"/>
      <c r="J906" s="245"/>
      <c r="K906" s="235"/>
    </row>
    <row r="907" customFormat="false" ht="12.5" hidden="false" customHeight="false" outlineLevel="0" collapsed="false">
      <c r="A907" s="242"/>
      <c r="B907" s="242"/>
      <c r="C907" s="242"/>
      <c r="D907" s="243"/>
      <c r="E907" s="243"/>
      <c r="F907" s="242"/>
      <c r="G907" s="242"/>
      <c r="H907" s="242"/>
      <c r="I907" s="244"/>
      <c r="J907" s="245"/>
      <c r="K907" s="235"/>
    </row>
    <row r="908" customFormat="false" ht="12.5" hidden="false" customHeight="false" outlineLevel="0" collapsed="false">
      <c r="A908" s="242"/>
      <c r="B908" s="242"/>
      <c r="C908" s="242"/>
      <c r="D908" s="243"/>
      <c r="E908" s="243"/>
      <c r="F908" s="242"/>
      <c r="G908" s="242"/>
      <c r="H908" s="242"/>
      <c r="I908" s="244"/>
      <c r="J908" s="245"/>
      <c r="K908" s="235"/>
    </row>
    <row r="909" customFormat="false" ht="12.5" hidden="false" customHeight="false" outlineLevel="0" collapsed="false">
      <c r="A909" s="242"/>
      <c r="B909" s="242"/>
      <c r="C909" s="242"/>
      <c r="D909" s="243"/>
      <c r="E909" s="243"/>
      <c r="F909" s="242"/>
      <c r="G909" s="242"/>
      <c r="H909" s="242"/>
      <c r="I909" s="244"/>
      <c r="J909" s="245"/>
      <c r="K909" s="235"/>
    </row>
    <row r="910" customFormat="false" ht="12.5" hidden="false" customHeight="false" outlineLevel="0" collapsed="false">
      <c r="A910" s="242"/>
      <c r="B910" s="242"/>
      <c r="C910" s="242"/>
      <c r="D910" s="243"/>
      <c r="E910" s="243"/>
      <c r="F910" s="242"/>
      <c r="G910" s="242"/>
      <c r="H910" s="242"/>
      <c r="I910" s="244"/>
      <c r="J910" s="245"/>
      <c r="K910" s="235"/>
    </row>
    <row r="911" customFormat="false" ht="12.5" hidden="false" customHeight="false" outlineLevel="0" collapsed="false">
      <c r="A911" s="242"/>
      <c r="B911" s="242"/>
      <c r="C911" s="242"/>
      <c r="D911" s="243"/>
      <c r="E911" s="243"/>
      <c r="F911" s="242"/>
      <c r="G911" s="242"/>
      <c r="H911" s="242"/>
      <c r="I911" s="244"/>
      <c r="J911" s="245"/>
      <c r="K911" s="235"/>
    </row>
    <row r="912" customFormat="false" ht="12.5" hidden="false" customHeight="false" outlineLevel="0" collapsed="false">
      <c r="A912" s="242"/>
      <c r="B912" s="242"/>
      <c r="C912" s="242"/>
      <c r="D912" s="243"/>
      <c r="E912" s="243"/>
      <c r="F912" s="242"/>
      <c r="G912" s="242"/>
      <c r="H912" s="242"/>
      <c r="I912" s="244"/>
      <c r="J912" s="245"/>
      <c r="K912" s="235"/>
    </row>
    <row r="913" customFormat="false" ht="12.5" hidden="false" customHeight="false" outlineLevel="0" collapsed="false">
      <c r="A913" s="242"/>
      <c r="B913" s="242"/>
      <c r="C913" s="242"/>
      <c r="D913" s="243"/>
      <c r="E913" s="243"/>
      <c r="F913" s="242"/>
      <c r="G913" s="242"/>
      <c r="H913" s="242"/>
      <c r="I913" s="244"/>
      <c r="J913" s="245"/>
      <c r="K913" s="235"/>
    </row>
    <row r="914" customFormat="false" ht="12.5" hidden="false" customHeight="false" outlineLevel="0" collapsed="false">
      <c r="A914" s="242"/>
      <c r="B914" s="242"/>
      <c r="C914" s="242"/>
      <c r="D914" s="243"/>
      <c r="E914" s="243"/>
      <c r="F914" s="242"/>
      <c r="G914" s="242"/>
      <c r="H914" s="242"/>
      <c r="I914" s="244"/>
      <c r="J914" s="245"/>
      <c r="K914" s="235"/>
    </row>
    <row r="915" customFormat="false" ht="12.5" hidden="false" customHeight="false" outlineLevel="0" collapsed="false">
      <c r="A915" s="242"/>
      <c r="B915" s="242"/>
      <c r="C915" s="242"/>
      <c r="D915" s="243"/>
      <c r="E915" s="243"/>
      <c r="F915" s="242"/>
      <c r="G915" s="242"/>
      <c r="H915" s="242"/>
      <c r="I915" s="244"/>
      <c r="J915" s="245"/>
      <c r="K915" s="235"/>
    </row>
    <row r="916" customFormat="false" ht="12.5" hidden="false" customHeight="false" outlineLevel="0" collapsed="false">
      <c r="A916" s="242"/>
      <c r="B916" s="242"/>
      <c r="C916" s="242"/>
      <c r="D916" s="243"/>
      <c r="E916" s="243"/>
      <c r="F916" s="242"/>
      <c r="G916" s="242"/>
      <c r="H916" s="242"/>
      <c r="I916" s="244"/>
      <c r="J916" s="245"/>
      <c r="K916" s="235"/>
    </row>
    <row r="917" customFormat="false" ht="12.5" hidden="false" customHeight="false" outlineLevel="0" collapsed="false">
      <c r="A917" s="242"/>
      <c r="B917" s="242"/>
      <c r="C917" s="242"/>
      <c r="D917" s="243"/>
      <c r="E917" s="243"/>
      <c r="F917" s="242"/>
      <c r="G917" s="242"/>
      <c r="H917" s="242"/>
      <c r="I917" s="244"/>
      <c r="J917" s="245"/>
      <c r="K917" s="235"/>
    </row>
    <row r="918" customFormat="false" ht="12.5" hidden="false" customHeight="false" outlineLevel="0" collapsed="false">
      <c r="A918" s="242"/>
      <c r="B918" s="242"/>
      <c r="C918" s="242"/>
      <c r="D918" s="243"/>
      <c r="E918" s="243"/>
      <c r="F918" s="242"/>
      <c r="G918" s="242"/>
      <c r="H918" s="242"/>
      <c r="I918" s="244"/>
      <c r="J918" s="245"/>
      <c r="K918" s="235"/>
    </row>
    <row r="919" customFormat="false" ht="12.5" hidden="false" customHeight="false" outlineLevel="0" collapsed="false">
      <c r="A919" s="242"/>
      <c r="B919" s="242"/>
      <c r="C919" s="242"/>
      <c r="D919" s="243"/>
      <c r="E919" s="243"/>
      <c r="F919" s="242"/>
      <c r="G919" s="242"/>
      <c r="H919" s="242"/>
      <c r="I919" s="244"/>
      <c r="J919" s="245"/>
      <c r="K919" s="235"/>
    </row>
    <row r="920" customFormat="false" ht="12.5" hidden="false" customHeight="false" outlineLevel="0" collapsed="false">
      <c r="A920" s="242"/>
      <c r="B920" s="242"/>
      <c r="C920" s="242"/>
      <c r="D920" s="243"/>
      <c r="E920" s="243"/>
      <c r="F920" s="242"/>
      <c r="G920" s="242"/>
      <c r="H920" s="242"/>
      <c r="I920" s="244"/>
      <c r="J920" s="245"/>
      <c r="K920" s="235"/>
    </row>
    <row r="921" customFormat="false" ht="12.5" hidden="false" customHeight="false" outlineLevel="0" collapsed="false">
      <c r="A921" s="242"/>
      <c r="B921" s="242"/>
      <c r="C921" s="242"/>
      <c r="D921" s="243"/>
      <c r="E921" s="243"/>
      <c r="F921" s="242"/>
      <c r="G921" s="242"/>
      <c r="H921" s="242"/>
      <c r="I921" s="244"/>
      <c r="J921" s="245"/>
      <c r="K921" s="235"/>
    </row>
    <row r="922" customFormat="false" ht="12.5" hidden="false" customHeight="false" outlineLevel="0" collapsed="false">
      <c r="A922" s="242"/>
      <c r="B922" s="242"/>
      <c r="C922" s="242"/>
      <c r="D922" s="243"/>
      <c r="E922" s="243"/>
      <c r="F922" s="242"/>
      <c r="G922" s="242"/>
      <c r="H922" s="242"/>
      <c r="I922" s="244"/>
      <c r="J922" s="245"/>
      <c r="K922" s="235"/>
    </row>
    <row r="923" customFormat="false" ht="12.5" hidden="false" customHeight="false" outlineLevel="0" collapsed="false">
      <c r="A923" s="242"/>
      <c r="B923" s="242"/>
      <c r="C923" s="242"/>
      <c r="D923" s="243"/>
      <c r="E923" s="243"/>
      <c r="F923" s="242"/>
      <c r="G923" s="242"/>
      <c r="H923" s="242"/>
      <c r="I923" s="244"/>
      <c r="J923" s="245"/>
      <c r="K923" s="235"/>
    </row>
    <row r="924" customFormat="false" ht="12.5" hidden="false" customHeight="false" outlineLevel="0" collapsed="false">
      <c r="A924" s="242"/>
      <c r="B924" s="242"/>
      <c r="C924" s="242"/>
      <c r="D924" s="243"/>
      <c r="E924" s="243"/>
      <c r="F924" s="242"/>
      <c r="G924" s="242"/>
      <c r="H924" s="242"/>
      <c r="I924" s="244"/>
      <c r="J924" s="245"/>
      <c r="K924" s="235"/>
    </row>
    <row r="925" customFormat="false" ht="12.5" hidden="false" customHeight="false" outlineLevel="0" collapsed="false">
      <c r="A925" s="242"/>
      <c r="B925" s="242"/>
      <c r="C925" s="242"/>
      <c r="D925" s="243"/>
      <c r="E925" s="243"/>
      <c r="F925" s="242"/>
      <c r="G925" s="242"/>
      <c r="H925" s="242"/>
      <c r="I925" s="244"/>
      <c r="J925" s="245"/>
      <c r="K925" s="235"/>
    </row>
    <row r="926" customFormat="false" ht="12.5" hidden="false" customHeight="false" outlineLevel="0" collapsed="false">
      <c r="A926" s="242"/>
      <c r="B926" s="242"/>
      <c r="C926" s="242"/>
      <c r="D926" s="243"/>
      <c r="E926" s="243"/>
      <c r="F926" s="242"/>
      <c r="G926" s="242"/>
      <c r="H926" s="242"/>
      <c r="I926" s="244"/>
      <c r="J926" s="245"/>
      <c r="K926" s="235"/>
    </row>
    <row r="927" customFormat="false" ht="12.5" hidden="false" customHeight="false" outlineLevel="0" collapsed="false">
      <c r="A927" s="242"/>
      <c r="B927" s="242"/>
      <c r="C927" s="242"/>
      <c r="D927" s="243"/>
      <c r="E927" s="243"/>
      <c r="F927" s="242"/>
      <c r="G927" s="242"/>
      <c r="H927" s="242"/>
      <c r="I927" s="244"/>
      <c r="J927" s="245"/>
      <c r="K927" s="235"/>
    </row>
    <row r="928" customFormat="false" ht="12.5" hidden="false" customHeight="false" outlineLevel="0" collapsed="false">
      <c r="A928" s="242"/>
      <c r="B928" s="242"/>
      <c r="C928" s="242"/>
      <c r="D928" s="243"/>
      <c r="E928" s="243"/>
      <c r="F928" s="242"/>
      <c r="G928" s="242"/>
      <c r="H928" s="242"/>
      <c r="I928" s="244"/>
      <c r="J928" s="245"/>
      <c r="K928" s="235"/>
    </row>
    <row r="929" customFormat="false" ht="12.5" hidden="false" customHeight="false" outlineLevel="0" collapsed="false">
      <c r="A929" s="242"/>
      <c r="B929" s="242"/>
      <c r="C929" s="242"/>
      <c r="D929" s="243"/>
      <c r="E929" s="243"/>
      <c r="F929" s="242"/>
      <c r="G929" s="242"/>
      <c r="H929" s="242"/>
      <c r="I929" s="244"/>
      <c r="J929" s="245"/>
      <c r="K929" s="235"/>
    </row>
    <row r="930" customFormat="false" ht="12.5" hidden="false" customHeight="false" outlineLevel="0" collapsed="false">
      <c r="A930" s="242"/>
      <c r="B930" s="242"/>
      <c r="C930" s="242"/>
      <c r="D930" s="243"/>
      <c r="E930" s="243"/>
      <c r="F930" s="242"/>
      <c r="G930" s="242"/>
      <c r="H930" s="242"/>
      <c r="I930" s="244"/>
      <c r="J930" s="245"/>
      <c r="K930" s="235"/>
    </row>
    <row r="931" customFormat="false" ht="12.5" hidden="false" customHeight="false" outlineLevel="0" collapsed="false">
      <c r="A931" s="242"/>
      <c r="B931" s="242"/>
      <c r="C931" s="242"/>
      <c r="D931" s="243"/>
      <c r="E931" s="243"/>
      <c r="F931" s="242"/>
      <c r="G931" s="242"/>
      <c r="H931" s="242"/>
      <c r="I931" s="244"/>
      <c r="J931" s="245"/>
      <c r="K931" s="235"/>
    </row>
    <row r="932" customFormat="false" ht="12.5" hidden="false" customHeight="false" outlineLevel="0" collapsed="false">
      <c r="A932" s="242"/>
      <c r="B932" s="242"/>
      <c r="C932" s="242"/>
      <c r="D932" s="243"/>
      <c r="E932" s="243"/>
      <c r="F932" s="242"/>
      <c r="G932" s="242"/>
      <c r="H932" s="242"/>
      <c r="I932" s="244"/>
      <c r="J932" s="245"/>
      <c r="K932" s="235"/>
    </row>
    <row r="933" customFormat="false" ht="12.5" hidden="false" customHeight="false" outlineLevel="0" collapsed="false">
      <c r="A933" s="242"/>
      <c r="B933" s="242"/>
      <c r="C933" s="242"/>
      <c r="D933" s="243"/>
      <c r="E933" s="243"/>
      <c r="F933" s="242"/>
      <c r="G933" s="242"/>
      <c r="H933" s="242"/>
      <c r="I933" s="244"/>
      <c r="J933" s="245"/>
      <c r="K933" s="235"/>
    </row>
    <row r="934" customFormat="false" ht="12.5" hidden="false" customHeight="false" outlineLevel="0" collapsed="false">
      <c r="A934" s="242"/>
      <c r="B934" s="242"/>
      <c r="C934" s="242"/>
      <c r="D934" s="243"/>
      <c r="E934" s="243"/>
      <c r="F934" s="242"/>
      <c r="G934" s="242"/>
      <c r="H934" s="242"/>
      <c r="I934" s="244"/>
      <c r="J934" s="245"/>
      <c r="K934" s="235"/>
    </row>
    <row r="935" customFormat="false" ht="12.5" hidden="false" customHeight="false" outlineLevel="0" collapsed="false">
      <c r="A935" s="242"/>
      <c r="B935" s="242"/>
      <c r="C935" s="242"/>
      <c r="D935" s="243"/>
      <c r="E935" s="243"/>
      <c r="F935" s="242"/>
      <c r="G935" s="242"/>
      <c r="H935" s="242"/>
      <c r="I935" s="244"/>
      <c r="J935" s="245"/>
      <c r="K935" s="235"/>
    </row>
    <row r="936" customFormat="false" ht="12.5" hidden="false" customHeight="false" outlineLevel="0" collapsed="false">
      <c r="A936" s="242"/>
      <c r="B936" s="242"/>
      <c r="C936" s="242"/>
      <c r="D936" s="243"/>
      <c r="E936" s="243"/>
      <c r="F936" s="242"/>
      <c r="G936" s="242"/>
      <c r="H936" s="242"/>
      <c r="I936" s="244"/>
      <c r="J936" s="245"/>
      <c r="K936" s="235"/>
    </row>
    <row r="937" customFormat="false" ht="12.5" hidden="false" customHeight="false" outlineLevel="0" collapsed="false">
      <c r="A937" s="242"/>
      <c r="B937" s="242"/>
      <c r="C937" s="242"/>
      <c r="D937" s="243"/>
      <c r="E937" s="243"/>
      <c r="F937" s="242"/>
      <c r="G937" s="242"/>
      <c r="H937" s="242"/>
      <c r="I937" s="244"/>
      <c r="J937" s="245"/>
      <c r="K937" s="235"/>
    </row>
    <row r="938" customFormat="false" ht="12.5" hidden="false" customHeight="false" outlineLevel="0" collapsed="false">
      <c r="A938" s="242"/>
      <c r="B938" s="242"/>
      <c r="C938" s="242"/>
      <c r="D938" s="243"/>
      <c r="E938" s="243"/>
      <c r="F938" s="242"/>
      <c r="G938" s="242"/>
      <c r="H938" s="242"/>
      <c r="I938" s="244"/>
      <c r="J938" s="245"/>
      <c r="K938" s="235"/>
    </row>
    <row r="939" customFormat="false" ht="12.5" hidden="false" customHeight="false" outlineLevel="0" collapsed="false">
      <c r="A939" s="242"/>
      <c r="B939" s="242"/>
      <c r="C939" s="242"/>
      <c r="D939" s="243"/>
      <c r="E939" s="243"/>
      <c r="F939" s="242"/>
      <c r="G939" s="242"/>
      <c r="H939" s="242"/>
      <c r="I939" s="244"/>
      <c r="J939" s="245"/>
      <c r="K939" s="235"/>
    </row>
    <row r="940" customFormat="false" ht="12.5" hidden="false" customHeight="false" outlineLevel="0" collapsed="false">
      <c r="A940" s="242"/>
      <c r="B940" s="242"/>
      <c r="C940" s="242"/>
      <c r="D940" s="243"/>
      <c r="E940" s="243"/>
      <c r="F940" s="242"/>
      <c r="G940" s="242"/>
      <c r="H940" s="242"/>
      <c r="I940" s="244"/>
      <c r="J940" s="245"/>
      <c r="K940" s="235"/>
    </row>
    <row r="941" customFormat="false" ht="12.5" hidden="false" customHeight="false" outlineLevel="0" collapsed="false">
      <c r="A941" s="242"/>
      <c r="B941" s="242"/>
      <c r="C941" s="242"/>
      <c r="D941" s="243"/>
      <c r="E941" s="243"/>
      <c r="F941" s="242"/>
      <c r="G941" s="242"/>
      <c r="H941" s="242"/>
      <c r="I941" s="244"/>
      <c r="J941" s="245"/>
      <c r="K941" s="235"/>
    </row>
    <row r="942" customFormat="false" ht="12.5" hidden="false" customHeight="false" outlineLevel="0" collapsed="false">
      <c r="A942" s="242"/>
      <c r="B942" s="242"/>
      <c r="C942" s="242"/>
      <c r="D942" s="243"/>
      <c r="E942" s="243"/>
      <c r="F942" s="242"/>
      <c r="G942" s="242"/>
      <c r="H942" s="242"/>
      <c r="I942" s="244"/>
      <c r="J942" s="245"/>
      <c r="K942" s="235"/>
    </row>
    <row r="943" customFormat="false" ht="12.5" hidden="false" customHeight="false" outlineLevel="0" collapsed="false">
      <c r="A943" s="242"/>
      <c r="B943" s="242"/>
      <c r="C943" s="242"/>
      <c r="D943" s="243"/>
      <c r="E943" s="243"/>
      <c r="F943" s="242"/>
      <c r="G943" s="242"/>
      <c r="H943" s="242"/>
      <c r="I943" s="244"/>
      <c r="J943" s="245"/>
      <c r="K943" s="235"/>
    </row>
    <row r="944" customFormat="false" ht="12.5" hidden="false" customHeight="false" outlineLevel="0" collapsed="false">
      <c r="A944" s="242"/>
      <c r="B944" s="242"/>
      <c r="C944" s="242"/>
      <c r="D944" s="243"/>
      <c r="E944" s="243"/>
      <c r="F944" s="242"/>
      <c r="G944" s="242"/>
      <c r="H944" s="242"/>
      <c r="I944" s="244"/>
      <c r="J944" s="245"/>
      <c r="K944" s="235"/>
    </row>
    <row r="945" customFormat="false" ht="12.5" hidden="false" customHeight="false" outlineLevel="0" collapsed="false">
      <c r="A945" s="242"/>
      <c r="B945" s="242"/>
      <c r="C945" s="242"/>
      <c r="D945" s="243"/>
      <c r="E945" s="243"/>
      <c r="F945" s="242"/>
      <c r="G945" s="242"/>
      <c r="H945" s="242"/>
      <c r="I945" s="244"/>
      <c r="J945" s="245"/>
      <c r="K945" s="235"/>
    </row>
    <row r="946" customFormat="false" ht="12.5" hidden="false" customHeight="false" outlineLevel="0" collapsed="false">
      <c r="A946" s="242"/>
      <c r="B946" s="242"/>
      <c r="C946" s="242"/>
      <c r="D946" s="243"/>
      <c r="E946" s="243"/>
      <c r="F946" s="242"/>
      <c r="G946" s="242"/>
      <c r="H946" s="242"/>
      <c r="I946" s="244"/>
      <c r="J946" s="245"/>
      <c r="K946" s="235"/>
    </row>
    <row r="947" customFormat="false" ht="12.5" hidden="false" customHeight="false" outlineLevel="0" collapsed="false">
      <c r="A947" s="242"/>
      <c r="B947" s="242"/>
      <c r="C947" s="242"/>
      <c r="D947" s="243"/>
      <c r="E947" s="243"/>
      <c r="F947" s="242"/>
      <c r="G947" s="242"/>
      <c r="H947" s="242"/>
      <c r="I947" s="244"/>
      <c r="J947" s="245"/>
      <c r="K947" s="235"/>
    </row>
    <row r="948" customFormat="false" ht="12.5" hidden="false" customHeight="false" outlineLevel="0" collapsed="false">
      <c r="A948" s="242"/>
      <c r="B948" s="242"/>
      <c r="C948" s="242"/>
      <c r="D948" s="243"/>
      <c r="E948" s="243"/>
      <c r="F948" s="242"/>
      <c r="G948" s="242"/>
      <c r="H948" s="242"/>
      <c r="I948" s="244"/>
      <c r="J948" s="245"/>
      <c r="K948" s="235"/>
    </row>
    <row r="949" customFormat="false" ht="12.5" hidden="false" customHeight="false" outlineLevel="0" collapsed="false">
      <c r="A949" s="242"/>
      <c r="B949" s="242"/>
      <c r="C949" s="242"/>
      <c r="D949" s="243"/>
      <c r="E949" s="243"/>
      <c r="F949" s="242"/>
      <c r="G949" s="242"/>
      <c r="H949" s="242"/>
      <c r="I949" s="244"/>
      <c r="J949" s="245"/>
      <c r="K949" s="235"/>
    </row>
    <row r="950" customFormat="false" ht="12.5" hidden="false" customHeight="false" outlineLevel="0" collapsed="false">
      <c r="A950" s="242"/>
      <c r="B950" s="242"/>
      <c r="C950" s="242"/>
      <c r="D950" s="243"/>
      <c r="E950" s="243"/>
      <c r="F950" s="242"/>
      <c r="G950" s="242"/>
      <c r="H950" s="242"/>
      <c r="I950" s="244"/>
      <c r="J950" s="245"/>
      <c r="K950" s="235"/>
    </row>
    <row r="951" customFormat="false" ht="12.5" hidden="false" customHeight="false" outlineLevel="0" collapsed="false">
      <c r="A951" s="242"/>
      <c r="B951" s="242"/>
      <c r="C951" s="242"/>
      <c r="D951" s="243"/>
      <c r="E951" s="243"/>
      <c r="F951" s="242"/>
      <c r="G951" s="242"/>
      <c r="H951" s="242"/>
      <c r="I951" s="244"/>
      <c r="J951" s="245"/>
      <c r="K951" s="235"/>
    </row>
    <row r="952" customFormat="false" ht="12.5" hidden="false" customHeight="false" outlineLevel="0" collapsed="false">
      <c r="A952" s="242"/>
      <c r="B952" s="242"/>
      <c r="C952" s="242"/>
      <c r="D952" s="243"/>
      <c r="E952" s="243"/>
      <c r="F952" s="242"/>
      <c r="G952" s="242"/>
      <c r="H952" s="242"/>
      <c r="I952" s="244"/>
      <c r="J952" s="245"/>
      <c r="K952" s="235"/>
    </row>
    <row r="953" customFormat="false" ht="12.5" hidden="false" customHeight="false" outlineLevel="0" collapsed="false">
      <c r="A953" s="242"/>
      <c r="B953" s="242"/>
      <c r="C953" s="242"/>
      <c r="D953" s="243"/>
      <c r="E953" s="243"/>
      <c r="F953" s="242"/>
      <c r="G953" s="242"/>
      <c r="H953" s="242"/>
      <c r="I953" s="244"/>
      <c r="J953" s="245"/>
      <c r="K953" s="235"/>
    </row>
    <row r="954" customFormat="false" ht="12.5" hidden="false" customHeight="false" outlineLevel="0" collapsed="false">
      <c r="A954" s="242"/>
      <c r="B954" s="242"/>
      <c r="C954" s="242"/>
      <c r="D954" s="243"/>
      <c r="E954" s="243"/>
      <c r="F954" s="242"/>
      <c r="G954" s="242"/>
      <c r="H954" s="242"/>
      <c r="I954" s="244"/>
      <c r="J954" s="245"/>
      <c r="K954" s="235"/>
    </row>
    <row r="955" customFormat="false" ht="12.5" hidden="false" customHeight="false" outlineLevel="0" collapsed="false">
      <c r="A955" s="242"/>
      <c r="B955" s="242"/>
      <c r="C955" s="242"/>
      <c r="D955" s="243"/>
      <c r="E955" s="243"/>
      <c r="F955" s="242"/>
      <c r="G955" s="242"/>
      <c r="H955" s="242"/>
      <c r="I955" s="244"/>
      <c r="J955" s="245"/>
      <c r="K955" s="235"/>
    </row>
    <row r="956" customFormat="false" ht="12.5" hidden="false" customHeight="false" outlineLevel="0" collapsed="false">
      <c r="A956" s="242"/>
      <c r="B956" s="242"/>
      <c r="C956" s="242"/>
      <c r="D956" s="243"/>
      <c r="E956" s="243"/>
      <c r="F956" s="242"/>
      <c r="G956" s="242"/>
      <c r="H956" s="242"/>
      <c r="I956" s="244"/>
      <c r="J956" s="245"/>
      <c r="K956" s="235"/>
    </row>
    <row r="957" customFormat="false" ht="12.5" hidden="false" customHeight="false" outlineLevel="0" collapsed="false">
      <c r="A957" s="242"/>
      <c r="B957" s="242"/>
      <c r="C957" s="242"/>
      <c r="D957" s="243"/>
      <c r="E957" s="243"/>
      <c r="F957" s="242"/>
      <c r="G957" s="242"/>
      <c r="H957" s="242"/>
      <c r="I957" s="244"/>
      <c r="J957" s="245"/>
      <c r="K957" s="235"/>
    </row>
    <row r="958" customFormat="false" ht="12.5" hidden="false" customHeight="false" outlineLevel="0" collapsed="false">
      <c r="A958" s="242"/>
      <c r="B958" s="242"/>
      <c r="C958" s="242"/>
      <c r="D958" s="243"/>
      <c r="E958" s="243"/>
      <c r="F958" s="242"/>
      <c r="G958" s="242"/>
      <c r="H958" s="242"/>
      <c r="I958" s="244"/>
      <c r="J958" s="245"/>
      <c r="K958" s="235"/>
    </row>
    <row r="959" customFormat="false" ht="12.5" hidden="false" customHeight="false" outlineLevel="0" collapsed="false">
      <c r="A959" s="242"/>
      <c r="B959" s="242"/>
      <c r="C959" s="242"/>
      <c r="D959" s="243"/>
      <c r="E959" s="243"/>
      <c r="F959" s="242"/>
      <c r="G959" s="242"/>
      <c r="H959" s="242"/>
      <c r="I959" s="244"/>
      <c r="J959" s="245"/>
      <c r="K959" s="235"/>
    </row>
    <row r="960" customFormat="false" ht="12.5" hidden="false" customHeight="false" outlineLevel="0" collapsed="false">
      <c r="A960" s="242"/>
      <c r="B960" s="242"/>
      <c r="C960" s="242"/>
      <c r="D960" s="243"/>
      <c r="E960" s="243"/>
      <c r="F960" s="242"/>
      <c r="G960" s="242"/>
      <c r="H960" s="242"/>
      <c r="I960" s="244"/>
      <c r="J960" s="245"/>
      <c r="K960" s="235"/>
    </row>
    <row r="961" customFormat="false" ht="12.5" hidden="false" customHeight="false" outlineLevel="0" collapsed="false">
      <c r="A961" s="242"/>
      <c r="B961" s="242"/>
      <c r="C961" s="242"/>
      <c r="D961" s="243"/>
      <c r="E961" s="243"/>
      <c r="F961" s="242"/>
      <c r="G961" s="242"/>
      <c r="H961" s="242"/>
      <c r="I961" s="244"/>
      <c r="J961" s="245"/>
      <c r="K961" s="235"/>
    </row>
    <row r="962" customFormat="false" ht="12.5" hidden="false" customHeight="false" outlineLevel="0" collapsed="false">
      <c r="A962" s="242"/>
      <c r="B962" s="242"/>
      <c r="C962" s="242"/>
      <c r="D962" s="243"/>
      <c r="E962" s="243"/>
      <c r="F962" s="242"/>
      <c r="G962" s="242"/>
      <c r="H962" s="242"/>
      <c r="I962" s="244"/>
      <c r="J962" s="245"/>
      <c r="K962" s="235"/>
    </row>
    <row r="963" customFormat="false" ht="12.5" hidden="false" customHeight="false" outlineLevel="0" collapsed="false">
      <c r="A963" s="242"/>
      <c r="B963" s="242"/>
      <c r="C963" s="242"/>
      <c r="D963" s="243"/>
      <c r="E963" s="243"/>
      <c r="F963" s="242"/>
      <c r="G963" s="242"/>
      <c r="H963" s="242"/>
      <c r="I963" s="244"/>
      <c r="J963" s="245"/>
      <c r="K963" s="235"/>
    </row>
    <row r="964" customFormat="false" ht="12.5" hidden="false" customHeight="false" outlineLevel="0" collapsed="false">
      <c r="A964" s="242"/>
      <c r="B964" s="242"/>
      <c r="C964" s="242"/>
      <c r="D964" s="243"/>
      <c r="E964" s="243"/>
      <c r="F964" s="242"/>
      <c r="G964" s="242"/>
      <c r="H964" s="242"/>
      <c r="I964" s="244"/>
      <c r="J964" s="245"/>
      <c r="K964" s="235"/>
    </row>
    <row r="965" customFormat="false" ht="12.5" hidden="false" customHeight="false" outlineLevel="0" collapsed="false">
      <c r="A965" s="242"/>
      <c r="B965" s="242"/>
      <c r="C965" s="242"/>
      <c r="D965" s="243"/>
      <c r="E965" s="243"/>
      <c r="F965" s="242"/>
      <c r="G965" s="242"/>
      <c r="H965" s="242"/>
      <c r="I965" s="244"/>
      <c r="J965" s="245"/>
      <c r="K965" s="235"/>
    </row>
    <row r="966" customFormat="false" ht="12.5" hidden="false" customHeight="false" outlineLevel="0" collapsed="false">
      <c r="A966" s="242"/>
      <c r="B966" s="242"/>
      <c r="C966" s="242"/>
      <c r="D966" s="243"/>
      <c r="E966" s="243"/>
      <c r="F966" s="242"/>
      <c r="G966" s="242"/>
      <c r="H966" s="242"/>
      <c r="I966" s="244"/>
      <c r="J966" s="245"/>
      <c r="K966" s="235"/>
    </row>
    <row r="967" customFormat="false" ht="12.5" hidden="false" customHeight="false" outlineLevel="0" collapsed="false">
      <c r="A967" s="242"/>
      <c r="B967" s="242"/>
      <c r="C967" s="242"/>
      <c r="D967" s="243"/>
      <c r="E967" s="243"/>
      <c r="F967" s="242"/>
      <c r="G967" s="242"/>
      <c r="H967" s="242"/>
      <c r="I967" s="244"/>
      <c r="J967" s="245"/>
      <c r="K967" s="235"/>
    </row>
    <row r="968" customFormat="false" ht="12.5" hidden="false" customHeight="false" outlineLevel="0" collapsed="false">
      <c r="A968" s="242"/>
      <c r="B968" s="242"/>
      <c r="C968" s="242"/>
      <c r="D968" s="243"/>
      <c r="E968" s="243"/>
      <c r="F968" s="242"/>
      <c r="G968" s="242"/>
      <c r="H968" s="242"/>
      <c r="I968" s="244"/>
      <c r="J968" s="245"/>
      <c r="K968" s="235"/>
    </row>
    <row r="969" customFormat="false" ht="12.5" hidden="false" customHeight="false" outlineLevel="0" collapsed="false">
      <c r="A969" s="242"/>
      <c r="B969" s="242"/>
      <c r="C969" s="242"/>
      <c r="D969" s="243"/>
      <c r="E969" s="243"/>
      <c r="F969" s="242"/>
      <c r="G969" s="242"/>
      <c r="H969" s="242"/>
      <c r="I969" s="244"/>
      <c r="J969" s="245"/>
      <c r="K969" s="235"/>
    </row>
    <row r="970" customFormat="false" ht="12.5" hidden="false" customHeight="false" outlineLevel="0" collapsed="false">
      <c r="A970" s="242"/>
      <c r="B970" s="242"/>
      <c r="C970" s="242"/>
      <c r="D970" s="243"/>
      <c r="E970" s="243"/>
      <c r="F970" s="242"/>
      <c r="G970" s="242"/>
      <c r="H970" s="242"/>
      <c r="I970" s="244"/>
      <c r="J970" s="245"/>
      <c r="K970" s="235"/>
    </row>
    <row r="971" customFormat="false" ht="12.5" hidden="false" customHeight="false" outlineLevel="0" collapsed="false">
      <c r="A971" s="242"/>
      <c r="B971" s="242"/>
      <c r="C971" s="242"/>
      <c r="D971" s="243"/>
      <c r="E971" s="243"/>
      <c r="F971" s="242"/>
      <c r="G971" s="242"/>
      <c r="H971" s="242"/>
      <c r="I971" s="244"/>
      <c r="J971" s="245"/>
      <c r="K971" s="235"/>
    </row>
    <row r="972" customFormat="false" ht="12.5" hidden="false" customHeight="false" outlineLevel="0" collapsed="false">
      <c r="A972" s="242"/>
      <c r="B972" s="242"/>
      <c r="C972" s="242"/>
      <c r="D972" s="243"/>
      <c r="E972" s="243"/>
      <c r="F972" s="242"/>
      <c r="G972" s="242"/>
      <c r="H972" s="242"/>
      <c r="I972" s="244"/>
      <c r="J972" s="245"/>
      <c r="K972" s="235"/>
    </row>
    <row r="973" customFormat="false" ht="12.5" hidden="false" customHeight="false" outlineLevel="0" collapsed="false">
      <c r="A973" s="242"/>
      <c r="B973" s="242"/>
      <c r="C973" s="242"/>
      <c r="D973" s="243"/>
      <c r="E973" s="243"/>
      <c r="F973" s="242"/>
      <c r="G973" s="242"/>
      <c r="H973" s="242"/>
      <c r="I973" s="244"/>
      <c r="J973" s="245"/>
      <c r="K973" s="235"/>
    </row>
    <row r="974" customFormat="false" ht="12.5" hidden="false" customHeight="false" outlineLevel="0" collapsed="false">
      <c r="A974" s="242"/>
      <c r="B974" s="242"/>
      <c r="C974" s="242"/>
      <c r="D974" s="243"/>
      <c r="E974" s="243"/>
      <c r="F974" s="242"/>
      <c r="G974" s="242"/>
      <c r="H974" s="242"/>
      <c r="I974" s="244"/>
      <c r="J974" s="245"/>
      <c r="K974" s="235"/>
    </row>
    <row r="975" customFormat="false" ht="12.5" hidden="false" customHeight="false" outlineLevel="0" collapsed="false">
      <c r="A975" s="242"/>
      <c r="B975" s="242"/>
      <c r="C975" s="242"/>
      <c r="D975" s="243"/>
      <c r="E975" s="243"/>
      <c r="F975" s="242"/>
      <c r="G975" s="242"/>
      <c r="H975" s="242"/>
      <c r="I975" s="244"/>
      <c r="J975" s="245"/>
      <c r="K975" s="235"/>
    </row>
    <row r="976" customFormat="false" ht="12.5" hidden="false" customHeight="false" outlineLevel="0" collapsed="false">
      <c r="A976" s="242"/>
      <c r="B976" s="242"/>
      <c r="C976" s="242"/>
      <c r="D976" s="243"/>
      <c r="E976" s="243"/>
      <c r="F976" s="242"/>
      <c r="G976" s="242"/>
      <c r="H976" s="242"/>
      <c r="I976" s="244"/>
      <c r="J976" s="245"/>
      <c r="K976" s="235"/>
    </row>
    <row r="977" customFormat="false" ht="12.5" hidden="false" customHeight="false" outlineLevel="0" collapsed="false">
      <c r="A977" s="242"/>
      <c r="B977" s="242"/>
      <c r="C977" s="242"/>
      <c r="D977" s="243"/>
      <c r="E977" s="243"/>
      <c r="F977" s="242"/>
      <c r="G977" s="242"/>
      <c r="H977" s="242"/>
      <c r="I977" s="244"/>
      <c r="J977" s="245"/>
      <c r="K977" s="235"/>
    </row>
    <row r="978" customFormat="false" ht="12.5" hidden="false" customHeight="false" outlineLevel="0" collapsed="false">
      <c r="A978" s="242"/>
      <c r="B978" s="242"/>
      <c r="C978" s="242"/>
      <c r="D978" s="243"/>
      <c r="E978" s="243"/>
      <c r="F978" s="242"/>
      <c r="G978" s="242"/>
      <c r="H978" s="242"/>
      <c r="I978" s="244"/>
      <c r="J978" s="245"/>
      <c r="K978" s="235"/>
    </row>
    <row r="979" customFormat="false" ht="12.5" hidden="false" customHeight="false" outlineLevel="0" collapsed="false">
      <c r="A979" s="242"/>
      <c r="B979" s="242"/>
      <c r="C979" s="242"/>
      <c r="D979" s="243"/>
      <c r="E979" s="243"/>
      <c r="F979" s="242"/>
      <c r="G979" s="242"/>
      <c r="H979" s="242"/>
      <c r="I979" s="244"/>
      <c r="J979" s="245"/>
      <c r="K979" s="235"/>
    </row>
    <row r="980" customFormat="false" ht="12.5" hidden="false" customHeight="false" outlineLevel="0" collapsed="false">
      <c r="A980" s="242"/>
      <c r="B980" s="242"/>
      <c r="C980" s="242"/>
      <c r="D980" s="243"/>
      <c r="E980" s="243"/>
      <c r="F980" s="242"/>
      <c r="G980" s="242"/>
      <c r="H980" s="242"/>
      <c r="I980" s="244"/>
      <c r="J980" s="245"/>
      <c r="K980" s="235"/>
    </row>
    <row r="981" customFormat="false" ht="12.5" hidden="false" customHeight="false" outlineLevel="0" collapsed="false">
      <c r="A981" s="242"/>
      <c r="B981" s="242"/>
      <c r="C981" s="242"/>
      <c r="D981" s="243"/>
      <c r="E981" s="243"/>
      <c r="F981" s="242"/>
      <c r="G981" s="242"/>
      <c r="H981" s="242"/>
      <c r="I981" s="244"/>
      <c r="J981" s="245"/>
      <c r="K981" s="235"/>
    </row>
    <row r="982" customFormat="false" ht="12.5" hidden="false" customHeight="false" outlineLevel="0" collapsed="false">
      <c r="A982" s="242"/>
      <c r="B982" s="242"/>
      <c r="C982" s="242"/>
      <c r="D982" s="243"/>
      <c r="E982" s="243"/>
      <c r="F982" s="242"/>
      <c r="G982" s="242"/>
      <c r="H982" s="242"/>
      <c r="I982" s="244"/>
      <c r="J982" s="245"/>
      <c r="K982" s="235"/>
    </row>
    <row r="983" customFormat="false" ht="12.5" hidden="false" customHeight="false" outlineLevel="0" collapsed="false">
      <c r="A983" s="242"/>
      <c r="B983" s="242"/>
      <c r="C983" s="242"/>
      <c r="D983" s="243"/>
      <c r="E983" s="243"/>
      <c r="F983" s="242"/>
      <c r="G983" s="242"/>
      <c r="H983" s="242"/>
      <c r="I983" s="244"/>
      <c r="J983" s="245"/>
      <c r="K983" s="235"/>
    </row>
    <row r="984" customFormat="false" ht="12.5" hidden="false" customHeight="false" outlineLevel="0" collapsed="false">
      <c r="A984" s="242"/>
      <c r="B984" s="242"/>
      <c r="C984" s="242"/>
      <c r="D984" s="243"/>
      <c r="E984" s="243"/>
      <c r="F984" s="242"/>
      <c r="G984" s="242"/>
      <c r="H984" s="242"/>
      <c r="I984" s="244"/>
      <c r="J984" s="245"/>
      <c r="K984" s="235"/>
    </row>
    <row r="985" customFormat="false" ht="12.5" hidden="false" customHeight="false" outlineLevel="0" collapsed="false">
      <c r="A985" s="242"/>
      <c r="B985" s="242"/>
      <c r="C985" s="242"/>
      <c r="D985" s="243"/>
      <c r="E985" s="243"/>
      <c r="F985" s="242"/>
      <c r="G985" s="242"/>
      <c r="H985" s="242"/>
      <c r="I985" s="244"/>
      <c r="J985" s="245"/>
      <c r="K985" s="235"/>
    </row>
    <row r="986" customFormat="false" ht="12.5" hidden="false" customHeight="false" outlineLevel="0" collapsed="false">
      <c r="A986" s="242"/>
      <c r="B986" s="242"/>
      <c r="C986" s="242"/>
      <c r="D986" s="243"/>
      <c r="E986" s="243"/>
      <c r="F986" s="242"/>
      <c r="G986" s="242"/>
      <c r="H986" s="242"/>
      <c r="I986" s="244"/>
      <c r="J986" s="245"/>
      <c r="K986" s="235"/>
    </row>
    <row r="987" customFormat="false" ht="12.5" hidden="false" customHeight="false" outlineLevel="0" collapsed="false">
      <c r="A987" s="242"/>
      <c r="B987" s="242"/>
      <c r="C987" s="242"/>
      <c r="D987" s="243"/>
      <c r="E987" s="243"/>
      <c r="F987" s="242"/>
      <c r="G987" s="242"/>
      <c r="H987" s="242"/>
      <c r="I987" s="244"/>
      <c r="J987" s="245"/>
      <c r="K987" s="235"/>
    </row>
    <row r="988" customFormat="false" ht="12.5" hidden="false" customHeight="false" outlineLevel="0" collapsed="false">
      <c r="A988" s="242"/>
      <c r="B988" s="242"/>
      <c r="C988" s="242"/>
      <c r="D988" s="243"/>
      <c r="E988" s="243"/>
      <c r="F988" s="242"/>
      <c r="G988" s="242"/>
      <c r="H988" s="242"/>
      <c r="I988" s="244"/>
      <c r="J988" s="245"/>
      <c r="K988" s="235"/>
    </row>
    <row r="989" customFormat="false" ht="12.5" hidden="false" customHeight="false" outlineLevel="0" collapsed="false">
      <c r="A989" s="242"/>
      <c r="B989" s="242"/>
      <c r="C989" s="242"/>
      <c r="D989" s="243"/>
      <c r="E989" s="243"/>
      <c r="F989" s="242"/>
      <c r="G989" s="242"/>
      <c r="H989" s="242"/>
      <c r="I989" s="244"/>
      <c r="J989" s="245"/>
      <c r="K989" s="235"/>
    </row>
    <row r="990" customFormat="false" ht="12.5" hidden="false" customHeight="false" outlineLevel="0" collapsed="false">
      <c r="A990" s="242"/>
      <c r="B990" s="242"/>
      <c r="C990" s="242"/>
      <c r="D990" s="243"/>
      <c r="E990" s="243"/>
      <c r="F990" s="242"/>
      <c r="G990" s="242"/>
      <c r="H990" s="242"/>
      <c r="I990" s="244"/>
      <c r="J990" s="245"/>
      <c r="K990" s="235"/>
    </row>
    <row r="991" customFormat="false" ht="12.5" hidden="false" customHeight="false" outlineLevel="0" collapsed="false">
      <c r="A991" s="242"/>
      <c r="B991" s="242"/>
      <c r="C991" s="242"/>
      <c r="D991" s="243"/>
      <c r="E991" s="243"/>
      <c r="F991" s="242"/>
      <c r="G991" s="242"/>
      <c r="H991" s="242"/>
      <c r="I991" s="244"/>
      <c r="J991" s="245"/>
      <c r="K991" s="235"/>
    </row>
    <row r="992" customFormat="false" ht="12.5" hidden="false" customHeight="false" outlineLevel="0" collapsed="false">
      <c r="A992" s="242"/>
      <c r="B992" s="242"/>
      <c r="C992" s="242"/>
      <c r="D992" s="243"/>
      <c r="E992" s="243"/>
      <c r="F992" s="242"/>
      <c r="G992" s="242"/>
      <c r="H992" s="242"/>
      <c r="I992" s="244"/>
      <c r="J992" s="245"/>
      <c r="K992" s="235"/>
    </row>
    <row r="993" customFormat="false" ht="12.5" hidden="false" customHeight="false" outlineLevel="0" collapsed="false">
      <c r="A993" s="242"/>
      <c r="B993" s="242"/>
      <c r="C993" s="242"/>
      <c r="D993" s="243"/>
      <c r="E993" s="243"/>
      <c r="F993" s="242"/>
      <c r="G993" s="242"/>
      <c r="H993" s="242"/>
      <c r="I993" s="244"/>
      <c r="J993" s="245"/>
      <c r="K993" s="235"/>
    </row>
    <row r="994" customFormat="false" ht="12.5" hidden="false" customHeight="false" outlineLevel="0" collapsed="false">
      <c r="A994" s="242"/>
      <c r="B994" s="242"/>
      <c r="C994" s="242"/>
      <c r="D994" s="243"/>
      <c r="E994" s="243"/>
      <c r="F994" s="242"/>
      <c r="G994" s="242"/>
      <c r="H994" s="242"/>
      <c r="I994" s="244"/>
      <c r="J994" s="245"/>
      <c r="K994" s="235"/>
    </row>
    <row r="995" customFormat="false" ht="12.5" hidden="false" customHeight="false" outlineLevel="0" collapsed="false">
      <c r="A995" s="242"/>
      <c r="B995" s="242"/>
      <c r="C995" s="242"/>
      <c r="D995" s="243"/>
      <c r="E995" s="243"/>
      <c r="F995" s="242"/>
      <c r="G995" s="242"/>
      <c r="H995" s="242"/>
      <c r="I995" s="244"/>
      <c r="J995" s="245"/>
      <c r="K995" s="235"/>
    </row>
    <row r="996" customFormat="false" ht="12.5" hidden="false" customHeight="false" outlineLevel="0" collapsed="false">
      <c r="A996" s="242"/>
      <c r="B996" s="242"/>
      <c r="C996" s="242"/>
      <c r="D996" s="243"/>
      <c r="E996" s="243"/>
      <c r="F996" s="242"/>
      <c r="G996" s="242"/>
      <c r="H996" s="242"/>
      <c r="I996" s="244"/>
      <c r="J996" s="245"/>
      <c r="K996" s="235"/>
    </row>
    <row r="997" customFormat="false" ht="12.5" hidden="false" customHeight="false" outlineLevel="0" collapsed="false">
      <c r="A997" s="242"/>
      <c r="B997" s="242"/>
      <c r="C997" s="242"/>
      <c r="D997" s="243"/>
      <c r="E997" s="243"/>
      <c r="F997" s="242"/>
      <c r="G997" s="242"/>
      <c r="H997" s="242"/>
      <c r="I997" s="244"/>
      <c r="J997" s="245"/>
      <c r="K997" s="235"/>
    </row>
    <row r="998" customFormat="false" ht="12.5" hidden="false" customHeight="false" outlineLevel="0" collapsed="false">
      <c r="A998" s="242"/>
      <c r="B998" s="242"/>
      <c r="C998" s="242"/>
      <c r="D998" s="243"/>
      <c r="E998" s="243"/>
      <c r="F998" s="242"/>
      <c r="G998" s="242"/>
      <c r="H998" s="242"/>
      <c r="I998" s="244"/>
      <c r="J998" s="245"/>
      <c r="K998" s="235"/>
    </row>
    <row r="999" customFormat="false" ht="12.5" hidden="false" customHeight="false" outlineLevel="0" collapsed="false">
      <c r="A999" s="242"/>
      <c r="B999" s="242"/>
      <c r="C999" s="242"/>
      <c r="D999" s="243"/>
      <c r="E999" s="243"/>
      <c r="F999" s="242"/>
      <c r="G999" s="242"/>
      <c r="H999" s="242"/>
      <c r="I999" s="244"/>
      <c r="J999" s="245"/>
      <c r="K999" s="235"/>
    </row>
    <row r="1000" customFormat="false" ht="12.5" hidden="false" customHeight="false" outlineLevel="0" collapsed="false">
      <c r="A1000" s="242"/>
      <c r="B1000" s="242"/>
      <c r="C1000" s="242"/>
      <c r="D1000" s="243"/>
      <c r="E1000" s="243"/>
      <c r="F1000" s="242"/>
      <c r="G1000" s="242"/>
      <c r="H1000" s="242"/>
      <c r="I1000" s="244"/>
      <c r="J1000" s="245"/>
      <c r="K1000" s="235"/>
    </row>
    <row r="1001" customFormat="false" ht="12.5" hidden="false" customHeight="false" outlineLevel="0" collapsed="false">
      <c r="A1001" s="242"/>
      <c r="B1001" s="242"/>
      <c r="C1001" s="242"/>
      <c r="D1001" s="243"/>
      <c r="E1001" s="243"/>
      <c r="F1001" s="242"/>
      <c r="G1001" s="242"/>
      <c r="H1001" s="242"/>
      <c r="I1001" s="244"/>
      <c r="J1001" s="245"/>
      <c r="K1001" s="235"/>
    </row>
    <row r="1002" customFormat="false" ht="12.5" hidden="false" customHeight="false" outlineLevel="0" collapsed="false">
      <c r="A1002" s="242"/>
      <c r="B1002" s="242"/>
      <c r="C1002" s="242"/>
      <c r="D1002" s="243"/>
      <c r="E1002" s="243"/>
      <c r="F1002" s="242"/>
      <c r="G1002" s="242"/>
      <c r="H1002" s="242"/>
      <c r="I1002" s="244"/>
      <c r="J1002" s="245"/>
      <c r="K1002" s="235"/>
    </row>
    <row r="1003" customFormat="false" ht="12.5" hidden="false" customHeight="false" outlineLevel="0" collapsed="false">
      <c r="A1003" s="242"/>
      <c r="B1003" s="242"/>
      <c r="C1003" s="242"/>
      <c r="D1003" s="243"/>
      <c r="E1003" s="243"/>
      <c r="F1003" s="242"/>
      <c r="G1003" s="242"/>
      <c r="H1003" s="242"/>
      <c r="I1003" s="244"/>
      <c r="J1003" s="245"/>
      <c r="K1003" s="235"/>
    </row>
    <row r="1004" customFormat="false" ht="12.5" hidden="false" customHeight="false" outlineLevel="0" collapsed="false">
      <c r="A1004" s="242"/>
      <c r="B1004" s="242"/>
      <c r="C1004" s="242"/>
      <c r="D1004" s="243"/>
      <c r="E1004" s="243"/>
      <c r="F1004" s="242"/>
      <c r="G1004" s="242"/>
      <c r="H1004" s="242"/>
      <c r="I1004" s="244"/>
      <c r="J1004" s="245"/>
      <c r="K1004" s="235"/>
    </row>
    <row r="1005" customFormat="false" ht="12.5" hidden="false" customHeight="false" outlineLevel="0" collapsed="false">
      <c r="A1005" s="242"/>
      <c r="B1005" s="242"/>
      <c r="C1005" s="242"/>
      <c r="D1005" s="243"/>
      <c r="E1005" s="243"/>
      <c r="F1005" s="242"/>
      <c r="G1005" s="242"/>
      <c r="H1005" s="242"/>
      <c r="I1005" s="244"/>
      <c r="J1005" s="245"/>
      <c r="K1005" s="235"/>
    </row>
    <row r="1006" customFormat="false" ht="12.5" hidden="false" customHeight="false" outlineLevel="0" collapsed="false">
      <c r="A1006" s="242"/>
      <c r="B1006" s="242"/>
      <c r="C1006" s="242"/>
      <c r="D1006" s="243"/>
      <c r="E1006" s="243"/>
      <c r="F1006" s="242"/>
      <c r="G1006" s="242"/>
      <c r="H1006" s="242"/>
      <c r="I1006" s="244"/>
      <c r="J1006" s="245"/>
      <c r="K1006" s="235"/>
    </row>
    <row r="1007" customFormat="false" ht="12.5" hidden="false" customHeight="false" outlineLevel="0" collapsed="false">
      <c r="A1007" s="242"/>
      <c r="B1007" s="242"/>
      <c r="C1007" s="242"/>
      <c r="D1007" s="243"/>
      <c r="E1007" s="243"/>
      <c r="F1007" s="242"/>
      <c r="G1007" s="242"/>
      <c r="H1007" s="242"/>
      <c r="I1007" s="244"/>
      <c r="J1007" s="245"/>
      <c r="K1007" s="235"/>
    </row>
    <row r="1008" customFormat="false" ht="12.5" hidden="false" customHeight="false" outlineLevel="0" collapsed="false">
      <c r="A1008" s="242"/>
      <c r="B1008" s="242"/>
      <c r="C1008" s="242"/>
      <c r="D1008" s="243"/>
      <c r="E1008" s="243"/>
      <c r="F1008" s="242"/>
      <c r="G1008" s="242"/>
      <c r="H1008" s="242"/>
      <c r="I1008" s="244"/>
      <c r="J1008" s="245"/>
      <c r="K1008" s="235"/>
    </row>
    <row r="1009" customFormat="false" ht="12.5" hidden="false" customHeight="false" outlineLevel="0" collapsed="false">
      <c r="A1009" s="242"/>
      <c r="B1009" s="242"/>
      <c r="C1009" s="242"/>
      <c r="D1009" s="243"/>
      <c r="E1009" s="243"/>
      <c r="F1009" s="242"/>
      <c r="G1009" s="242"/>
      <c r="H1009" s="242"/>
      <c r="I1009" s="244"/>
      <c r="J1009" s="245"/>
      <c r="K1009" s="235"/>
    </row>
    <row r="1010" customFormat="false" ht="12.5" hidden="false" customHeight="false" outlineLevel="0" collapsed="false">
      <c r="A1010" s="242"/>
      <c r="B1010" s="242"/>
      <c r="C1010" s="242"/>
      <c r="D1010" s="243"/>
      <c r="E1010" s="243"/>
      <c r="F1010" s="242"/>
      <c r="G1010" s="242"/>
      <c r="H1010" s="242"/>
      <c r="I1010" s="244"/>
      <c r="J1010" s="245"/>
      <c r="K1010" s="235"/>
    </row>
    <row r="1011" customFormat="false" ht="12.5" hidden="false" customHeight="false" outlineLevel="0" collapsed="false">
      <c r="A1011" s="242"/>
      <c r="B1011" s="242"/>
      <c r="C1011" s="242"/>
      <c r="D1011" s="243"/>
      <c r="E1011" s="243"/>
      <c r="F1011" s="242"/>
      <c r="G1011" s="242"/>
      <c r="H1011" s="242"/>
      <c r="I1011" s="244"/>
      <c r="J1011" s="245"/>
      <c r="K1011" s="235"/>
    </row>
    <row r="1012" customFormat="false" ht="12.5" hidden="false" customHeight="false" outlineLevel="0" collapsed="false">
      <c r="A1012" s="242"/>
      <c r="B1012" s="242"/>
      <c r="C1012" s="242"/>
      <c r="D1012" s="243"/>
      <c r="E1012" s="243"/>
      <c r="F1012" s="242"/>
      <c r="G1012" s="242"/>
      <c r="H1012" s="242"/>
      <c r="I1012" s="244"/>
      <c r="J1012" s="245"/>
      <c r="K1012" s="235"/>
    </row>
    <row r="1013" customFormat="false" ht="12.5" hidden="false" customHeight="false" outlineLevel="0" collapsed="false">
      <c r="A1013" s="242"/>
      <c r="B1013" s="242"/>
      <c r="C1013" s="242"/>
      <c r="D1013" s="243"/>
      <c r="E1013" s="243"/>
      <c r="F1013" s="242"/>
      <c r="G1013" s="242"/>
      <c r="H1013" s="242"/>
      <c r="I1013" s="244"/>
      <c r="J1013" s="245"/>
      <c r="K1013" s="235"/>
    </row>
    <row r="1014" customFormat="false" ht="12.5" hidden="false" customHeight="false" outlineLevel="0" collapsed="false">
      <c r="A1014" s="242"/>
      <c r="B1014" s="242"/>
      <c r="C1014" s="242"/>
      <c r="D1014" s="243"/>
      <c r="E1014" s="243"/>
      <c r="F1014" s="242"/>
      <c r="G1014" s="242"/>
      <c r="H1014" s="242"/>
      <c r="I1014" s="244"/>
      <c r="J1014" s="245"/>
      <c r="K1014" s="235"/>
    </row>
    <row r="1015" customFormat="false" ht="12.5" hidden="false" customHeight="false" outlineLevel="0" collapsed="false">
      <c r="A1015" s="242"/>
      <c r="B1015" s="242"/>
      <c r="C1015" s="242"/>
      <c r="D1015" s="243"/>
      <c r="E1015" s="243"/>
      <c r="F1015" s="242"/>
      <c r="G1015" s="242"/>
      <c r="H1015" s="242"/>
      <c r="I1015" s="244"/>
      <c r="J1015" s="245"/>
      <c r="K1015" s="235"/>
    </row>
    <row r="1016" customFormat="false" ht="12.5" hidden="false" customHeight="false" outlineLevel="0" collapsed="false">
      <c r="A1016" s="242"/>
      <c r="B1016" s="242"/>
      <c r="C1016" s="242"/>
      <c r="D1016" s="243"/>
      <c r="E1016" s="243"/>
      <c r="F1016" s="242"/>
      <c r="G1016" s="242"/>
      <c r="H1016" s="242"/>
      <c r="I1016" s="244"/>
      <c r="J1016" s="245"/>
      <c r="K1016" s="235"/>
    </row>
    <row r="1017" customFormat="false" ht="12.5" hidden="false" customHeight="false" outlineLevel="0" collapsed="false">
      <c r="A1017" s="242"/>
      <c r="B1017" s="242"/>
      <c r="C1017" s="242"/>
      <c r="D1017" s="243"/>
      <c r="E1017" s="243"/>
      <c r="F1017" s="242"/>
      <c r="G1017" s="242"/>
      <c r="H1017" s="242"/>
      <c r="I1017" s="244"/>
      <c r="J1017" s="245"/>
      <c r="K1017" s="235"/>
    </row>
    <row r="1018" customFormat="false" ht="12.5" hidden="false" customHeight="false" outlineLevel="0" collapsed="false">
      <c r="A1018" s="242"/>
      <c r="B1018" s="242"/>
      <c r="C1018" s="242"/>
      <c r="D1018" s="243"/>
      <c r="E1018" s="243"/>
      <c r="F1018" s="242"/>
      <c r="G1018" s="242"/>
      <c r="H1018" s="242"/>
      <c r="I1018" s="244"/>
      <c r="J1018" s="245"/>
      <c r="K1018" s="235"/>
    </row>
    <row r="1019" customFormat="false" ht="12.5" hidden="false" customHeight="false" outlineLevel="0" collapsed="false">
      <c r="A1019" s="242"/>
      <c r="B1019" s="242"/>
      <c r="C1019" s="242"/>
      <c r="D1019" s="243"/>
      <c r="E1019" s="243"/>
      <c r="F1019" s="242"/>
      <c r="G1019" s="242"/>
      <c r="H1019" s="242"/>
      <c r="I1019" s="244"/>
      <c r="J1019" s="245"/>
      <c r="K1019" s="235"/>
    </row>
    <row r="1020" customFormat="false" ht="12.5" hidden="false" customHeight="false" outlineLevel="0" collapsed="false">
      <c r="A1020" s="242"/>
      <c r="B1020" s="242"/>
      <c r="C1020" s="242"/>
      <c r="D1020" s="243"/>
      <c r="E1020" s="243"/>
      <c r="F1020" s="242"/>
      <c r="G1020" s="242"/>
      <c r="H1020" s="242"/>
      <c r="I1020" s="244"/>
      <c r="J1020" s="245"/>
      <c r="K1020" s="235"/>
    </row>
    <row r="1021" customFormat="false" ht="12.5" hidden="false" customHeight="false" outlineLevel="0" collapsed="false">
      <c r="A1021" s="242"/>
      <c r="B1021" s="242"/>
      <c r="C1021" s="242"/>
      <c r="D1021" s="243"/>
      <c r="E1021" s="243"/>
      <c r="F1021" s="242"/>
      <c r="G1021" s="242"/>
      <c r="H1021" s="242"/>
      <c r="I1021" s="244"/>
      <c r="J1021" s="245"/>
      <c r="K1021" s="235"/>
    </row>
    <row r="1022" customFormat="false" ht="12.5" hidden="false" customHeight="false" outlineLevel="0" collapsed="false">
      <c r="A1022" s="242"/>
      <c r="B1022" s="242"/>
      <c r="C1022" s="242"/>
      <c r="D1022" s="243"/>
      <c r="E1022" s="243"/>
      <c r="F1022" s="242"/>
      <c r="G1022" s="242"/>
      <c r="H1022" s="242"/>
      <c r="I1022" s="244"/>
      <c r="J1022" s="245"/>
      <c r="K1022" s="235"/>
    </row>
    <row r="1023" customFormat="false" ht="12.5" hidden="false" customHeight="false" outlineLevel="0" collapsed="false">
      <c r="A1023" s="242"/>
      <c r="B1023" s="242"/>
      <c r="C1023" s="242"/>
      <c r="D1023" s="243"/>
      <c r="E1023" s="243"/>
      <c r="F1023" s="242"/>
      <c r="G1023" s="242"/>
      <c r="H1023" s="242"/>
      <c r="I1023" s="244"/>
      <c r="J1023" s="245"/>
      <c r="K1023" s="235"/>
    </row>
    <row r="1024" customFormat="false" ht="12.5" hidden="false" customHeight="false" outlineLevel="0" collapsed="false">
      <c r="A1024" s="242"/>
      <c r="B1024" s="242"/>
      <c r="C1024" s="242"/>
      <c r="D1024" s="243"/>
      <c r="E1024" s="243"/>
      <c r="F1024" s="242"/>
      <c r="G1024" s="242"/>
      <c r="H1024" s="242"/>
      <c r="I1024" s="244"/>
      <c r="J1024" s="245"/>
      <c r="K1024" s="235"/>
    </row>
    <row r="1025" customFormat="false" ht="12.5" hidden="false" customHeight="false" outlineLevel="0" collapsed="false">
      <c r="A1025" s="242"/>
      <c r="B1025" s="242"/>
      <c r="C1025" s="242"/>
      <c r="D1025" s="243"/>
      <c r="E1025" s="243"/>
      <c r="F1025" s="242"/>
      <c r="G1025" s="242"/>
      <c r="H1025" s="242"/>
      <c r="I1025" s="244"/>
      <c r="J1025" s="245"/>
      <c r="K1025" s="235"/>
    </row>
    <row r="1026" customFormat="false" ht="12.5" hidden="false" customHeight="false" outlineLevel="0" collapsed="false">
      <c r="A1026" s="242"/>
      <c r="B1026" s="242"/>
      <c r="C1026" s="242"/>
      <c r="D1026" s="243"/>
      <c r="E1026" s="243"/>
      <c r="F1026" s="242"/>
      <c r="G1026" s="242"/>
      <c r="H1026" s="242"/>
      <c r="I1026" s="244"/>
      <c r="J1026" s="245"/>
      <c r="K1026" s="235"/>
    </row>
    <row r="1027" customFormat="false" ht="12.5" hidden="false" customHeight="false" outlineLevel="0" collapsed="false">
      <c r="A1027" s="242"/>
      <c r="B1027" s="242"/>
      <c r="C1027" s="242"/>
      <c r="D1027" s="243"/>
      <c r="E1027" s="243"/>
      <c r="F1027" s="242"/>
      <c r="G1027" s="242"/>
      <c r="H1027" s="242"/>
      <c r="I1027" s="244"/>
      <c r="J1027" s="245"/>
      <c r="K1027" s="235"/>
    </row>
    <row r="1028" customFormat="false" ht="12.5" hidden="false" customHeight="false" outlineLevel="0" collapsed="false">
      <c r="A1028" s="242"/>
      <c r="B1028" s="242"/>
      <c r="C1028" s="242"/>
      <c r="D1028" s="243"/>
      <c r="E1028" s="243"/>
      <c r="F1028" s="242"/>
      <c r="G1028" s="242"/>
      <c r="H1028" s="242"/>
      <c r="I1028" s="244"/>
      <c r="J1028" s="245"/>
      <c r="K1028" s="235"/>
    </row>
    <row r="1029" customFormat="false" ht="12.5" hidden="false" customHeight="false" outlineLevel="0" collapsed="false">
      <c r="A1029" s="242"/>
      <c r="B1029" s="242"/>
      <c r="C1029" s="242"/>
      <c r="D1029" s="243"/>
      <c r="E1029" s="243"/>
      <c r="F1029" s="242"/>
      <c r="G1029" s="242"/>
      <c r="H1029" s="242"/>
      <c r="I1029" s="244"/>
      <c r="J1029" s="245"/>
      <c r="K1029" s="235"/>
    </row>
    <row r="1030" customFormat="false" ht="12.5" hidden="false" customHeight="false" outlineLevel="0" collapsed="false">
      <c r="A1030" s="242"/>
      <c r="B1030" s="242"/>
      <c r="C1030" s="242"/>
      <c r="D1030" s="243"/>
      <c r="E1030" s="243"/>
      <c r="F1030" s="242"/>
      <c r="G1030" s="242"/>
      <c r="H1030" s="242"/>
      <c r="I1030" s="244"/>
      <c r="J1030" s="245"/>
      <c r="K1030" s="235"/>
    </row>
    <row r="1031" customFormat="false" ht="12.5" hidden="false" customHeight="false" outlineLevel="0" collapsed="false">
      <c r="A1031" s="242"/>
      <c r="B1031" s="242"/>
      <c r="C1031" s="242"/>
      <c r="D1031" s="243"/>
      <c r="E1031" s="243"/>
      <c r="F1031" s="242"/>
      <c r="G1031" s="242"/>
      <c r="H1031" s="242"/>
      <c r="I1031" s="244"/>
      <c r="J1031" s="245"/>
      <c r="K1031" s="235"/>
    </row>
    <row r="1032" customFormat="false" ht="12.5" hidden="false" customHeight="false" outlineLevel="0" collapsed="false">
      <c r="A1032" s="242"/>
      <c r="B1032" s="242"/>
      <c r="C1032" s="242"/>
      <c r="D1032" s="243"/>
      <c r="E1032" s="243"/>
      <c r="F1032" s="242"/>
      <c r="G1032" s="242"/>
      <c r="H1032" s="242"/>
      <c r="I1032" s="244"/>
      <c r="J1032" s="245"/>
      <c r="K1032" s="235"/>
    </row>
    <row r="1033" customFormat="false" ht="12.5" hidden="false" customHeight="false" outlineLevel="0" collapsed="false">
      <c r="A1033" s="242"/>
      <c r="B1033" s="242"/>
      <c r="C1033" s="242"/>
      <c r="D1033" s="243"/>
      <c r="E1033" s="243"/>
      <c r="F1033" s="242"/>
      <c r="G1033" s="242"/>
      <c r="H1033" s="242"/>
      <c r="I1033" s="244"/>
      <c r="J1033" s="245"/>
      <c r="K1033" s="235"/>
    </row>
    <row r="1034" customFormat="false" ht="12.5" hidden="false" customHeight="false" outlineLevel="0" collapsed="false">
      <c r="A1034" s="242"/>
      <c r="B1034" s="242"/>
      <c r="C1034" s="242"/>
      <c r="D1034" s="243"/>
      <c r="E1034" s="243"/>
      <c r="F1034" s="242"/>
      <c r="G1034" s="242"/>
      <c r="H1034" s="242"/>
      <c r="I1034" s="244"/>
      <c r="J1034" s="245"/>
      <c r="K1034" s="235"/>
    </row>
    <row r="1035" customFormat="false" ht="12.5" hidden="false" customHeight="false" outlineLevel="0" collapsed="false">
      <c r="A1035" s="242"/>
      <c r="B1035" s="242"/>
      <c r="C1035" s="242"/>
      <c r="D1035" s="243"/>
      <c r="E1035" s="243"/>
      <c r="F1035" s="242"/>
      <c r="G1035" s="242"/>
      <c r="H1035" s="242"/>
      <c r="I1035" s="244"/>
      <c r="J1035" s="245"/>
      <c r="K1035" s="235"/>
    </row>
    <row r="1036" customFormat="false" ht="12.5" hidden="false" customHeight="false" outlineLevel="0" collapsed="false">
      <c r="A1036" s="242"/>
      <c r="B1036" s="242"/>
      <c r="C1036" s="242"/>
      <c r="D1036" s="243"/>
      <c r="E1036" s="243"/>
      <c r="F1036" s="242"/>
      <c r="G1036" s="242"/>
      <c r="H1036" s="242"/>
      <c r="I1036" s="244"/>
      <c r="J1036" s="245"/>
      <c r="K1036" s="235"/>
    </row>
    <row r="1037" customFormat="false" ht="12.5" hidden="false" customHeight="false" outlineLevel="0" collapsed="false">
      <c r="A1037" s="242"/>
      <c r="B1037" s="242"/>
      <c r="C1037" s="242"/>
      <c r="D1037" s="243"/>
      <c r="E1037" s="243"/>
      <c r="F1037" s="242"/>
      <c r="G1037" s="242"/>
      <c r="H1037" s="242"/>
      <c r="I1037" s="244"/>
      <c r="J1037" s="245"/>
      <c r="K1037" s="235"/>
    </row>
    <row r="1038" customFormat="false" ht="12.5" hidden="false" customHeight="false" outlineLevel="0" collapsed="false">
      <c r="A1038" s="242"/>
      <c r="B1038" s="242"/>
      <c r="C1038" s="242"/>
      <c r="D1038" s="243"/>
      <c r="E1038" s="243"/>
      <c r="F1038" s="242"/>
      <c r="G1038" s="242"/>
      <c r="H1038" s="242"/>
      <c r="I1038" s="244"/>
      <c r="J1038" s="245"/>
      <c r="K1038" s="235"/>
    </row>
    <row r="1039" customFormat="false" ht="12.5" hidden="false" customHeight="false" outlineLevel="0" collapsed="false">
      <c r="A1039" s="242"/>
      <c r="B1039" s="242"/>
      <c r="C1039" s="242"/>
      <c r="D1039" s="243"/>
      <c r="E1039" s="243"/>
      <c r="F1039" s="242"/>
      <c r="G1039" s="242"/>
      <c r="H1039" s="242"/>
      <c r="I1039" s="244"/>
      <c r="J1039" s="245"/>
      <c r="K1039" s="235"/>
    </row>
    <row r="1040" customFormat="false" ht="12.5" hidden="false" customHeight="false" outlineLevel="0" collapsed="false">
      <c r="A1040" s="242"/>
      <c r="B1040" s="242"/>
      <c r="C1040" s="242"/>
      <c r="D1040" s="243"/>
      <c r="E1040" s="243"/>
      <c r="F1040" s="242"/>
      <c r="G1040" s="242"/>
      <c r="H1040" s="242"/>
      <c r="I1040" s="244"/>
      <c r="J1040" s="245"/>
      <c r="K1040" s="235"/>
    </row>
    <row r="1041" customFormat="false" ht="12.5" hidden="false" customHeight="false" outlineLevel="0" collapsed="false">
      <c r="A1041" s="242"/>
      <c r="B1041" s="242"/>
      <c r="C1041" s="242"/>
      <c r="D1041" s="243"/>
      <c r="E1041" s="243"/>
      <c r="F1041" s="242"/>
      <c r="G1041" s="242"/>
      <c r="H1041" s="242"/>
      <c r="I1041" s="244"/>
      <c r="J1041" s="245"/>
      <c r="K1041" s="235"/>
    </row>
    <row r="1042" customFormat="false" ht="12.5" hidden="false" customHeight="false" outlineLevel="0" collapsed="false">
      <c r="A1042" s="242"/>
      <c r="B1042" s="242"/>
      <c r="C1042" s="242"/>
      <c r="D1042" s="243"/>
      <c r="E1042" s="243"/>
      <c r="F1042" s="242"/>
      <c r="G1042" s="242"/>
      <c r="H1042" s="242"/>
      <c r="I1042" s="244"/>
      <c r="J1042" s="245"/>
      <c r="K1042" s="235"/>
    </row>
    <row r="1043" customFormat="false" ht="12.5" hidden="false" customHeight="false" outlineLevel="0" collapsed="false">
      <c r="A1043" s="242"/>
      <c r="B1043" s="242"/>
      <c r="C1043" s="242"/>
      <c r="D1043" s="243"/>
      <c r="E1043" s="243"/>
      <c r="F1043" s="242"/>
      <c r="G1043" s="242"/>
      <c r="H1043" s="242"/>
      <c r="I1043" s="244"/>
      <c r="J1043" s="245"/>
      <c r="K1043" s="235"/>
    </row>
    <row r="1044" customFormat="false" ht="12.5" hidden="false" customHeight="false" outlineLevel="0" collapsed="false">
      <c r="A1044" s="242"/>
      <c r="B1044" s="242"/>
      <c r="C1044" s="242"/>
      <c r="D1044" s="243"/>
      <c r="E1044" s="243"/>
      <c r="F1044" s="242"/>
      <c r="G1044" s="242"/>
      <c r="H1044" s="242"/>
      <c r="I1044" s="244"/>
      <c r="J1044" s="245"/>
      <c r="K1044" s="235"/>
    </row>
    <row r="1045" customFormat="false" ht="12.5" hidden="false" customHeight="false" outlineLevel="0" collapsed="false">
      <c r="A1045" s="242"/>
      <c r="B1045" s="242"/>
      <c r="C1045" s="242"/>
      <c r="D1045" s="243"/>
      <c r="E1045" s="243"/>
      <c r="F1045" s="242"/>
      <c r="G1045" s="242"/>
      <c r="H1045" s="242"/>
      <c r="I1045" s="244"/>
      <c r="J1045" s="245"/>
      <c r="K1045" s="235"/>
    </row>
    <row r="1046" customFormat="false" ht="12.5" hidden="false" customHeight="false" outlineLevel="0" collapsed="false">
      <c r="A1046" s="242"/>
      <c r="B1046" s="242"/>
      <c r="C1046" s="242"/>
      <c r="D1046" s="243"/>
      <c r="E1046" s="243"/>
      <c r="F1046" s="242"/>
      <c r="G1046" s="242"/>
      <c r="H1046" s="242"/>
      <c r="I1046" s="244"/>
      <c r="J1046" s="245"/>
      <c r="K1046" s="235"/>
    </row>
    <row r="1047" customFormat="false" ht="12.5" hidden="false" customHeight="false" outlineLevel="0" collapsed="false">
      <c r="A1047" s="242"/>
      <c r="B1047" s="242"/>
      <c r="C1047" s="242"/>
      <c r="D1047" s="243"/>
      <c r="E1047" s="243"/>
      <c r="F1047" s="242"/>
      <c r="G1047" s="242"/>
      <c r="H1047" s="242"/>
      <c r="I1047" s="244"/>
      <c r="J1047" s="245"/>
      <c r="K1047" s="235"/>
    </row>
    <row r="1048" customFormat="false" ht="12.5" hidden="false" customHeight="false" outlineLevel="0" collapsed="false">
      <c r="A1048" s="242"/>
      <c r="B1048" s="242"/>
      <c r="C1048" s="242"/>
      <c r="D1048" s="243"/>
      <c r="E1048" s="243"/>
      <c r="F1048" s="242"/>
      <c r="G1048" s="242"/>
      <c r="H1048" s="242"/>
      <c r="I1048" s="244"/>
      <c r="J1048" s="245"/>
      <c r="K1048" s="235"/>
    </row>
    <row r="1049" customFormat="false" ht="12.5" hidden="false" customHeight="false" outlineLevel="0" collapsed="false">
      <c r="A1049" s="242"/>
      <c r="B1049" s="242"/>
      <c r="C1049" s="242"/>
      <c r="D1049" s="243"/>
      <c r="E1049" s="243"/>
      <c r="F1049" s="242"/>
      <c r="G1049" s="242"/>
      <c r="H1049" s="242"/>
      <c r="I1049" s="244"/>
      <c r="J1049" s="245"/>
      <c r="K1049" s="235"/>
    </row>
    <row r="1050" customFormat="false" ht="12.5" hidden="false" customHeight="false" outlineLevel="0" collapsed="false">
      <c r="A1050" s="242"/>
      <c r="B1050" s="242"/>
      <c r="C1050" s="242"/>
      <c r="D1050" s="243"/>
      <c r="E1050" s="243"/>
      <c r="F1050" s="242"/>
      <c r="G1050" s="242"/>
      <c r="H1050" s="242"/>
      <c r="I1050" s="244"/>
      <c r="J1050" s="245"/>
      <c r="K1050" s="235"/>
    </row>
    <row r="1051" customFormat="false" ht="12.5" hidden="false" customHeight="false" outlineLevel="0" collapsed="false">
      <c r="A1051" s="242"/>
      <c r="B1051" s="242"/>
      <c r="C1051" s="242"/>
      <c r="D1051" s="243"/>
      <c r="E1051" s="243"/>
      <c r="F1051" s="242"/>
      <c r="G1051" s="242"/>
      <c r="H1051" s="242"/>
      <c r="I1051" s="244"/>
      <c r="J1051" s="245"/>
      <c r="K1051" s="235"/>
    </row>
    <row r="1052" customFormat="false" ht="12.5" hidden="false" customHeight="false" outlineLevel="0" collapsed="false">
      <c r="A1052" s="242"/>
      <c r="B1052" s="242"/>
      <c r="C1052" s="242"/>
      <c r="D1052" s="243"/>
      <c r="E1052" s="243"/>
      <c r="F1052" s="242"/>
      <c r="G1052" s="242"/>
      <c r="H1052" s="242"/>
      <c r="I1052" s="244"/>
      <c r="J1052" s="245"/>
      <c r="K1052" s="235"/>
    </row>
    <row r="1053" customFormat="false" ht="12.5" hidden="false" customHeight="false" outlineLevel="0" collapsed="false">
      <c r="A1053" s="242"/>
      <c r="B1053" s="242"/>
      <c r="C1053" s="242"/>
      <c r="D1053" s="243"/>
      <c r="E1053" s="243"/>
      <c r="F1053" s="242"/>
      <c r="G1053" s="242"/>
      <c r="H1053" s="242"/>
      <c r="I1053" s="244"/>
      <c r="J1053" s="245"/>
      <c r="K1053" s="235"/>
    </row>
    <row r="1054" customFormat="false" ht="12.5" hidden="false" customHeight="false" outlineLevel="0" collapsed="false">
      <c r="A1054" s="242"/>
      <c r="B1054" s="242"/>
      <c r="C1054" s="242"/>
      <c r="D1054" s="243"/>
      <c r="E1054" s="243"/>
      <c r="F1054" s="242"/>
      <c r="G1054" s="242"/>
      <c r="H1054" s="242"/>
      <c r="I1054" s="244"/>
      <c r="J1054" s="245"/>
      <c r="K1054" s="235"/>
    </row>
    <row r="1055" customFormat="false" ht="12.5" hidden="false" customHeight="false" outlineLevel="0" collapsed="false">
      <c r="A1055" s="242"/>
      <c r="B1055" s="242"/>
      <c r="C1055" s="242"/>
      <c r="D1055" s="243"/>
      <c r="E1055" s="243"/>
      <c r="F1055" s="242"/>
      <c r="G1055" s="242"/>
      <c r="H1055" s="242"/>
      <c r="I1055" s="244"/>
      <c r="J1055" s="245"/>
      <c r="K1055" s="235"/>
    </row>
    <row r="1056" customFormat="false" ht="12.5" hidden="false" customHeight="false" outlineLevel="0" collapsed="false">
      <c r="A1056" s="242"/>
      <c r="B1056" s="242"/>
      <c r="C1056" s="242"/>
      <c r="D1056" s="243"/>
      <c r="E1056" s="243"/>
      <c r="F1056" s="242"/>
      <c r="G1056" s="242"/>
      <c r="H1056" s="242"/>
      <c r="I1056" s="244"/>
      <c r="J1056" s="245"/>
      <c r="K1056" s="235"/>
    </row>
    <row r="1057" customFormat="false" ht="12.5" hidden="false" customHeight="false" outlineLevel="0" collapsed="false">
      <c r="A1057" s="242"/>
      <c r="B1057" s="242"/>
      <c r="C1057" s="242"/>
      <c r="D1057" s="243"/>
      <c r="E1057" s="243"/>
      <c r="F1057" s="242"/>
      <c r="G1057" s="242"/>
      <c r="H1057" s="242"/>
      <c r="I1057" s="244"/>
      <c r="J1057" s="245"/>
      <c r="K1057" s="235"/>
    </row>
    <row r="1058" customFormat="false" ht="12.5" hidden="false" customHeight="false" outlineLevel="0" collapsed="false">
      <c r="A1058" s="242"/>
      <c r="B1058" s="242"/>
      <c r="C1058" s="242"/>
      <c r="D1058" s="243"/>
      <c r="E1058" s="243"/>
      <c r="F1058" s="242"/>
      <c r="G1058" s="242"/>
      <c r="H1058" s="242"/>
      <c r="I1058" s="244"/>
      <c r="J1058" s="245"/>
      <c r="K1058" s="235"/>
    </row>
    <row r="1059" customFormat="false" ht="12.5" hidden="false" customHeight="false" outlineLevel="0" collapsed="false">
      <c r="A1059" s="242"/>
      <c r="B1059" s="242"/>
      <c r="C1059" s="242"/>
      <c r="D1059" s="243"/>
      <c r="E1059" s="243"/>
      <c r="F1059" s="242"/>
      <c r="G1059" s="242"/>
      <c r="H1059" s="242"/>
      <c r="I1059" s="244"/>
      <c r="J1059" s="245"/>
      <c r="K1059" s="235"/>
    </row>
    <row r="1060" customFormat="false" ht="12.5" hidden="false" customHeight="false" outlineLevel="0" collapsed="false">
      <c r="A1060" s="242"/>
      <c r="B1060" s="242"/>
      <c r="C1060" s="242"/>
      <c r="D1060" s="243"/>
      <c r="E1060" s="243"/>
      <c r="F1060" s="242"/>
      <c r="G1060" s="242"/>
      <c r="H1060" s="242"/>
      <c r="I1060" s="244"/>
      <c r="J1060" s="245"/>
      <c r="K1060" s="235"/>
    </row>
    <row r="1061" customFormat="false" ht="12.5" hidden="false" customHeight="false" outlineLevel="0" collapsed="false">
      <c r="A1061" s="242"/>
      <c r="B1061" s="242"/>
      <c r="C1061" s="242"/>
      <c r="D1061" s="243"/>
      <c r="E1061" s="243"/>
      <c r="F1061" s="242"/>
      <c r="G1061" s="242"/>
      <c r="H1061" s="242"/>
      <c r="I1061" s="244"/>
      <c r="J1061" s="245"/>
      <c r="K1061" s="235"/>
    </row>
    <row r="1062" customFormat="false" ht="12.5" hidden="false" customHeight="false" outlineLevel="0" collapsed="false">
      <c r="A1062" s="242"/>
      <c r="B1062" s="242"/>
      <c r="C1062" s="242"/>
      <c r="D1062" s="243"/>
      <c r="E1062" s="243"/>
      <c r="F1062" s="242"/>
      <c r="G1062" s="242"/>
      <c r="H1062" s="242"/>
      <c r="I1062" s="244"/>
      <c r="J1062" s="245"/>
      <c r="K1062" s="235"/>
    </row>
    <row r="1063" customFormat="false" ht="12.5" hidden="false" customHeight="false" outlineLevel="0" collapsed="false">
      <c r="A1063" s="242"/>
      <c r="B1063" s="242"/>
      <c r="C1063" s="242"/>
      <c r="D1063" s="243"/>
      <c r="E1063" s="243"/>
      <c r="F1063" s="242"/>
      <c r="G1063" s="242"/>
      <c r="H1063" s="242"/>
      <c r="I1063" s="244"/>
      <c r="J1063" s="245"/>
      <c r="K1063" s="235"/>
    </row>
    <row r="1064" customFormat="false" ht="12.5" hidden="false" customHeight="false" outlineLevel="0" collapsed="false">
      <c r="A1064" s="242"/>
      <c r="B1064" s="242"/>
      <c r="C1064" s="242"/>
      <c r="D1064" s="243"/>
      <c r="E1064" s="243"/>
      <c r="F1064" s="242"/>
      <c r="G1064" s="242"/>
      <c r="H1064" s="242"/>
      <c r="I1064" s="244"/>
      <c r="J1064" s="245"/>
      <c r="K1064" s="235"/>
    </row>
    <row r="1065" customFormat="false" ht="12.5" hidden="false" customHeight="false" outlineLevel="0" collapsed="false">
      <c r="A1065" s="242"/>
      <c r="B1065" s="242"/>
      <c r="C1065" s="242"/>
      <c r="D1065" s="243"/>
      <c r="E1065" s="243"/>
      <c r="F1065" s="242"/>
      <c r="G1065" s="242"/>
      <c r="H1065" s="242"/>
      <c r="I1065" s="244"/>
      <c r="J1065" s="245"/>
      <c r="K1065" s="235"/>
    </row>
    <row r="1066" customFormat="false" ht="12.5" hidden="false" customHeight="false" outlineLevel="0" collapsed="false">
      <c r="A1066" s="242"/>
      <c r="B1066" s="242"/>
      <c r="C1066" s="242"/>
      <c r="D1066" s="243"/>
      <c r="E1066" s="243"/>
      <c r="F1066" s="242"/>
      <c r="G1066" s="242"/>
      <c r="H1066" s="242"/>
      <c r="I1066" s="244"/>
      <c r="J1066" s="245"/>
      <c r="K1066" s="235"/>
    </row>
    <row r="1067" customFormat="false" ht="12.5" hidden="false" customHeight="false" outlineLevel="0" collapsed="false">
      <c r="A1067" s="242"/>
      <c r="B1067" s="242"/>
      <c r="C1067" s="242"/>
      <c r="D1067" s="243"/>
      <c r="E1067" s="243"/>
      <c r="F1067" s="242"/>
      <c r="G1067" s="242"/>
      <c r="H1067" s="242"/>
      <c r="I1067" s="244"/>
      <c r="J1067" s="245"/>
      <c r="K1067" s="235"/>
    </row>
    <row r="1068" customFormat="false" ht="12.5" hidden="false" customHeight="false" outlineLevel="0" collapsed="false">
      <c r="A1068" s="242"/>
      <c r="B1068" s="242"/>
      <c r="C1068" s="242"/>
      <c r="D1068" s="243"/>
      <c r="E1068" s="243"/>
      <c r="F1068" s="242"/>
      <c r="G1068" s="242"/>
      <c r="H1068" s="242"/>
      <c r="I1068" s="244"/>
      <c r="J1068" s="245"/>
      <c r="K1068" s="235"/>
    </row>
    <row r="1069" customFormat="false" ht="12.5" hidden="false" customHeight="false" outlineLevel="0" collapsed="false">
      <c r="A1069" s="242"/>
      <c r="B1069" s="242"/>
      <c r="C1069" s="242"/>
      <c r="D1069" s="243"/>
      <c r="E1069" s="243"/>
      <c r="F1069" s="242"/>
      <c r="G1069" s="242"/>
      <c r="H1069" s="242"/>
      <c r="I1069" s="244"/>
      <c r="J1069" s="245"/>
      <c r="K1069" s="235"/>
    </row>
    <row r="1070" customFormat="false" ht="12.5" hidden="false" customHeight="false" outlineLevel="0" collapsed="false">
      <c r="A1070" s="242"/>
      <c r="B1070" s="242"/>
      <c r="C1070" s="242"/>
      <c r="D1070" s="243"/>
      <c r="E1070" s="243"/>
      <c r="F1070" s="242"/>
      <c r="G1070" s="242"/>
      <c r="H1070" s="242"/>
      <c r="I1070" s="244"/>
      <c r="J1070" s="245"/>
      <c r="K1070" s="235"/>
    </row>
    <row r="1071" customFormat="false" ht="12.5" hidden="false" customHeight="false" outlineLevel="0" collapsed="false">
      <c r="A1071" s="242"/>
      <c r="B1071" s="242"/>
      <c r="C1071" s="242"/>
      <c r="D1071" s="243"/>
      <c r="E1071" s="243"/>
      <c r="F1071" s="242"/>
      <c r="G1071" s="242"/>
      <c r="H1071" s="242"/>
      <c r="I1071" s="244"/>
      <c r="J1071" s="245"/>
      <c r="K1071" s="235"/>
    </row>
    <row r="1072" customFormat="false" ht="12.5" hidden="false" customHeight="false" outlineLevel="0" collapsed="false">
      <c r="A1072" s="242"/>
      <c r="B1072" s="242"/>
      <c r="C1072" s="242"/>
      <c r="D1072" s="243"/>
      <c r="E1072" s="243"/>
      <c r="F1072" s="242"/>
      <c r="G1072" s="242"/>
      <c r="H1072" s="242"/>
      <c r="I1072" s="244"/>
      <c r="J1072" s="245"/>
      <c r="K1072" s="235"/>
    </row>
    <row r="1073" customFormat="false" ht="12.5" hidden="false" customHeight="false" outlineLevel="0" collapsed="false">
      <c r="A1073" s="242"/>
      <c r="B1073" s="242"/>
      <c r="C1073" s="242"/>
      <c r="D1073" s="243"/>
      <c r="E1073" s="243"/>
      <c r="F1073" s="242"/>
      <c r="G1073" s="242"/>
      <c r="H1073" s="242"/>
      <c r="I1073" s="244"/>
      <c r="J1073" s="245"/>
      <c r="K1073" s="235"/>
    </row>
    <row r="1074" customFormat="false" ht="12.5" hidden="false" customHeight="false" outlineLevel="0" collapsed="false">
      <c r="A1074" s="242"/>
      <c r="B1074" s="242"/>
      <c r="C1074" s="242"/>
      <c r="D1074" s="243"/>
      <c r="E1074" s="243"/>
      <c r="F1074" s="242"/>
      <c r="G1074" s="242"/>
      <c r="H1074" s="242"/>
      <c r="I1074" s="244"/>
      <c r="J1074" s="245"/>
      <c r="K1074" s="235"/>
    </row>
    <row r="1075" customFormat="false" ht="12.5" hidden="false" customHeight="false" outlineLevel="0" collapsed="false">
      <c r="A1075" s="242"/>
      <c r="B1075" s="242"/>
      <c r="C1075" s="242"/>
      <c r="D1075" s="243"/>
      <c r="E1075" s="243"/>
      <c r="F1075" s="242"/>
      <c r="G1075" s="242"/>
      <c r="H1075" s="242"/>
      <c r="I1075" s="244"/>
      <c r="J1075" s="245"/>
      <c r="K1075" s="235"/>
    </row>
    <row r="1076" customFormat="false" ht="12.5" hidden="false" customHeight="false" outlineLevel="0" collapsed="false">
      <c r="A1076" s="242"/>
      <c r="B1076" s="242"/>
      <c r="C1076" s="242"/>
      <c r="D1076" s="243"/>
      <c r="E1076" s="243"/>
      <c r="F1076" s="242"/>
      <c r="G1076" s="242"/>
      <c r="H1076" s="242"/>
      <c r="I1076" s="244"/>
      <c r="J1076" s="245"/>
      <c r="K1076" s="235"/>
    </row>
    <row r="1077" customFormat="false" ht="12.5" hidden="false" customHeight="false" outlineLevel="0" collapsed="false">
      <c r="A1077" s="242"/>
      <c r="B1077" s="242"/>
      <c r="C1077" s="242"/>
      <c r="D1077" s="243"/>
      <c r="E1077" s="243"/>
      <c r="F1077" s="242"/>
      <c r="G1077" s="242"/>
      <c r="H1077" s="242"/>
      <c r="I1077" s="244"/>
      <c r="J1077" s="245"/>
      <c r="K1077" s="235"/>
    </row>
    <row r="1078" customFormat="false" ht="12.5" hidden="false" customHeight="false" outlineLevel="0" collapsed="false">
      <c r="A1078" s="242"/>
      <c r="B1078" s="242"/>
      <c r="C1078" s="242"/>
      <c r="D1078" s="243"/>
      <c r="E1078" s="243"/>
      <c r="F1078" s="242"/>
      <c r="G1078" s="242"/>
      <c r="H1078" s="242"/>
      <c r="I1078" s="244"/>
      <c r="J1078" s="245"/>
      <c r="K1078" s="235"/>
    </row>
    <row r="1079" customFormat="false" ht="12.5" hidden="false" customHeight="false" outlineLevel="0" collapsed="false">
      <c r="A1079" s="242"/>
      <c r="B1079" s="242"/>
      <c r="C1079" s="242"/>
      <c r="D1079" s="243"/>
      <c r="E1079" s="243"/>
      <c r="F1079" s="242"/>
      <c r="G1079" s="242"/>
      <c r="H1079" s="242"/>
      <c r="I1079" s="244"/>
      <c r="J1079" s="245"/>
      <c r="K1079" s="235"/>
    </row>
    <row r="1080" customFormat="false" ht="12.5" hidden="false" customHeight="false" outlineLevel="0" collapsed="false">
      <c r="A1080" s="242"/>
      <c r="B1080" s="242"/>
      <c r="C1080" s="242"/>
      <c r="D1080" s="243"/>
      <c r="E1080" s="243"/>
      <c r="F1080" s="242"/>
      <c r="G1080" s="242"/>
      <c r="H1080" s="242"/>
      <c r="I1080" s="244"/>
      <c r="J1080" s="245"/>
      <c r="K1080" s="235"/>
    </row>
    <row r="1081" customFormat="false" ht="12.5" hidden="false" customHeight="false" outlineLevel="0" collapsed="false">
      <c r="A1081" s="242"/>
      <c r="B1081" s="242"/>
      <c r="C1081" s="242"/>
      <c r="D1081" s="243"/>
      <c r="E1081" s="243"/>
      <c r="F1081" s="242"/>
      <c r="G1081" s="242"/>
      <c r="H1081" s="242"/>
      <c r="I1081" s="244"/>
      <c r="J1081" s="245"/>
      <c r="K1081" s="235"/>
    </row>
    <row r="1082" customFormat="false" ht="12.5" hidden="false" customHeight="false" outlineLevel="0" collapsed="false">
      <c r="A1082" s="242"/>
      <c r="B1082" s="242"/>
      <c r="C1082" s="242"/>
      <c r="D1082" s="243"/>
      <c r="E1082" s="243"/>
      <c r="F1082" s="242"/>
      <c r="G1082" s="242"/>
      <c r="H1082" s="242"/>
      <c r="I1082" s="244"/>
      <c r="J1082" s="245"/>
      <c r="K1082" s="235"/>
    </row>
    <row r="1083" customFormat="false" ht="12.5" hidden="false" customHeight="false" outlineLevel="0" collapsed="false">
      <c r="A1083" s="242"/>
      <c r="B1083" s="242"/>
      <c r="C1083" s="242"/>
      <c r="D1083" s="243"/>
      <c r="E1083" s="243"/>
      <c r="F1083" s="242"/>
      <c r="G1083" s="242"/>
      <c r="H1083" s="242"/>
      <c r="I1083" s="244"/>
      <c r="J1083" s="245"/>
      <c r="K1083" s="235"/>
    </row>
    <row r="1084" customFormat="false" ht="12.5" hidden="false" customHeight="false" outlineLevel="0" collapsed="false">
      <c r="A1084" s="242"/>
      <c r="B1084" s="242"/>
      <c r="C1084" s="242"/>
      <c r="D1084" s="243"/>
      <c r="E1084" s="243"/>
      <c r="F1084" s="242"/>
      <c r="G1084" s="242"/>
      <c r="H1084" s="242"/>
      <c r="I1084" s="244"/>
      <c r="J1084" s="245"/>
      <c r="K1084" s="235"/>
    </row>
    <row r="1085" customFormat="false" ht="12.5" hidden="false" customHeight="false" outlineLevel="0" collapsed="false">
      <c r="A1085" s="242"/>
      <c r="B1085" s="242"/>
      <c r="C1085" s="242"/>
      <c r="D1085" s="243"/>
      <c r="E1085" s="243"/>
      <c r="F1085" s="242"/>
      <c r="G1085" s="242"/>
      <c r="H1085" s="242"/>
      <c r="I1085" s="244"/>
      <c r="J1085" s="245"/>
      <c r="K1085" s="235"/>
    </row>
    <row r="1086" customFormat="false" ht="12.5" hidden="false" customHeight="false" outlineLevel="0" collapsed="false">
      <c r="A1086" s="242"/>
      <c r="B1086" s="242"/>
      <c r="C1086" s="242"/>
      <c r="D1086" s="243"/>
      <c r="E1086" s="243"/>
      <c r="F1086" s="242"/>
      <c r="G1086" s="242"/>
      <c r="H1086" s="242"/>
      <c r="I1086" s="244"/>
      <c r="J1086" s="245"/>
      <c r="K1086" s="235"/>
    </row>
    <row r="1087" customFormat="false" ht="12.5" hidden="false" customHeight="false" outlineLevel="0" collapsed="false">
      <c r="A1087" s="242"/>
      <c r="B1087" s="242"/>
      <c r="C1087" s="242"/>
      <c r="D1087" s="243"/>
      <c r="E1087" s="243"/>
      <c r="F1087" s="242"/>
      <c r="G1087" s="242"/>
      <c r="H1087" s="242"/>
      <c r="I1087" s="244"/>
      <c r="J1087" s="245"/>
      <c r="K1087" s="235"/>
    </row>
    <row r="1088" customFormat="false" ht="12.5" hidden="false" customHeight="false" outlineLevel="0" collapsed="false">
      <c r="A1088" s="242"/>
      <c r="B1088" s="242"/>
      <c r="C1088" s="242"/>
      <c r="D1088" s="243"/>
      <c r="E1088" s="243"/>
      <c r="F1088" s="242"/>
      <c r="G1088" s="242"/>
      <c r="H1088" s="242"/>
      <c r="I1088" s="244"/>
      <c r="J1088" s="245"/>
      <c r="K1088" s="235"/>
    </row>
    <row r="1089" customFormat="false" ht="12.5" hidden="false" customHeight="false" outlineLevel="0" collapsed="false">
      <c r="A1089" s="242"/>
      <c r="B1089" s="242"/>
      <c r="C1089" s="242"/>
      <c r="D1089" s="243"/>
      <c r="E1089" s="243"/>
      <c r="F1089" s="242"/>
      <c r="G1089" s="242"/>
      <c r="H1089" s="242"/>
      <c r="I1089" s="244"/>
      <c r="J1089" s="245"/>
      <c r="K1089" s="235"/>
    </row>
    <row r="1090" customFormat="false" ht="12.5" hidden="false" customHeight="false" outlineLevel="0" collapsed="false">
      <c r="A1090" s="242"/>
      <c r="B1090" s="242"/>
      <c r="C1090" s="242"/>
      <c r="D1090" s="243"/>
      <c r="E1090" s="243"/>
      <c r="F1090" s="242"/>
      <c r="G1090" s="242"/>
      <c r="H1090" s="242"/>
      <c r="I1090" s="244"/>
      <c r="J1090" s="245"/>
      <c r="K1090" s="235"/>
    </row>
    <row r="1091" customFormat="false" ht="12.5" hidden="false" customHeight="false" outlineLevel="0" collapsed="false">
      <c r="A1091" s="242"/>
      <c r="B1091" s="242"/>
      <c r="C1091" s="242"/>
      <c r="D1091" s="243"/>
      <c r="E1091" s="243"/>
      <c r="F1091" s="242"/>
      <c r="G1091" s="242"/>
      <c r="H1091" s="242"/>
      <c r="I1091" s="244"/>
      <c r="J1091" s="245"/>
      <c r="K1091" s="235"/>
    </row>
    <row r="1092" customFormat="false" ht="12.5" hidden="false" customHeight="false" outlineLevel="0" collapsed="false">
      <c r="A1092" s="242"/>
      <c r="B1092" s="242"/>
      <c r="C1092" s="242"/>
      <c r="D1092" s="243"/>
      <c r="E1092" s="243"/>
      <c r="F1092" s="242"/>
      <c r="G1092" s="242"/>
      <c r="H1092" s="242"/>
      <c r="I1092" s="244"/>
      <c r="J1092" s="245"/>
      <c r="K1092" s="235"/>
    </row>
    <row r="1093" customFormat="false" ht="12.5" hidden="false" customHeight="false" outlineLevel="0" collapsed="false">
      <c r="A1093" s="242"/>
      <c r="B1093" s="242"/>
      <c r="C1093" s="242"/>
      <c r="D1093" s="243"/>
      <c r="E1093" s="243"/>
      <c r="F1093" s="242"/>
      <c r="G1093" s="242"/>
      <c r="H1093" s="242"/>
      <c r="I1093" s="244"/>
      <c r="J1093" s="245"/>
      <c r="K1093" s="235"/>
    </row>
    <row r="1094" customFormat="false" ht="12.5" hidden="false" customHeight="false" outlineLevel="0" collapsed="false">
      <c r="A1094" s="242"/>
      <c r="B1094" s="242"/>
      <c r="C1094" s="242"/>
      <c r="D1094" s="243"/>
      <c r="E1094" s="243"/>
      <c r="F1094" s="242"/>
      <c r="G1094" s="242"/>
      <c r="H1094" s="242"/>
      <c r="I1094" s="244"/>
      <c r="J1094" s="245"/>
      <c r="K1094" s="235"/>
    </row>
    <row r="1095" customFormat="false" ht="12.5" hidden="false" customHeight="false" outlineLevel="0" collapsed="false">
      <c r="A1095" s="242"/>
      <c r="B1095" s="242"/>
      <c r="C1095" s="242"/>
      <c r="D1095" s="243"/>
      <c r="E1095" s="243"/>
      <c r="F1095" s="242"/>
      <c r="G1095" s="242"/>
      <c r="H1095" s="242"/>
      <c r="I1095" s="244"/>
      <c r="J1095" s="245"/>
      <c r="K1095" s="235"/>
    </row>
    <row r="1096" customFormat="false" ht="12.5" hidden="false" customHeight="false" outlineLevel="0" collapsed="false">
      <c r="A1096" s="242"/>
      <c r="B1096" s="242"/>
      <c r="C1096" s="242"/>
      <c r="D1096" s="243"/>
      <c r="E1096" s="243"/>
      <c r="F1096" s="242"/>
      <c r="G1096" s="242"/>
      <c r="H1096" s="242"/>
      <c r="I1096" s="244"/>
      <c r="J1096" s="245"/>
      <c r="K1096" s="235"/>
    </row>
    <row r="1097" customFormat="false" ht="12.5" hidden="false" customHeight="false" outlineLevel="0" collapsed="false">
      <c r="A1097" s="242"/>
      <c r="B1097" s="242"/>
      <c r="C1097" s="242"/>
      <c r="D1097" s="243"/>
      <c r="E1097" s="243"/>
      <c r="F1097" s="242"/>
      <c r="G1097" s="242"/>
      <c r="H1097" s="242"/>
      <c r="I1097" s="244"/>
      <c r="J1097" s="245"/>
      <c r="K1097" s="235"/>
    </row>
    <row r="1098" customFormat="false" ht="12.5" hidden="false" customHeight="false" outlineLevel="0" collapsed="false">
      <c r="A1098" s="242"/>
      <c r="B1098" s="242"/>
      <c r="C1098" s="242"/>
      <c r="D1098" s="243"/>
      <c r="E1098" s="243"/>
      <c r="F1098" s="242"/>
      <c r="G1098" s="242"/>
      <c r="H1098" s="242"/>
      <c r="I1098" s="244"/>
      <c r="J1098" s="245"/>
      <c r="K1098" s="235"/>
    </row>
    <row r="1099" customFormat="false" ht="12.5" hidden="false" customHeight="false" outlineLevel="0" collapsed="false">
      <c r="A1099" s="242"/>
      <c r="B1099" s="242"/>
      <c r="C1099" s="242"/>
      <c r="D1099" s="243"/>
      <c r="E1099" s="243"/>
      <c r="F1099" s="242"/>
      <c r="G1099" s="242"/>
      <c r="H1099" s="242"/>
      <c r="I1099" s="244"/>
      <c r="J1099" s="245"/>
      <c r="K1099" s="235"/>
    </row>
    <row r="1100" customFormat="false" ht="12.5" hidden="false" customHeight="false" outlineLevel="0" collapsed="false">
      <c r="A1100" s="242"/>
      <c r="B1100" s="242"/>
      <c r="C1100" s="242"/>
      <c r="D1100" s="243"/>
      <c r="E1100" s="243"/>
      <c r="F1100" s="242"/>
      <c r="G1100" s="242"/>
      <c r="H1100" s="242"/>
      <c r="I1100" s="244"/>
      <c r="J1100" s="245"/>
      <c r="K1100" s="235"/>
    </row>
    <row r="1101" customFormat="false" ht="12.5" hidden="false" customHeight="false" outlineLevel="0" collapsed="false">
      <c r="A1101" s="242"/>
      <c r="B1101" s="242"/>
      <c r="C1101" s="242"/>
      <c r="D1101" s="243"/>
      <c r="E1101" s="243"/>
      <c r="F1101" s="242"/>
      <c r="G1101" s="242"/>
      <c r="H1101" s="242"/>
      <c r="I1101" s="244"/>
      <c r="J1101" s="245"/>
      <c r="K1101" s="235"/>
    </row>
    <row r="1102" customFormat="false" ht="12.5" hidden="false" customHeight="false" outlineLevel="0" collapsed="false">
      <c r="A1102" s="242"/>
      <c r="B1102" s="242"/>
      <c r="C1102" s="242"/>
      <c r="D1102" s="243"/>
      <c r="E1102" s="243"/>
      <c r="F1102" s="242"/>
      <c r="G1102" s="242"/>
      <c r="H1102" s="242"/>
      <c r="I1102" s="244"/>
      <c r="J1102" s="245"/>
      <c r="K1102" s="235"/>
    </row>
    <row r="1103" customFormat="false" ht="12.5" hidden="false" customHeight="false" outlineLevel="0" collapsed="false">
      <c r="A1103" s="242"/>
      <c r="B1103" s="242"/>
      <c r="C1103" s="242"/>
      <c r="D1103" s="243"/>
      <c r="E1103" s="243"/>
      <c r="F1103" s="242"/>
      <c r="G1103" s="242"/>
      <c r="H1103" s="242"/>
      <c r="I1103" s="244"/>
      <c r="J1103" s="245"/>
      <c r="K1103" s="235"/>
    </row>
    <row r="1104" customFormat="false" ht="12.5" hidden="false" customHeight="false" outlineLevel="0" collapsed="false">
      <c r="A1104" s="242"/>
      <c r="B1104" s="242"/>
      <c r="C1104" s="242"/>
      <c r="D1104" s="243"/>
      <c r="E1104" s="243"/>
      <c r="F1104" s="242"/>
      <c r="G1104" s="242"/>
      <c r="H1104" s="242"/>
      <c r="I1104" s="244"/>
      <c r="J1104" s="245"/>
      <c r="K1104" s="235"/>
    </row>
    <row r="1105" customFormat="false" ht="12.5" hidden="false" customHeight="false" outlineLevel="0" collapsed="false">
      <c r="A1105" s="242"/>
      <c r="B1105" s="242"/>
      <c r="C1105" s="242"/>
      <c r="D1105" s="243"/>
      <c r="E1105" s="243"/>
      <c r="F1105" s="242"/>
      <c r="G1105" s="242"/>
      <c r="H1105" s="242"/>
      <c r="I1105" s="244"/>
      <c r="J1105" s="245"/>
      <c r="K1105" s="235"/>
    </row>
    <row r="1106" customFormat="false" ht="12.5" hidden="false" customHeight="false" outlineLevel="0" collapsed="false">
      <c r="A1106" s="242"/>
      <c r="B1106" s="242"/>
      <c r="C1106" s="242"/>
      <c r="D1106" s="243"/>
      <c r="E1106" s="243"/>
      <c r="F1106" s="242"/>
      <c r="G1106" s="242"/>
      <c r="H1106" s="242"/>
      <c r="I1106" s="244"/>
      <c r="J1106" s="245"/>
      <c r="K1106" s="235"/>
    </row>
    <row r="1107" customFormat="false" ht="12.5" hidden="false" customHeight="false" outlineLevel="0" collapsed="false">
      <c r="A1107" s="242"/>
      <c r="B1107" s="242"/>
      <c r="C1107" s="242"/>
      <c r="D1107" s="243"/>
      <c r="E1107" s="243"/>
      <c r="F1107" s="242"/>
      <c r="G1107" s="242"/>
      <c r="H1107" s="242"/>
      <c r="I1107" s="244"/>
      <c r="J1107" s="245"/>
      <c r="K1107" s="235"/>
    </row>
    <row r="1108" customFormat="false" ht="12.5" hidden="false" customHeight="false" outlineLevel="0" collapsed="false">
      <c r="A1108" s="242"/>
      <c r="B1108" s="242"/>
      <c r="C1108" s="242"/>
      <c r="D1108" s="243"/>
      <c r="E1108" s="243"/>
      <c r="F1108" s="242"/>
      <c r="G1108" s="242"/>
      <c r="H1108" s="242"/>
      <c r="I1108" s="244"/>
      <c r="J1108" s="245"/>
      <c r="K1108" s="235"/>
    </row>
    <row r="1109" customFormat="false" ht="12.5" hidden="false" customHeight="false" outlineLevel="0" collapsed="false">
      <c r="A1109" s="242"/>
      <c r="B1109" s="242"/>
      <c r="C1109" s="242"/>
      <c r="D1109" s="243"/>
      <c r="E1109" s="243"/>
      <c r="F1109" s="242"/>
      <c r="G1109" s="242"/>
      <c r="H1109" s="242"/>
      <c r="I1109" s="244"/>
      <c r="J1109" s="245"/>
      <c r="K1109" s="235"/>
    </row>
    <row r="1110" customFormat="false" ht="12.5" hidden="false" customHeight="false" outlineLevel="0" collapsed="false">
      <c r="A1110" s="242"/>
      <c r="B1110" s="242"/>
      <c r="C1110" s="242"/>
      <c r="D1110" s="243"/>
      <c r="E1110" s="243"/>
      <c r="F1110" s="242"/>
      <c r="G1110" s="242"/>
      <c r="H1110" s="242"/>
      <c r="I1110" s="244"/>
      <c r="J1110" s="245"/>
      <c r="K1110" s="235"/>
    </row>
    <row r="1111" customFormat="false" ht="12.5" hidden="false" customHeight="false" outlineLevel="0" collapsed="false">
      <c r="A1111" s="242"/>
      <c r="B1111" s="242"/>
      <c r="C1111" s="242"/>
      <c r="D1111" s="243"/>
      <c r="E1111" s="243"/>
      <c r="F1111" s="242"/>
      <c r="G1111" s="242"/>
      <c r="H1111" s="242"/>
      <c r="I1111" s="244"/>
      <c r="J1111" s="245"/>
      <c r="K1111" s="235"/>
    </row>
    <row r="1112" customFormat="false" ht="12.5" hidden="false" customHeight="false" outlineLevel="0" collapsed="false">
      <c r="A1112" s="242"/>
      <c r="B1112" s="242"/>
      <c r="C1112" s="242"/>
      <c r="D1112" s="243"/>
      <c r="E1112" s="243"/>
      <c r="F1112" s="242"/>
      <c r="G1112" s="242"/>
      <c r="H1112" s="242"/>
      <c r="I1112" s="244"/>
      <c r="J1112" s="245"/>
      <c r="K1112" s="235"/>
    </row>
    <row r="1113" customFormat="false" ht="12.5" hidden="false" customHeight="false" outlineLevel="0" collapsed="false">
      <c r="A1113" s="242"/>
      <c r="B1113" s="242"/>
      <c r="C1113" s="242"/>
      <c r="D1113" s="243"/>
      <c r="E1113" s="243"/>
      <c r="F1113" s="242"/>
      <c r="G1113" s="242"/>
      <c r="H1113" s="242"/>
      <c r="I1113" s="244"/>
      <c r="J1113" s="245"/>
      <c r="K1113" s="235"/>
    </row>
    <row r="1114" customFormat="false" ht="12.5" hidden="false" customHeight="false" outlineLevel="0" collapsed="false">
      <c r="A1114" s="242"/>
      <c r="B1114" s="242"/>
      <c r="C1114" s="242"/>
      <c r="D1114" s="243"/>
      <c r="E1114" s="243"/>
      <c r="F1114" s="242"/>
      <c r="G1114" s="242"/>
      <c r="H1114" s="242"/>
      <c r="I1114" s="244"/>
      <c r="J1114" s="245"/>
      <c r="K1114" s="235"/>
    </row>
    <row r="1115" customFormat="false" ht="12.5" hidden="false" customHeight="false" outlineLevel="0" collapsed="false">
      <c r="A1115" s="242"/>
      <c r="B1115" s="242"/>
      <c r="C1115" s="242"/>
      <c r="D1115" s="243"/>
      <c r="E1115" s="243"/>
      <c r="F1115" s="242"/>
      <c r="G1115" s="242"/>
      <c r="H1115" s="242"/>
      <c r="I1115" s="244"/>
      <c r="J1115" s="245"/>
      <c r="K1115" s="235"/>
    </row>
    <row r="1116" customFormat="false" ht="12.5" hidden="false" customHeight="false" outlineLevel="0" collapsed="false">
      <c r="A1116" s="242"/>
      <c r="B1116" s="242"/>
      <c r="C1116" s="242"/>
      <c r="D1116" s="243"/>
      <c r="E1116" s="243"/>
      <c r="F1116" s="242"/>
      <c r="G1116" s="242"/>
      <c r="H1116" s="242"/>
      <c r="I1116" s="244"/>
      <c r="J1116" s="245"/>
      <c r="K1116" s="235"/>
    </row>
    <row r="1117" customFormat="false" ht="12.5" hidden="false" customHeight="false" outlineLevel="0" collapsed="false">
      <c r="A1117" s="242"/>
      <c r="B1117" s="242"/>
      <c r="C1117" s="242"/>
      <c r="D1117" s="243"/>
      <c r="E1117" s="243"/>
      <c r="F1117" s="242"/>
      <c r="G1117" s="242"/>
      <c r="H1117" s="242"/>
      <c r="I1117" s="244"/>
      <c r="J1117" s="245"/>
      <c r="K1117" s="235"/>
    </row>
    <row r="1118" customFormat="false" ht="12.5" hidden="false" customHeight="false" outlineLevel="0" collapsed="false">
      <c r="A1118" s="242"/>
      <c r="B1118" s="242"/>
      <c r="C1118" s="242"/>
      <c r="D1118" s="243"/>
      <c r="E1118" s="243"/>
      <c r="F1118" s="242"/>
      <c r="G1118" s="242"/>
      <c r="H1118" s="242"/>
      <c r="I1118" s="244"/>
      <c r="J1118" s="245"/>
      <c r="K1118" s="235"/>
    </row>
    <row r="1119" customFormat="false" ht="12.5" hidden="false" customHeight="false" outlineLevel="0" collapsed="false">
      <c r="A1119" s="242"/>
      <c r="B1119" s="242"/>
      <c r="C1119" s="242"/>
      <c r="D1119" s="243"/>
      <c r="E1119" s="243"/>
      <c r="F1119" s="242"/>
      <c r="G1119" s="242"/>
      <c r="H1119" s="242"/>
      <c r="I1119" s="244"/>
      <c r="J1119" s="245"/>
      <c r="K1119" s="235"/>
    </row>
    <row r="1120" customFormat="false" ht="12.5" hidden="false" customHeight="false" outlineLevel="0" collapsed="false">
      <c r="A1120" s="242"/>
      <c r="B1120" s="242"/>
      <c r="C1120" s="242"/>
      <c r="D1120" s="243"/>
      <c r="E1120" s="243"/>
      <c r="F1120" s="242"/>
      <c r="G1120" s="242"/>
      <c r="H1120" s="242"/>
      <c r="I1120" s="244"/>
      <c r="J1120" s="245"/>
      <c r="K1120" s="235"/>
    </row>
    <row r="1121" customFormat="false" ht="12.5" hidden="false" customHeight="false" outlineLevel="0" collapsed="false">
      <c r="A1121" s="242"/>
      <c r="B1121" s="242"/>
      <c r="C1121" s="242"/>
      <c r="D1121" s="243"/>
      <c r="E1121" s="243"/>
      <c r="F1121" s="242"/>
      <c r="G1121" s="242"/>
      <c r="H1121" s="242"/>
      <c r="I1121" s="244"/>
      <c r="J1121" s="245"/>
      <c r="K1121" s="235"/>
    </row>
    <row r="1122" customFormat="false" ht="12.5" hidden="false" customHeight="false" outlineLevel="0" collapsed="false">
      <c r="A1122" s="242"/>
      <c r="B1122" s="242"/>
      <c r="C1122" s="242"/>
      <c r="D1122" s="243"/>
      <c r="E1122" s="243"/>
      <c r="F1122" s="242"/>
      <c r="G1122" s="242"/>
      <c r="H1122" s="242"/>
      <c r="I1122" s="244"/>
      <c r="J1122" s="245"/>
      <c r="K1122" s="235"/>
    </row>
    <row r="1123" customFormat="false" ht="12.5" hidden="false" customHeight="false" outlineLevel="0" collapsed="false">
      <c r="A1123" s="242"/>
      <c r="B1123" s="242"/>
      <c r="C1123" s="242"/>
      <c r="D1123" s="243"/>
      <c r="E1123" s="243"/>
      <c r="F1123" s="242"/>
      <c r="G1123" s="242"/>
      <c r="H1123" s="242"/>
      <c r="I1123" s="244"/>
      <c r="J1123" s="245"/>
      <c r="K1123" s="235"/>
    </row>
    <row r="1124" customFormat="false" ht="12.5" hidden="false" customHeight="false" outlineLevel="0" collapsed="false">
      <c r="A1124" s="242"/>
      <c r="B1124" s="242"/>
      <c r="C1124" s="242"/>
      <c r="D1124" s="243"/>
      <c r="E1124" s="243"/>
      <c r="F1124" s="242"/>
      <c r="G1124" s="242"/>
      <c r="H1124" s="242"/>
      <c r="I1124" s="244"/>
      <c r="J1124" s="245"/>
      <c r="K1124" s="235"/>
    </row>
    <row r="1125" customFormat="false" ht="12.5" hidden="false" customHeight="false" outlineLevel="0" collapsed="false">
      <c r="A1125" s="242"/>
      <c r="B1125" s="242"/>
      <c r="C1125" s="242"/>
      <c r="D1125" s="243"/>
      <c r="E1125" s="243"/>
      <c r="F1125" s="242"/>
      <c r="G1125" s="242"/>
      <c r="H1125" s="242"/>
      <c r="I1125" s="244"/>
      <c r="J1125" s="245"/>
      <c r="K1125" s="235"/>
    </row>
    <row r="1126" customFormat="false" ht="12.5" hidden="false" customHeight="false" outlineLevel="0" collapsed="false">
      <c r="A1126" s="242"/>
      <c r="B1126" s="242"/>
      <c r="C1126" s="242"/>
      <c r="D1126" s="243"/>
      <c r="E1126" s="243"/>
      <c r="F1126" s="242"/>
      <c r="G1126" s="242"/>
      <c r="H1126" s="242"/>
      <c r="I1126" s="244"/>
      <c r="J1126" s="245"/>
      <c r="K1126" s="235"/>
    </row>
    <row r="1127" customFormat="false" ht="12.5" hidden="false" customHeight="false" outlineLevel="0" collapsed="false">
      <c r="A1127" s="242"/>
      <c r="B1127" s="242"/>
      <c r="C1127" s="242"/>
      <c r="D1127" s="243"/>
      <c r="E1127" s="243"/>
      <c r="F1127" s="242"/>
      <c r="G1127" s="242"/>
      <c r="H1127" s="242"/>
      <c r="I1127" s="244"/>
      <c r="J1127" s="245"/>
      <c r="K1127" s="235"/>
    </row>
    <row r="1128" customFormat="false" ht="12.5" hidden="false" customHeight="false" outlineLevel="0" collapsed="false">
      <c r="A1128" s="242"/>
      <c r="B1128" s="242"/>
      <c r="C1128" s="242"/>
      <c r="D1128" s="243"/>
      <c r="E1128" s="243"/>
      <c r="F1128" s="242"/>
      <c r="G1128" s="242"/>
      <c r="H1128" s="242"/>
      <c r="I1128" s="244"/>
      <c r="J1128" s="245"/>
      <c r="K1128" s="235"/>
    </row>
    <row r="1129" customFormat="false" ht="12.5" hidden="false" customHeight="false" outlineLevel="0" collapsed="false">
      <c r="A1129" s="242"/>
      <c r="B1129" s="242"/>
      <c r="C1129" s="242"/>
      <c r="D1129" s="243"/>
      <c r="E1129" s="243"/>
      <c r="F1129" s="242"/>
      <c r="G1129" s="242"/>
      <c r="H1129" s="242"/>
      <c r="I1129" s="244"/>
      <c r="J1129" s="245"/>
      <c r="K1129" s="235"/>
    </row>
    <row r="1130" customFormat="false" ht="12.5" hidden="false" customHeight="false" outlineLevel="0" collapsed="false">
      <c r="A1130" s="242"/>
      <c r="B1130" s="242"/>
      <c r="C1130" s="242"/>
      <c r="D1130" s="243"/>
      <c r="E1130" s="243"/>
      <c r="F1130" s="242"/>
      <c r="G1130" s="242"/>
      <c r="H1130" s="242"/>
      <c r="I1130" s="244"/>
      <c r="J1130" s="245"/>
      <c r="K1130" s="235"/>
    </row>
    <row r="1131" customFormat="false" ht="12.5" hidden="false" customHeight="false" outlineLevel="0" collapsed="false">
      <c r="A1131" s="242"/>
      <c r="B1131" s="242"/>
      <c r="C1131" s="242"/>
      <c r="D1131" s="243"/>
      <c r="E1131" s="243"/>
      <c r="F1131" s="242"/>
      <c r="G1131" s="242"/>
      <c r="H1131" s="242"/>
      <c r="I1131" s="244"/>
      <c r="J1131" s="245"/>
      <c r="K1131" s="235"/>
    </row>
    <row r="1132" customFormat="false" ht="12.5" hidden="false" customHeight="false" outlineLevel="0" collapsed="false">
      <c r="A1132" s="242"/>
      <c r="B1132" s="242"/>
      <c r="C1132" s="242"/>
      <c r="D1132" s="243"/>
      <c r="E1132" s="243"/>
      <c r="F1132" s="242"/>
      <c r="G1132" s="242"/>
      <c r="H1132" s="242"/>
      <c r="I1132" s="244"/>
      <c r="J1132" s="245"/>
      <c r="K1132" s="235"/>
    </row>
    <row r="1133" customFormat="false" ht="12.5" hidden="false" customHeight="false" outlineLevel="0" collapsed="false">
      <c r="A1133" s="242"/>
      <c r="B1133" s="242"/>
      <c r="C1133" s="242"/>
      <c r="D1133" s="243"/>
      <c r="E1133" s="243"/>
      <c r="F1133" s="242"/>
      <c r="G1133" s="242"/>
      <c r="H1133" s="242"/>
      <c r="I1133" s="244"/>
      <c r="J1133" s="245"/>
      <c r="K1133" s="235"/>
    </row>
    <row r="1134" customFormat="false" ht="12.5" hidden="false" customHeight="false" outlineLevel="0" collapsed="false">
      <c r="A1134" s="242"/>
      <c r="B1134" s="242"/>
      <c r="C1134" s="242"/>
      <c r="D1134" s="243"/>
      <c r="E1134" s="243"/>
      <c r="F1134" s="242"/>
      <c r="G1134" s="242"/>
      <c r="H1134" s="242"/>
      <c r="I1134" s="244"/>
      <c r="J1134" s="245"/>
      <c r="K1134" s="235"/>
    </row>
    <row r="1135" customFormat="false" ht="12.5" hidden="false" customHeight="false" outlineLevel="0" collapsed="false">
      <c r="A1135" s="242"/>
      <c r="B1135" s="242"/>
      <c r="C1135" s="242"/>
      <c r="D1135" s="243"/>
      <c r="E1135" s="243"/>
      <c r="F1135" s="242"/>
      <c r="G1135" s="242"/>
      <c r="H1135" s="242"/>
      <c r="I1135" s="244"/>
      <c r="J1135" s="245"/>
      <c r="K1135" s="235"/>
    </row>
    <row r="1136" customFormat="false" ht="12.5" hidden="false" customHeight="false" outlineLevel="0" collapsed="false">
      <c r="A1136" s="242"/>
      <c r="B1136" s="242"/>
      <c r="C1136" s="242"/>
      <c r="D1136" s="243"/>
      <c r="E1136" s="243"/>
      <c r="F1136" s="242"/>
      <c r="G1136" s="242"/>
      <c r="H1136" s="242"/>
      <c r="I1136" s="244"/>
      <c r="J1136" s="245"/>
      <c r="K1136" s="235"/>
    </row>
    <row r="1137" customFormat="false" ht="12.5" hidden="false" customHeight="false" outlineLevel="0" collapsed="false">
      <c r="A1137" s="242"/>
      <c r="B1137" s="242"/>
      <c r="C1137" s="242"/>
      <c r="D1137" s="243"/>
      <c r="E1137" s="243"/>
      <c r="F1137" s="242"/>
      <c r="G1137" s="242"/>
      <c r="H1137" s="242"/>
      <c r="I1137" s="244"/>
      <c r="J1137" s="245"/>
      <c r="K1137" s="235"/>
    </row>
    <row r="1138" customFormat="false" ht="12.5" hidden="false" customHeight="false" outlineLevel="0" collapsed="false">
      <c r="A1138" s="242"/>
      <c r="B1138" s="242"/>
      <c r="C1138" s="242"/>
      <c r="D1138" s="243"/>
      <c r="E1138" s="243"/>
      <c r="F1138" s="242"/>
      <c r="G1138" s="242"/>
      <c r="H1138" s="242"/>
      <c r="I1138" s="244"/>
      <c r="J1138" s="245"/>
      <c r="K1138" s="235"/>
    </row>
    <row r="1139" customFormat="false" ht="12.5" hidden="false" customHeight="false" outlineLevel="0" collapsed="false">
      <c r="A1139" s="242"/>
      <c r="B1139" s="242"/>
      <c r="C1139" s="242"/>
      <c r="D1139" s="243"/>
      <c r="E1139" s="243"/>
      <c r="F1139" s="242"/>
      <c r="G1139" s="242"/>
      <c r="H1139" s="242"/>
      <c r="I1139" s="244"/>
      <c r="J1139" s="245"/>
      <c r="K1139" s="235"/>
    </row>
    <row r="1140" customFormat="false" ht="12.5" hidden="false" customHeight="false" outlineLevel="0" collapsed="false">
      <c r="A1140" s="242"/>
      <c r="B1140" s="242"/>
      <c r="C1140" s="242"/>
      <c r="D1140" s="243"/>
      <c r="E1140" s="243"/>
      <c r="F1140" s="242"/>
      <c r="G1140" s="242"/>
      <c r="H1140" s="242"/>
      <c r="I1140" s="244"/>
      <c r="J1140" s="245"/>
      <c r="K1140" s="235"/>
    </row>
    <row r="1141" customFormat="false" ht="12.5" hidden="false" customHeight="false" outlineLevel="0" collapsed="false">
      <c r="A1141" s="242"/>
      <c r="B1141" s="242"/>
      <c r="C1141" s="242"/>
      <c r="D1141" s="243"/>
      <c r="E1141" s="243"/>
      <c r="F1141" s="242"/>
      <c r="G1141" s="242"/>
      <c r="H1141" s="242"/>
      <c r="I1141" s="244"/>
      <c r="J1141" s="245"/>
      <c r="K1141" s="235"/>
    </row>
    <row r="1142" customFormat="false" ht="12.5" hidden="false" customHeight="false" outlineLevel="0" collapsed="false">
      <c r="A1142" s="242"/>
      <c r="B1142" s="242"/>
      <c r="C1142" s="242"/>
      <c r="D1142" s="243"/>
      <c r="E1142" s="243"/>
      <c r="F1142" s="242"/>
      <c r="G1142" s="242"/>
      <c r="H1142" s="242"/>
      <c r="I1142" s="244"/>
      <c r="J1142" s="245"/>
      <c r="K1142" s="235"/>
    </row>
    <row r="1143" customFormat="false" ht="12.5" hidden="false" customHeight="false" outlineLevel="0" collapsed="false">
      <c r="A1143" s="242"/>
      <c r="B1143" s="242"/>
      <c r="C1143" s="242"/>
      <c r="D1143" s="243"/>
      <c r="E1143" s="243"/>
      <c r="F1143" s="242"/>
      <c r="G1143" s="242"/>
      <c r="H1143" s="242"/>
      <c r="I1143" s="244"/>
      <c r="J1143" s="245"/>
      <c r="K1143" s="235"/>
    </row>
    <row r="1144" customFormat="false" ht="12.5" hidden="false" customHeight="false" outlineLevel="0" collapsed="false">
      <c r="A1144" s="242"/>
      <c r="B1144" s="242"/>
      <c r="C1144" s="242"/>
      <c r="D1144" s="243"/>
      <c r="E1144" s="243"/>
      <c r="F1144" s="242"/>
      <c r="G1144" s="242"/>
      <c r="H1144" s="242"/>
      <c r="I1144" s="244"/>
      <c r="J1144" s="245"/>
      <c r="K1144" s="235"/>
    </row>
    <row r="1145" customFormat="false" ht="12.5" hidden="false" customHeight="false" outlineLevel="0" collapsed="false">
      <c r="A1145" s="242"/>
      <c r="B1145" s="242"/>
      <c r="C1145" s="242"/>
      <c r="D1145" s="243"/>
      <c r="E1145" s="243"/>
      <c r="F1145" s="242"/>
      <c r="G1145" s="242"/>
      <c r="H1145" s="242"/>
      <c r="I1145" s="244"/>
      <c r="J1145" s="245"/>
      <c r="K1145" s="235"/>
    </row>
    <row r="1146" customFormat="false" ht="12.5" hidden="false" customHeight="false" outlineLevel="0" collapsed="false">
      <c r="A1146" s="242"/>
      <c r="B1146" s="242"/>
      <c r="C1146" s="242"/>
      <c r="D1146" s="243"/>
      <c r="E1146" s="243"/>
      <c r="F1146" s="242"/>
      <c r="G1146" s="242"/>
      <c r="H1146" s="242"/>
      <c r="I1146" s="244"/>
      <c r="J1146" s="245"/>
      <c r="K1146" s="235"/>
    </row>
    <row r="1147" customFormat="false" ht="12.5" hidden="false" customHeight="false" outlineLevel="0" collapsed="false">
      <c r="A1147" s="242"/>
      <c r="B1147" s="242"/>
      <c r="C1147" s="242"/>
      <c r="D1147" s="243"/>
      <c r="E1147" s="243"/>
      <c r="F1147" s="242"/>
      <c r="G1147" s="242"/>
      <c r="H1147" s="242"/>
      <c r="I1147" s="244"/>
      <c r="J1147" s="245"/>
      <c r="K1147" s="235"/>
    </row>
    <row r="1148" customFormat="false" ht="12.5" hidden="false" customHeight="false" outlineLevel="0" collapsed="false">
      <c r="A1148" s="242"/>
      <c r="B1148" s="242"/>
      <c r="C1148" s="242"/>
      <c r="D1148" s="243"/>
      <c r="E1148" s="243"/>
      <c r="F1148" s="242"/>
      <c r="G1148" s="242"/>
      <c r="H1148" s="242"/>
      <c r="I1148" s="244"/>
      <c r="J1148" s="245"/>
      <c r="K1148" s="235"/>
    </row>
    <row r="1149" customFormat="false" ht="12.5" hidden="false" customHeight="false" outlineLevel="0" collapsed="false">
      <c r="A1149" s="242"/>
      <c r="B1149" s="242"/>
      <c r="C1149" s="242"/>
      <c r="D1149" s="243"/>
      <c r="E1149" s="243"/>
      <c r="F1149" s="242"/>
      <c r="G1149" s="242"/>
      <c r="H1149" s="242"/>
      <c r="I1149" s="244"/>
      <c r="J1149" s="245"/>
      <c r="K1149" s="235"/>
    </row>
    <row r="1150" customFormat="false" ht="12.5" hidden="false" customHeight="false" outlineLevel="0" collapsed="false">
      <c r="A1150" s="242"/>
      <c r="B1150" s="242"/>
      <c r="C1150" s="242"/>
      <c r="D1150" s="243"/>
      <c r="E1150" s="243"/>
      <c r="F1150" s="242"/>
      <c r="G1150" s="242"/>
      <c r="H1150" s="242"/>
      <c r="I1150" s="244"/>
      <c r="J1150" s="245"/>
      <c r="K1150" s="235"/>
    </row>
    <row r="1151" customFormat="false" ht="12.5" hidden="false" customHeight="false" outlineLevel="0" collapsed="false">
      <c r="A1151" s="242"/>
      <c r="B1151" s="242"/>
      <c r="C1151" s="242"/>
      <c r="D1151" s="243"/>
      <c r="E1151" s="243"/>
      <c r="F1151" s="242"/>
      <c r="G1151" s="242"/>
      <c r="H1151" s="242"/>
      <c r="I1151" s="244"/>
      <c r="J1151" s="245"/>
      <c r="K1151" s="235"/>
    </row>
    <row r="1152" customFormat="false" ht="12.5" hidden="false" customHeight="false" outlineLevel="0" collapsed="false">
      <c r="A1152" s="242"/>
      <c r="B1152" s="242"/>
      <c r="C1152" s="242"/>
      <c r="D1152" s="243"/>
      <c r="E1152" s="243"/>
      <c r="F1152" s="242"/>
      <c r="G1152" s="242"/>
      <c r="H1152" s="242"/>
      <c r="I1152" s="244"/>
      <c r="J1152" s="245"/>
      <c r="K1152" s="235"/>
    </row>
    <row r="1153" customFormat="false" ht="12.5" hidden="false" customHeight="false" outlineLevel="0" collapsed="false">
      <c r="A1153" s="242"/>
      <c r="B1153" s="242"/>
      <c r="C1153" s="242"/>
      <c r="D1153" s="243"/>
      <c r="E1153" s="243"/>
      <c r="F1153" s="242"/>
      <c r="G1153" s="242"/>
      <c r="H1153" s="242"/>
      <c r="I1153" s="244"/>
      <c r="J1153" s="245"/>
      <c r="K1153" s="235"/>
    </row>
    <row r="1154" customFormat="false" ht="12.5" hidden="false" customHeight="false" outlineLevel="0" collapsed="false">
      <c r="A1154" s="242"/>
      <c r="B1154" s="242"/>
      <c r="C1154" s="242"/>
      <c r="D1154" s="243"/>
      <c r="E1154" s="243"/>
      <c r="F1154" s="242"/>
      <c r="G1154" s="242"/>
      <c r="H1154" s="242"/>
      <c r="I1154" s="244"/>
      <c r="J1154" s="245"/>
      <c r="K1154" s="235"/>
    </row>
    <row r="1155" customFormat="false" ht="12.5" hidden="false" customHeight="false" outlineLevel="0" collapsed="false">
      <c r="A1155" s="242"/>
      <c r="B1155" s="242"/>
      <c r="C1155" s="242"/>
      <c r="D1155" s="243"/>
      <c r="E1155" s="243"/>
      <c r="F1155" s="242"/>
      <c r="G1155" s="242"/>
      <c r="H1155" s="242"/>
      <c r="I1155" s="244"/>
      <c r="J1155" s="245"/>
      <c r="K1155" s="235"/>
    </row>
    <row r="1156" customFormat="false" ht="12.5" hidden="false" customHeight="false" outlineLevel="0" collapsed="false">
      <c r="A1156" s="242"/>
      <c r="B1156" s="242"/>
      <c r="C1156" s="242"/>
      <c r="D1156" s="243"/>
      <c r="E1156" s="243"/>
      <c r="F1156" s="242"/>
      <c r="G1156" s="242"/>
      <c r="H1156" s="242"/>
      <c r="I1156" s="244"/>
      <c r="J1156" s="245"/>
      <c r="K1156" s="235"/>
    </row>
    <row r="1157" customFormat="false" ht="12.5" hidden="false" customHeight="false" outlineLevel="0" collapsed="false">
      <c r="A1157" s="242"/>
      <c r="B1157" s="242"/>
      <c r="C1157" s="242"/>
      <c r="D1157" s="243"/>
      <c r="E1157" s="243"/>
      <c r="F1157" s="242"/>
      <c r="G1157" s="242"/>
      <c r="H1157" s="242"/>
      <c r="I1157" s="244"/>
      <c r="J1157" s="245"/>
      <c r="K1157" s="235"/>
    </row>
    <row r="1158" customFormat="false" ht="12.5" hidden="false" customHeight="false" outlineLevel="0" collapsed="false">
      <c r="A1158" s="242"/>
      <c r="B1158" s="242"/>
      <c r="C1158" s="242"/>
      <c r="D1158" s="243"/>
      <c r="E1158" s="243"/>
      <c r="F1158" s="242"/>
      <c r="G1158" s="242"/>
      <c r="H1158" s="242"/>
      <c r="I1158" s="244"/>
      <c r="J1158" s="245"/>
      <c r="K1158" s="235"/>
    </row>
    <row r="1159" customFormat="false" ht="12.5" hidden="false" customHeight="false" outlineLevel="0" collapsed="false">
      <c r="A1159" s="242"/>
      <c r="B1159" s="242"/>
      <c r="C1159" s="242"/>
      <c r="D1159" s="243"/>
      <c r="E1159" s="243"/>
      <c r="F1159" s="242"/>
      <c r="G1159" s="242"/>
      <c r="H1159" s="242"/>
      <c r="I1159" s="244"/>
      <c r="J1159" s="245"/>
      <c r="K1159" s="235"/>
    </row>
    <row r="1160" customFormat="false" ht="12.5" hidden="false" customHeight="false" outlineLevel="0" collapsed="false">
      <c r="A1160" s="242"/>
      <c r="B1160" s="242"/>
      <c r="C1160" s="242"/>
      <c r="D1160" s="243"/>
      <c r="E1160" s="243"/>
      <c r="F1160" s="242"/>
      <c r="G1160" s="242"/>
      <c r="H1160" s="242"/>
      <c r="I1160" s="244"/>
      <c r="J1160" s="245"/>
      <c r="K1160" s="235"/>
    </row>
    <row r="1161" customFormat="false" ht="12.5" hidden="false" customHeight="false" outlineLevel="0" collapsed="false">
      <c r="A1161" s="242"/>
      <c r="B1161" s="242"/>
      <c r="C1161" s="242"/>
      <c r="D1161" s="243"/>
      <c r="E1161" s="243"/>
      <c r="F1161" s="242"/>
      <c r="G1161" s="242"/>
      <c r="H1161" s="242"/>
      <c r="I1161" s="244"/>
      <c r="J1161" s="245"/>
      <c r="K1161" s="235"/>
    </row>
    <row r="1162" customFormat="false" ht="12.5" hidden="false" customHeight="false" outlineLevel="0" collapsed="false">
      <c r="A1162" s="242"/>
      <c r="B1162" s="242"/>
      <c r="C1162" s="242"/>
      <c r="D1162" s="243"/>
      <c r="E1162" s="243"/>
      <c r="F1162" s="242"/>
      <c r="G1162" s="242"/>
      <c r="H1162" s="242"/>
      <c r="I1162" s="244"/>
      <c r="J1162" s="245"/>
      <c r="K1162" s="235"/>
    </row>
    <row r="1163" customFormat="false" ht="12.5" hidden="false" customHeight="false" outlineLevel="0" collapsed="false">
      <c r="A1163" s="242"/>
      <c r="B1163" s="242"/>
      <c r="C1163" s="242"/>
      <c r="D1163" s="243"/>
      <c r="E1163" s="243"/>
      <c r="F1163" s="242"/>
      <c r="G1163" s="242"/>
      <c r="H1163" s="242"/>
      <c r="I1163" s="244"/>
      <c r="J1163" s="245"/>
      <c r="K1163" s="235"/>
    </row>
    <row r="1164" customFormat="false" ht="12.5" hidden="false" customHeight="false" outlineLevel="0" collapsed="false">
      <c r="A1164" s="242"/>
      <c r="B1164" s="242"/>
      <c r="C1164" s="242"/>
      <c r="D1164" s="243"/>
      <c r="E1164" s="243"/>
      <c r="F1164" s="242"/>
      <c r="G1164" s="242"/>
      <c r="H1164" s="242"/>
      <c r="I1164" s="244"/>
      <c r="J1164" s="245"/>
      <c r="K1164" s="235"/>
    </row>
    <row r="1165" customFormat="false" ht="12.5" hidden="false" customHeight="false" outlineLevel="0" collapsed="false">
      <c r="A1165" s="242"/>
      <c r="B1165" s="242"/>
      <c r="C1165" s="242"/>
      <c r="D1165" s="243"/>
      <c r="E1165" s="243"/>
      <c r="F1165" s="242"/>
      <c r="G1165" s="242"/>
      <c r="H1165" s="242"/>
      <c r="I1165" s="244"/>
      <c r="J1165" s="245"/>
      <c r="K1165" s="235"/>
    </row>
    <row r="1166" customFormat="false" ht="12.5" hidden="false" customHeight="false" outlineLevel="0" collapsed="false">
      <c r="A1166" s="242"/>
      <c r="B1166" s="242"/>
      <c r="C1166" s="242"/>
      <c r="D1166" s="243"/>
      <c r="E1166" s="243"/>
      <c r="F1166" s="242"/>
      <c r="G1166" s="242"/>
      <c r="H1166" s="242"/>
      <c r="I1166" s="244"/>
      <c r="J1166" s="245"/>
      <c r="K1166" s="235"/>
    </row>
    <row r="1167" customFormat="false" ht="12.5" hidden="false" customHeight="false" outlineLevel="0" collapsed="false">
      <c r="A1167" s="242"/>
      <c r="B1167" s="242"/>
      <c r="C1167" s="242"/>
      <c r="D1167" s="243"/>
      <c r="E1167" s="243"/>
      <c r="F1167" s="242"/>
      <c r="G1167" s="242"/>
      <c r="H1167" s="242"/>
      <c r="I1167" s="244"/>
      <c r="J1167" s="245"/>
      <c r="K1167" s="235"/>
    </row>
    <row r="1168" customFormat="false" ht="12.5" hidden="false" customHeight="false" outlineLevel="0" collapsed="false">
      <c r="A1168" s="242"/>
      <c r="B1168" s="242"/>
      <c r="C1168" s="242"/>
      <c r="D1168" s="243"/>
      <c r="E1168" s="243"/>
      <c r="F1168" s="242"/>
      <c r="G1168" s="242"/>
      <c r="H1168" s="242"/>
      <c r="I1168" s="244"/>
      <c r="J1168" s="245"/>
      <c r="K1168" s="235"/>
    </row>
    <row r="1169" customFormat="false" ht="12.5" hidden="false" customHeight="false" outlineLevel="0" collapsed="false">
      <c r="A1169" s="242"/>
      <c r="B1169" s="242"/>
      <c r="C1169" s="242"/>
      <c r="D1169" s="243"/>
      <c r="E1169" s="243"/>
      <c r="F1169" s="242"/>
      <c r="G1169" s="242"/>
      <c r="H1169" s="242"/>
      <c r="I1169" s="244"/>
      <c r="J1169" s="245"/>
      <c r="K1169" s="235"/>
    </row>
    <row r="1170" customFormat="false" ht="12.5" hidden="false" customHeight="false" outlineLevel="0" collapsed="false">
      <c r="A1170" s="242"/>
      <c r="B1170" s="242"/>
      <c r="C1170" s="242"/>
      <c r="D1170" s="243"/>
      <c r="E1170" s="243"/>
      <c r="F1170" s="242"/>
      <c r="G1170" s="242"/>
      <c r="H1170" s="242"/>
      <c r="I1170" s="244"/>
      <c r="J1170" s="245"/>
      <c r="K1170" s="235"/>
    </row>
    <row r="1171" customFormat="false" ht="12.5" hidden="false" customHeight="false" outlineLevel="0" collapsed="false">
      <c r="A1171" s="242"/>
      <c r="B1171" s="242"/>
      <c r="C1171" s="242"/>
      <c r="D1171" s="243"/>
      <c r="E1171" s="243"/>
      <c r="F1171" s="242"/>
      <c r="G1171" s="242"/>
      <c r="H1171" s="242"/>
      <c r="I1171" s="244"/>
      <c r="J1171" s="245"/>
      <c r="K1171" s="235"/>
    </row>
    <row r="1172" customFormat="false" ht="12.5" hidden="false" customHeight="false" outlineLevel="0" collapsed="false">
      <c r="A1172" s="242"/>
      <c r="B1172" s="242"/>
      <c r="C1172" s="242"/>
      <c r="D1172" s="243"/>
      <c r="E1172" s="243"/>
      <c r="F1172" s="242"/>
      <c r="G1172" s="242"/>
      <c r="H1172" s="242"/>
      <c r="I1172" s="244"/>
      <c r="J1172" s="245"/>
      <c r="K1172" s="235"/>
    </row>
    <row r="1173" customFormat="false" ht="12.5" hidden="false" customHeight="false" outlineLevel="0" collapsed="false">
      <c r="A1173" s="242"/>
      <c r="B1173" s="242"/>
      <c r="C1173" s="242"/>
      <c r="D1173" s="243"/>
      <c r="E1173" s="243"/>
      <c r="F1173" s="242"/>
      <c r="G1173" s="242"/>
      <c r="H1173" s="242"/>
      <c r="I1173" s="244"/>
      <c r="J1173" s="245"/>
      <c r="K1173" s="235"/>
    </row>
    <row r="1174" customFormat="false" ht="12.5" hidden="false" customHeight="false" outlineLevel="0" collapsed="false">
      <c r="A1174" s="242"/>
      <c r="B1174" s="242"/>
      <c r="C1174" s="242"/>
      <c r="D1174" s="243"/>
      <c r="E1174" s="243"/>
      <c r="F1174" s="242"/>
      <c r="G1174" s="242"/>
      <c r="H1174" s="242"/>
      <c r="I1174" s="244"/>
      <c r="J1174" s="245"/>
      <c r="K1174" s="235"/>
    </row>
    <row r="1175" customFormat="false" ht="12.5" hidden="false" customHeight="false" outlineLevel="0" collapsed="false">
      <c r="A1175" s="242"/>
      <c r="B1175" s="242"/>
      <c r="C1175" s="242"/>
      <c r="D1175" s="243"/>
      <c r="E1175" s="243"/>
      <c r="F1175" s="242"/>
      <c r="G1175" s="242"/>
      <c r="H1175" s="242"/>
      <c r="I1175" s="244"/>
      <c r="J1175" s="245"/>
      <c r="K1175" s="235"/>
    </row>
    <row r="1176" customFormat="false" ht="12.5" hidden="false" customHeight="false" outlineLevel="0" collapsed="false">
      <c r="A1176" s="242"/>
      <c r="B1176" s="242"/>
      <c r="C1176" s="242"/>
      <c r="D1176" s="243"/>
      <c r="E1176" s="243"/>
      <c r="F1176" s="242"/>
      <c r="G1176" s="242"/>
      <c r="H1176" s="242"/>
      <c r="I1176" s="244"/>
      <c r="J1176" s="245"/>
      <c r="K1176" s="235"/>
    </row>
    <row r="1177" customFormat="false" ht="12.5" hidden="false" customHeight="false" outlineLevel="0" collapsed="false">
      <c r="A1177" s="242"/>
      <c r="B1177" s="242"/>
      <c r="C1177" s="242"/>
      <c r="D1177" s="243"/>
      <c r="E1177" s="243"/>
      <c r="F1177" s="242"/>
      <c r="G1177" s="242"/>
      <c r="H1177" s="242"/>
      <c r="I1177" s="244"/>
      <c r="J1177" s="245"/>
      <c r="K1177" s="235"/>
    </row>
    <row r="1178" customFormat="false" ht="12.5" hidden="false" customHeight="false" outlineLevel="0" collapsed="false">
      <c r="A1178" s="242"/>
      <c r="B1178" s="242"/>
      <c r="C1178" s="242"/>
      <c r="D1178" s="243"/>
      <c r="E1178" s="243"/>
      <c r="F1178" s="242"/>
      <c r="G1178" s="242"/>
      <c r="H1178" s="242"/>
      <c r="I1178" s="244"/>
      <c r="J1178" s="245"/>
      <c r="K1178" s="235"/>
    </row>
    <row r="1179" customFormat="false" ht="12.5" hidden="false" customHeight="false" outlineLevel="0" collapsed="false">
      <c r="A1179" s="242"/>
      <c r="B1179" s="242"/>
      <c r="C1179" s="242"/>
      <c r="D1179" s="243"/>
      <c r="E1179" s="243"/>
      <c r="F1179" s="242"/>
      <c r="G1179" s="242"/>
      <c r="H1179" s="242"/>
      <c r="I1179" s="244"/>
      <c r="J1179" s="245"/>
      <c r="K1179" s="235"/>
    </row>
    <row r="1180" customFormat="false" ht="12.5" hidden="false" customHeight="false" outlineLevel="0" collapsed="false">
      <c r="A1180" s="242"/>
      <c r="B1180" s="242"/>
      <c r="C1180" s="242"/>
      <c r="D1180" s="243"/>
      <c r="E1180" s="243"/>
      <c r="F1180" s="242"/>
      <c r="G1180" s="242"/>
      <c r="H1180" s="242"/>
      <c r="I1180" s="244"/>
      <c r="J1180" s="245"/>
      <c r="K1180" s="235"/>
    </row>
    <row r="1181" customFormat="false" ht="12.5" hidden="false" customHeight="false" outlineLevel="0" collapsed="false">
      <c r="A1181" s="242"/>
      <c r="B1181" s="242"/>
      <c r="C1181" s="242"/>
      <c r="D1181" s="243"/>
      <c r="E1181" s="243"/>
      <c r="F1181" s="242"/>
      <c r="G1181" s="242"/>
      <c r="H1181" s="242"/>
      <c r="I1181" s="244"/>
      <c r="J1181" s="245"/>
      <c r="K1181" s="235"/>
    </row>
    <row r="1182" customFormat="false" ht="12.5" hidden="false" customHeight="false" outlineLevel="0" collapsed="false">
      <c r="A1182" s="242"/>
      <c r="B1182" s="242"/>
      <c r="C1182" s="242"/>
      <c r="D1182" s="243"/>
      <c r="E1182" s="243"/>
      <c r="F1182" s="242"/>
      <c r="G1182" s="242"/>
      <c r="H1182" s="242"/>
      <c r="I1182" s="244"/>
      <c r="J1182" s="245"/>
      <c r="K1182" s="235"/>
    </row>
    <row r="1183" customFormat="false" ht="12.5" hidden="false" customHeight="false" outlineLevel="0" collapsed="false">
      <c r="A1183" s="242"/>
      <c r="B1183" s="242"/>
      <c r="C1183" s="242"/>
      <c r="D1183" s="243"/>
      <c r="E1183" s="243"/>
      <c r="F1183" s="242"/>
      <c r="G1183" s="242"/>
      <c r="H1183" s="242"/>
      <c r="I1183" s="244"/>
      <c r="J1183" s="245"/>
      <c r="K1183" s="235"/>
    </row>
    <row r="1184" customFormat="false" ht="12.5" hidden="false" customHeight="false" outlineLevel="0" collapsed="false">
      <c r="A1184" s="242"/>
      <c r="B1184" s="242"/>
      <c r="C1184" s="242"/>
      <c r="D1184" s="243"/>
      <c r="E1184" s="243"/>
      <c r="F1184" s="242"/>
      <c r="G1184" s="242"/>
      <c r="H1184" s="242"/>
      <c r="I1184" s="244"/>
      <c r="J1184" s="245"/>
      <c r="K1184" s="235"/>
    </row>
    <row r="1185" customFormat="false" ht="12.5" hidden="false" customHeight="false" outlineLevel="0" collapsed="false">
      <c r="A1185" s="242"/>
      <c r="B1185" s="242"/>
      <c r="C1185" s="242"/>
      <c r="D1185" s="243"/>
      <c r="E1185" s="243"/>
      <c r="F1185" s="242"/>
      <c r="G1185" s="242"/>
      <c r="H1185" s="242"/>
      <c r="I1185" s="244"/>
      <c r="J1185" s="245"/>
      <c r="K1185" s="235"/>
    </row>
    <row r="1186" customFormat="false" ht="12.5" hidden="false" customHeight="false" outlineLevel="0" collapsed="false">
      <c r="A1186" s="242"/>
      <c r="B1186" s="242"/>
      <c r="C1186" s="242"/>
      <c r="D1186" s="243"/>
      <c r="E1186" s="243"/>
      <c r="F1186" s="242"/>
      <c r="G1186" s="242"/>
      <c r="H1186" s="242"/>
      <c r="I1186" s="244"/>
      <c r="J1186" s="245"/>
      <c r="K1186" s="235"/>
    </row>
    <row r="1187" customFormat="false" ht="12.5" hidden="false" customHeight="false" outlineLevel="0" collapsed="false">
      <c r="A1187" s="242"/>
      <c r="B1187" s="242"/>
      <c r="C1187" s="242"/>
      <c r="D1187" s="243"/>
      <c r="E1187" s="243"/>
      <c r="F1187" s="242"/>
      <c r="G1187" s="242"/>
      <c r="H1187" s="242"/>
      <c r="I1187" s="244"/>
      <c r="J1187" s="245"/>
      <c r="K1187" s="235"/>
    </row>
    <row r="1188" customFormat="false" ht="12.5" hidden="false" customHeight="false" outlineLevel="0" collapsed="false">
      <c r="A1188" s="242"/>
      <c r="B1188" s="242"/>
      <c r="C1188" s="242"/>
      <c r="D1188" s="243"/>
      <c r="E1188" s="243"/>
      <c r="F1188" s="242"/>
      <c r="G1188" s="242"/>
      <c r="H1188" s="242"/>
      <c r="I1188" s="244"/>
      <c r="J1188" s="245"/>
      <c r="K1188" s="235"/>
    </row>
    <row r="1189" customFormat="false" ht="12.5" hidden="false" customHeight="false" outlineLevel="0" collapsed="false">
      <c r="A1189" s="242"/>
      <c r="B1189" s="242"/>
      <c r="C1189" s="242"/>
      <c r="D1189" s="243"/>
      <c r="E1189" s="243"/>
      <c r="F1189" s="242"/>
      <c r="G1189" s="242"/>
      <c r="H1189" s="242"/>
      <c r="I1189" s="244"/>
      <c r="J1189" s="245"/>
      <c r="K1189" s="235"/>
    </row>
    <row r="1190" customFormat="false" ht="12.5" hidden="false" customHeight="false" outlineLevel="0" collapsed="false">
      <c r="A1190" s="242"/>
      <c r="B1190" s="242"/>
      <c r="C1190" s="242"/>
      <c r="D1190" s="243"/>
      <c r="E1190" s="243"/>
      <c r="F1190" s="242"/>
      <c r="G1190" s="242"/>
      <c r="H1190" s="242"/>
      <c r="I1190" s="244"/>
      <c r="J1190" s="245"/>
      <c r="K1190" s="235"/>
    </row>
    <row r="1191" customFormat="false" ht="12.5" hidden="false" customHeight="false" outlineLevel="0" collapsed="false">
      <c r="A1191" s="242"/>
      <c r="B1191" s="242"/>
      <c r="C1191" s="242"/>
      <c r="D1191" s="243"/>
      <c r="E1191" s="243"/>
      <c r="F1191" s="242"/>
      <c r="G1191" s="242"/>
      <c r="H1191" s="242"/>
      <c r="I1191" s="244"/>
      <c r="J1191" s="245"/>
      <c r="K1191" s="235"/>
    </row>
    <row r="1192" customFormat="false" ht="12.5" hidden="false" customHeight="false" outlineLevel="0" collapsed="false">
      <c r="A1192" s="242"/>
      <c r="B1192" s="242"/>
      <c r="C1192" s="242"/>
      <c r="D1192" s="243"/>
      <c r="E1192" s="243"/>
      <c r="F1192" s="242"/>
      <c r="G1192" s="242"/>
      <c r="H1192" s="242"/>
      <c r="I1192" s="244"/>
      <c r="J1192" s="245"/>
      <c r="K1192" s="235"/>
    </row>
    <row r="1193" customFormat="false" ht="12.5" hidden="false" customHeight="false" outlineLevel="0" collapsed="false">
      <c r="A1193" s="242"/>
      <c r="B1193" s="242"/>
      <c r="C1193" s="242"/>
      <c r="D1193" s="243"/>
      <c r="E1193" s="243"/>
      <c r="F1193" s="242"/>
      <c r="G1193" s="242"/>
      <c r="H1193" s="242"/>
      <c r="I1193" s="244"/>
      <c r="J1193" s="245"/>
      <c r="K1193" s="235"/>
    </row>
    <row r="1194" customFormat="false" ht="12.5" hidden="false" customHeight="false" outlineLevel="0" collapsed="false">
      <c r="A1194" s="242"/>
      <c r="B1194" s="242"/>
      <c r="C1194" s="242"/>
      <c r="D1194" s="243"/>
      <c r="E1194" s="243"/>
      <c r="F1194" s="242"/>
      <c r="G1194" s="242"/>
      <c r="H1194" s="242"/>
      <c r="I1194" s="244"/>
      <c r="J1194" s="245"/>
      <c r="K1194" s="235"/>
    </row>
    <row r="1195" customFormat="false" ht="12.5" hidden="false" customHeight="false" outlineLevel="0" collapsed="false">
      <c r="A1195" s="242"/>
      <c r="B1195" s="242"/>
      <c r="C1195" s="242"/>
      <c r="D1195" s="243"/>
      <c r="E1195" s="243"/>
      <c r="F1195" s="242"/>
      <c r="G1195" s="242"/>
      <c r="H1195" s="242"/>
      <c r="I1195" s="244"/>
      <c r="J1195" s="245"/>
      <c r="K1195" s="235"/>
    </row>
    <row r="1196" customFormat="false" ht="12.5" hidden="false" customHeight="false" outlineLevel="0" collapsed="false">
      <c r="A1196" s="242"/>
      <c r="B1196" s="242"/>
      <c r="C1196" s="242"/>
      <c r="D1196" s="243"/>
      <c r="E1196" s="243"/>
      <c r="F1196" s="242"/>
      <c r="G1196" s="242"/>
      <c r="H1196" s="242"/>
      <c r="I1196" s="244"/>
      <c r="J1196" s="245"/>
      <c r="K1196" s="235"/>
    </row>
    <row r="1197" customFormat="false" ht="12.5" hidden="false" customHeight="false" outlineLevel="0" collapsed="false">
      <c r="A1197" s="242"/>
      <c r="B1197" s="242"/>
      <c r="C1197" s="242"/>
      <c r="D1197" s="243"/>
      <c r="E1197" s="243"/>
      <c r="F1197" s="242"/>
      <c r="G1197" s="242"/>
      <c r="H1197" s="242"/>
      <c r="I1197" s="244"/>
      <c r="J1197" s="245"/>
      <c r="K1197" s="235"/>
    </row>
    <row r="1198" customFormat="false" ht="12.5" hidden="false" customHeight="false" outlineLevel="0" collapsed="false">
      <c r="A1198" s="242"/>
      <c r="B1198" s="242"/>
      <c r="C1198" s="242"/>
      <c r="D1198" s="243"/>
      <c r="E1198" s="243"/>
      <c r="F1198" s="242"/>
      <c r="G1198" s="242"/>
      <c r="H1198" s="242"/>
      <c r="I1198" s="244"/>
      <c r="J1198" s="245"/>
      <c r="K1198" s="235"/>
    </row>
    <row r="1199" customFormat="false" ht="12.5" hidden="false" customHeight="false" outlineLevel="0" collapsed="false">
      <c r="A1199" s="242"/>
      <c r="B1199" s="242"/>
      <c r="C1199" s="242"/>
      <c r="D1199" s="243"/>
      <c r="E1199" s="243"/>
      <c r="F1199" s="242"/>
      <c r="G1199" s="242"/>
      <c r="H1199" s="242"/>
      <c r="I1199" s="244"/>
      <c r="J1199" s="245"/>
      <c r="K1199" s="235"/>
    </row>
    <row r="1200" customFormat="false" ht="12.5" hidden="false" customHeight="false" outlineLevel="0" collapsed="false">
      <c r="A1200" s="242"/>
      <c r="B1200" s="242"/>
      <c r="C1200" s="242"/>
      <c r="D1200" s="243"/>
      <c r="E1200" s="243"/>
      <c r="F1200" s="242"/>
      <c r="G1200" s="242"/>
      <c r="H1200" s="242"/>
      <c r="I1200" s="244"/>
      <c r="J1200" s="245"/>
      <c r="K1200" s="235"/>
    </row>
    <row r="1201" customFormat="false" ht="12.5" hidden="false" customHeight="false" outlineLevel="0" collapsed="false">
      <c r="A1201" s="242"/>
      <c r="B1201" s="242"/>
      <c r="C1201" s="242"/>
      <c r="D1201" s="243"/>
      <c r="E1201" s="243"/>
      <c r="F1201" s="242"/>
      <c r="G1201" s="242"/>
      <c r="H1201" s="242"/>
      <c r="I1201" s="244"/>
      <c r="J1201" s="245"/>
      <c r="K1201" s="235"/>
    </row>
    <row r="1202" customFormat="false" ht="12.5" hidden="false" customHeight="false" outlineLevel="0" collapsed="false">
      <c r="A1202" s="242"/>
      <c r="B1202" s="242"/>
      <c r="C1202" s="242"/>
      <c r="D1202" s="243"/>
      <c r="E1202" s="243"/>
      <c r="F1202" s="242"/>
      <c r="G1202" s="242"/>
      <c r="H1202" s="242"/>
      <c r="I1202" s="244"/>
      <c r="J1202" s="245"/>
      <c r="K1202" s="235"/>
    </row>
    <row r="1203" customFormat="false" ht="12.5" hidden="false" customHeight="false" outlineLevel="0" collapsed="false">
      <c r="A1203" s="242"/>
      <c r="B1203" s="242"/>
      <c r="C1203" s="242"/>
      <c r="D1203" s="243"/>
      <c r="E1203" s="243"/>
      <c r="F1203" s="242"/>
      <c r="G1203" s="242"/>
      <c r="H1203" s="242"/>
      <c r="I1203" s="244"/>
      <c r="J1203" s="245"/>
      <c r="K1203" s="235"/>
    </row>
    <row r="1204" customFormat="false" ht="12.5" hidden="false" customHeight="false" outlineLevel="0" collapsed="false">
      <c r="A1204" s="242"/>
      <c r="B1204" s="242"/>
      <c r="C1204" s="242"/>
      <c r="D1204" s="243"/>
      <c r="E1204" s="243"/>
      <c r="F1204" s="242"/>
      <c r="G1204" s="242"/>
      <c r="H1204" s="242"/>
      <c r="I1204" s="244"/>
      <c r="J1204" s="245"/>
      <c r="K1204" s="235"/>
    </row>
    <row r="1205" customFormat="false" ht="12.5" hidden="false" customHeight="false" outlineLevel="0" collapsed="false">
      <c r="A1205" s="242"/>
      <c r="B1205" s="242"/>
      <c r="C1205" s="242"/>
      <c r="D1205" s="243"/>
      <c r="E1205" s="243"/>
      <c r="F1205" s="242"/>
      <c r="G1205" s="242"/>
      <c r="H1205" s="242"/>
      <c r="I1205" s="244"/>
      <c r="J1205" s="245"/>
      <c r="K1205" s="235"/>
    </row>
    <row r="1206" customFormat="false" ht="12.5" hidden="false" customHeight="false" outlineLevel="0" collapsed="false">
      <c r="A1206" s="242"/>
      <c r="B1206" s="242"/>
      <c r="C1206" s="242"/>
      <c r="D1206" s="243"/>
      <c r="E1206" s="243"/>
      <c r="F1206" s="242"/>
      <c r="G1206" s="242"/>
      <c r="H1206" s="242"/>
      <c r="I1206" s="244"/>
      <c r="J1206" s="245"/>
      <c r="K1206" s="235"/>
    </row>
    <row r="1207" customFormat="false" ht="12.5" hidden="false" customHeight="false" outlineLevel="0" collapsed="false">
      <c r="A1207" s="242"/>
      <c r="B1207" s="242"/>
      <c r="C1207" s="242"/>
      <c r="D1207" s="243"/>
      <c r="E1207" s="243"/>
      <c r="F1207" s="242"/>
      <c r="G1207" s="242"/>
      <c r="H1207" s="242"/>
      <c r="I1207" s="244"/>
      <c r="J1207" s="245"/>
      <c r="K1207" s="235"/>
    </row>
    <row r="1208" customFormat="false" ht="12.5" hidden="false" customHeight="false" outlineLevel="0" collapsed="false">
      <c r="A1208" s="242"/>
      <c r="B1208" s="242"/>
      <c r="C1208" s="242"/>
      <c r="D1208" s="243"/>
      <c r="E1208" s="243"/>
      <c r="F1208" s="242"/>
      <c r="G1208" s="242"/>
      <c r="H1208" s="242"/>
      <c r="I1208" s="244"/>
      <c r="J1208" s="245"/>
      <c r="K1208" s="235"/>
    </row>
    <row r="1209" customFormat="false" ht="12.5" hidden="false" customHeight="false" outlineLevel="0" collapsed="false">
      <c r="A1209" s="242"/>
      <c r="B1209" s="242"/>
      <c r="C1209" s="242"/>
      <c r="D1209" s="243"/>
      <c r="E1209" s="243"/>
      <c r="F1209" s="242"/>
      <c r="G1209" s="242"/>
      <c r="H1209" s="242"/>
      <c r="I1209" s="244"/>
      <c r="J1209" s="245"/>
      <c r="K1209" s="235"/>
    </row>
    <row r="1210" customFormat="false" ht="12.5" hidden="false" customHeight="false" outlineLevel="0" collapsed="false">
      <c r="A1210" s="242"/>
      <c r="B1210" s="242"/>
      <c r="C1210" s="242"/>
      <c r="D1210" s="243"/>
      <c r="E1210" s="243"/>
      <c r="F1210" s="242"/>
      <c r="G1210" s="242"/>
      <c r="H1210" s="242"/>
      <c r="I1210" s="244"/>
      <c r="J1210" s="245"/>
      <c r="K1210" s="235"/>
    </row>
    <row r="1211" customFormat="false" ht="12.5" hidden="false" customHeight="false" outlineLevel="0" collapsed="false">
      <c r="A1211" s="242"/>
      <c r="B1211" s="242"/>
      <c r="C1211" s="242"/>
      <c r="D1211" s="243"/>
      <c r="E1211" s="243"/>
      <c r="F1211" s="242"/>
      <c r="G1211" s="242"/>
      <c r="H1211" s="242"/>
      <c r="I1211" s="244"/>
      <c r="J1211" s="245"/>
      <c r="K1211" s="235"/>
    </row>
    <row r="1212" customFormat="false" ht="12.5" hidden="false" customHeight="false" outlineLevel="0" collapsed="false">
      <c r="A1212" s="242"/>
      <c r="B1212" s="242"/>
      <c r="C1212" s="242"/>
      <c r="D1212" s="243"/>
      <c r="E1212" s="243"/>
      <c r="F1212" s="242"/>
      <c r="G1212" s="242"/>
      <c r="H1212" s="242"/>
      <c r="I1212" s="244"/>
      <c r="J1212" s="245"/>
      <c r="K1212" s="235"/>
    </row>
    <row r="1213" customFormat="false" ht="12.5" hidden="false" customHeight="false" outlineLevel="0" collapsed="false">
      <c r="A1213" s="242"/>
      <c r="B1213" s="242"/>
      <c r="C1213" s="242"/>
      <c r="D1213" s="243"/>
      <c r="E1213" s="243"/>
      <c r="F1213" s="242"/>
      <c r="G1213" s="242"/>
      <c r="H1213" s="242"/>
      <c r="I1213" s="244"/>
      <c r="J1213" s="245"/>
      <c r="K1213" s="235"/>
    </row>
    <row r="1214" customFormat="false" ht="12.5" hidden="false" customHeight="false" outlineLevel="0" collapsed="false">
      <c r="A1214" s="242"/>
      <c r="B1214" s="242"/>
      <c r="C1214" s="242"/>
      <c r="D1214" s="243"/>
      <c r="E1214" s="243"/>
      <c r="F1214" s="242"/>
      <c r="G1214" s="242"/>
      <c r="H1214" s="242"/>
      <c r="I1214" s="244"/>
      <c r="J1214" s="245"/>
      <c r="K1214" s="235"/>
    </row>
    <row r="1215" customFormat="false" ht="12.5" hidden="false" customHeight="false" outlineLevel="0" collapsed="false">
      <c r="A1215" s="242"/>
      <c r="B1215" s="242"/>
      <c r="C1215" s="242"/>
      <c r="D1215" s="243"/>
      <c r="E1215" s="243"/>
      <c r="F1215" s="242"/>
      <c r="G1215" s="242"/>
      <c r="H1215" s="242"/>
      <c r="I1215" s="244"/>
      <c r="J1215" s="245"/>
      <c r="K1215" s="235"/>
    </row>
    <row r="1216" customFormat="false" ht="12.5" hidden="false" customHeight="false" outlineLevel="0" collapsed="false">
      <c r="A1216" s="242"/>
      <c r="B1216" s="242"/>
      <c r="C1216" s="242"/>
      <c r="D1216" s="243"/>
      <c r="E1216" s="243"/>
      <c r="F1216" s="242"/>
      <c r="G1216" s="242"/>
      <c r="H1216" s="242"/>
      <c r="I1216" s="244"/>
      <c r="J1216" s="245"/>
      <c r="K1216" s="235"/>
    </row>
    <row r="1217" customFormat="false" ht="12.5" hidden="false" customHeight="false" outlineLevel="0" collapsed="false">
      <c r="A1217" s="242"/>
      <c r="B1217" s="242"/>
      <c r="C1217" s="242"/>
      <c r="D1217" s="243"/>
      <c r="E1217" s="243"/>
      <c r="F1217" s="242"/>
      <c r="G1217" s="242"/>
      <c r="H1217" s="242"/>
      <c r="I1217" s="244"/>
      <c r="J1217" s="245"/>
      <c r="K1217" s="235"/>
    </row>
    <row r="1218" customFormat="false" ht="12.5" hidden="false" customHeight="false" outlineLevel="0" collapsed="false">
      <c r="A1218" s="242"/>
      <c r="B1218" s="242"/>
      <c r="C1218" s="242"/>
      <c r="D1218" s="243"/>
      <c r="E1218" s="243"/>
      <c r="F1218" s="242"/>
      <c r="G1218" s="242"/>
      <c r="H1218" s="242"/>
      <c r="I1218" s="244"/>
      <c r="J1218" s="245"/>
      <c r="K1218" s="235"/>
    </row>
    <row r="1219" customFormat="false" ht="12.5" hidden="false" customHeight="false" outlineLevel="0" collapsed="false">
      <c r="A1219" s="242"/>
      <c r="B1219" s="242"/>
      <c r="C1219" s="242"/>
      <c r="D1219" s="243"/>
      <c r="E1219" s="243"/>
      <c r="F1219" s="242"/>
      <c r="G1219" s="242"/>
      <c r="H1219" s="242"/>
      <c r="I1219" s="244"/>
      <c r="J1219" s="245"/>
      <c r="K1219" s="235"/>
    </row>
    <row r="1220" customFormat="false" ht="12.5" hidden="false" customHeight="false" outlineLevel="0" collapsed="false">
      <c r="A1220" s="242"/>
      <c r="B1220" s="242"/>
      <c r="C1220" s="242"/>
      <c r="D1220" s="243"/>
      <c r="E1220" s="243"/>
      <c r="F1220" s="242"/>
      <c r="G1220" s="242"/>
      <c r="H1220" s="242"/>
      <c r="I1220" s="244"/>
      <c r="J1220" s="245"/>
      <c r="K1220" s="235"/>
    </row>
    <row r="1221" customFormat="false" ht="12.5" hidden="false" customHeight="false" outlineLevel="0" collapsed="false">
      <c r="A1221" s="242"/>
      <c r="B1221" s="242"/>
      <c r="C1221" s="242"/>
      <c r="D1221" s="243"/>
      <c r="E1221" s="243"/>
      <c r="F1221" s="242"/>
      <c r="G1221" s="242"/>
      <c r="H1221" s="242"/>
      <c r="I1221" s="244"/>
      <c r="J1221" s="245"/>
      <c r="K1221" s="235"/>
    </row>
    <row r="1222" customFormat="false" ht="12.5" hidden="false" customHeight="false" outlineLevel="0" collapsed="false">
      <c r="A1222" s="242"/>
      <c r="B1222" s="242"/>
      <c r="C1222" s="242"/>
      <c r="D1222" s="243"/>
      <c r="E1222" s="243"/>
      <c r="F1222" s="242"/>
      <c r="G1222" s="242"/>
      <c r="H1222" s="242"/>
      <c r="I1222" s="244"/>
      <c r="J1222" s="245"/>
      <c r="K1222" s="235"/>
    </row>
    <row r="1223" customFormat="false" ht="12.5" hidden="false" customHeight="false" outlineLevel="0" collapsed="false">
      <c r="A1223" s="242"/>
      <c r="B1223" s="242"/>
      <c r="C1223" s="242"/>
      <c r="D1223" s="243"/>
      <c r="E1223" s="243"/>
      <c r="F1223" s="242"/>
      <c r="G1223" s="242"/>
      <c r="H1223" s="242"/>
      <c r="I1223" s="244"/>
      <c r="J1223" s="245"/>
      <c r="K1223" s="235"/>
    </row>
    <row r="1224" customFormat="false" ht="12.5" hidden="false" customHeight="false" outlineLevel="0" collapsed="false">
      <c r="A1224" s="242"/>
      <c r="B1224" s="242"/>
      <c r="C1224" s="242"/>
      <c r="D1224" s="243"/>
      <c r="E1224" s="243"/>
      <c r="F1224" s="242"/>
      <c r="G1224" s="242"/>
      <c r="H1224" s="242"/>
      <c r="I1224" s="244"/>
      <c r="J1224" s="245"/>
      <c r="K1224" s="235"/>
    </row>
    <row r="1225" customFormat="false" ht="12.5" hidden="false" customHeight="false" outlineLevel="0" collapsed="false">
      <c r="A1225" s="242"/>
      <c r="B1225" s="242"/>
      <c r="C1225" s="242"/>
      <c r="D1225" s="243"/>
      <c r="E1225" s="243"/>
      <c r="F1225" s="242"/>
      <c r="G1225" s="242"/>
      <c r="H1225" s="242"/>
      <c r="I1225" s="244"/>
      <c r="J1225" s="245"/>
      <c r="K1225" s="235"/>
    </row>
    <row r="1226" customFormat="false" ht="12.5" hidden="false" customHeight="false" outlineLevel="0" collapsed="false">
      <c r="A1226" s="242"/>
      <c r="B1226" s="242"/>
      <c r="C1226" s="242"/>
      <c r="D1226" s="243"/>
      <c r="E1226" s="243"/>
      <c r="F1226" s="242"/>
      <c r="G1226" s="242"/>
      <c r="H1226" s="242"/>
      <c r="I1226" s="244"/>
      <c r="J1226" s="245"/>
      <c r="K1226" s="235"/>
    </row>
    <row r="1227" customFormat="false" ht="12.5" hidden="false" customHeight="false" outlineLevel="0" collapsed="false">
      <c r="A1227" s="242"/>
      <c r="B1227" s="242"/>
      <c r="C1227" s="242"/>
      <c r="D1227" s="243"/>
      <c r="E1227" s="243"/>
      <c r="F1227" s="242"/>
      <c r="G1227" s="242"/>
      <c r="H1227" s="242"/>
      <c r="I1227" s="244"/>
      <c r="J1227" s="245"/>
      <c r="K1227" s="235"/>
    </row>
    <row r="1228" customFormat="false" ht="12.5" hidden="false" customHeight="false" outlineLevel="0" collapsed="false">
      <c r="A1228" s="242"/>
      <c r="B1228" s="242"/>
      <c r="C1228" s="242"/>
      <c r="D1228" s="243"/>
      <c r="E1228" s="243"/>
      <c r="F1228" s="242"/>
      <c r="G1228" s="242"/>
      <c r="H1228" s="242"/>
      <c r="I1228" s="244"/>
      <c r="J1228" s="245"/>
      <c r="K1228" s="235"/>
    </row>
    <row r="1229" customFormat="false" ht="12.5" hidden="false" customHeight="false" outlineLevel="0" collapsed="false">
      <c r="A1229" s="242"/>
      <c r="B1229" s="242"/>
      <c r="C1229" s="242"/>
      <c r="D1229" s="243"/>
      <c r="E1229" s="243"/>
      <c r="F1229" s="242"/>
      <c r="G1229" s="242"/>
      <c r="H1229" s="242"/>
      <c r="I1229" s="244"/>
      <c r="J1229" s="245"/>
      <c r="K1229" s="235"/>
    </row>
    <row r="1230" customFormat="false" ht="12.5" hidden="false" customHeight="false" outlineLevel="0" collapsed="false">
      <c r="A1230" s="242"/>
      <c r="B1230" s="242"/>
      <c r="C1230" s="242"/>
      <c r="D1230" s="243"/>
      <c r="E1230" s="243"/>
      <c r="F1230" s="242"/>
      <c r="G1230" s="242"/>
      <c r="H1230" s="242"/>
      <c r="I1230" s="244"/>
      <c r="J1230" s="245"/>
      <c r="K1230" s="235"/>
    </row>
    <row r="1231" customFormat="false" ht="12.5" hidden="false" customHeight="false" outlineLevel="0" collapsed="false">
      <c r="A1231" s="242"/>
      <c r="B1231" s="242"/>
      <c r="C1231" s="242"/>
      <c r="D1231" s="243"/>
      <c r="E1231" s="243"/>
      <c r="F1231" s="242"/>
      <c r="G1231" s="242"/>
      <c r="H1231" s="242"/>
      <c r="I1231" s="244"/>
      <c r="J1231" s="245"/>
      <c r="K1231" s="235"/>
    </row>
    <row r="1232" customFormat="false" ht="12.5" hidden="false" customHeight="false" outlineLevel="0" collapsed="false">
      <c r="A1232" s="242"/>
      <c r="B1232" s="242"/>
      <c r="C1232" s="242"/>
      <c r="D1232" s="243"/>
      <c r="E1232" s="243"/>
      <c r="F1232" s="242"/>
      <c r="G1232" s="242"/>
      <c r="H1232" s="242"/>
      <c r="I1232" s="244"/>
      <c r="J1232" s="245"/>
      <c r="K1232" s="235"/>
    </row>
    <row r="1233" customFormat="false" ht="12.5" hidden="false" customHeight="false" outlineLevel="0" collapsed="false">
      <c r="A1233" s="242"/>
      <c r="B1233" s="242"/>
      <c r="C1233" s="242"/>
      <c r="D1233" s="243"/>
      <c r="E1233" s="243"/>
      <c r="F1233" s="242"/>
      <c r="G1233" s="242"/>
      <c r="H1233" s="242"/>
      <c r="I1233" s="244"/>
      <c r="J1233" s="245"/>
      <c r="K1233" s="235"/>
    </row>
    <row r="1234" customFormat="false" ht="12.5" hidden="false" customHeight="false" outlineLevel="0" collapsed="false">
      <c r="A1234" s="242"/>
      <c r="B1234" s="242"/>
      <c r="C1234" s="242"/>
      <c r="D1234" s="243"/>
      <c r="E1234" s="243"/>
      <c r="F1234" s="242"/>
      <c r="G1234" s="242"/>
      <c r="H1234" s="242"/>
      <c r="I1234" s="244"/>
      <c r="J1234" s="245"/>
      <c r="K1234" s="235"/>
    </row>
    <row r="1235" customFormat="false" ht="12.5" hidden="false" customHeight="false" outlineLevel="0" collapsed="false">
      <c r="A1235" s="242"/>
      <c r="B1235" s="242"/>
      <c r="C1235" s="242"/>
      <c r="D1235" s="243"/>
      <c r="E1235" s="243"/>
      <c r="F1235" s="242"/>
      <c r="G1235" s="242"/>
      <c r="H1235" s="242"/>
      <c r="I1235" s="244"/>
      <c r="J1235" s="245"/>
      <c r="K1235" s="235"/>
    </row>
    <row r="1236" customFormat="false" ht="12.5" hidden="false" customHeight="false" outlineLevel="0" collapsed="false">
      <c r="A1236" s="242"/>
      <c r="B1236" s="242"/>
      <c r="C1236" s="242"/>
      <c r="D1236" s="243"/>
      <c r="E1236" s="243"/>
      <c r="F1236" s="242"/>
      <c r="G1236" s="242"/>
      <c r="H1236" s="242"/>
      <c r="I1236" s="244"/>
      <c r="J1236" s="245"/>
      <c r="K1236" s="235"/>
    </row>
    <row r="1237" customFormat="false" ht="12.5" hidden="false" customHeight="false" outlineLevel="0" collapsed="false">
      <c r="A1237" s="242"/>
      <c r="B1237" s="242"/>
      <c r="C1237" s="242"/>
      <c r="D1237" s="243"/>
      <c r="E1237" s="243"/>
      <c r="F1237" s="242"/>
      <c r="G1237" s="242"/>
      <c r="H1237" s="242"/>
      <c r="I1237" s="244"/>
      <c r="J1237" s="245"/>
      <c r="K1237" s="235"/>
    </row>
    <row r="1238" customFormat="false" ht="12.5" hidden="false" customHeight="false" outlineLevel="0" collapsed="false">
      <c r="A1238" s="242"/>
      <c r="B1238" s="242"/>
      <c r="C1238" s="242"/>
      <c r="D1238" s="243"/>
      <c r="E1238" s="243"/>
      <c r="F1238" s="242"/>
      <c r="G1238" s="242"/>
      <c r="H1238" s="242"/>
      <c r="I1238" s="244"/>
      <c r="J1238" s="245"/>
      <c r="K1238" s="235"/>
    </row>
    <row r="1239" customFormat="false" ht="12.5" hidden="false" customHeight="false" outlineLevel="0" collapsed="false">
      <c r="A1239" s="242"/>
      <c r="B1239" s="242"/>
      <c r="C1239" s="242"/>
      <c r="D1239" s="243"/>
      <c r="E1239" s="243"/>
      <c r="F1239" s="242"/>
      <c r="G1239" s="242"/>
      <c r="H1239" s="242"/>
      <c r="I1239" s="244"/>
      <c r="J1239" s="245"/>
      <c r="K1239" s="235"/>
    </row>
    <row r="1240" customFormat="false" ht="12.5" hidden="false" customHeight="false" outlineLevel="0" collapsed="false">
      <c r="A1240" s="242"/>
      <c r="B1240" s="242"/>
      <c r="C1240" s="242"/>
      <c r="D1240" s="243"/>
      <c r="E1240" s="243"/>
      <c r="F1240" s="242"/>
      <c r="G1240" s="242"/>
      <c r="H1240" s="242"/>
      <c r="I1240" s="244"/>
      <c r="J1240" s="245"/>
      <c r="K1240" s="235"/>
    </row>
    <row r="1241" customFormat="false" ht="12.5" hidden="false" customHeight="false" outlineLevel="0" collapsed="false">
      <c r="A1241" s="242"/>
      <c r="B1241" s="242"/>
      <c r="C1241" s="242"/>
      <c r="D1241" s="243"/>
      <c r="E1241" s="243"/>
      <c r="F1241" s="242"/>
      <c r="G1241" s="242"/>
      <c r="H1241" s="242"/>
      <c r="I1241" s="244"/>
      <c r="J1241" s="245"/>
      <c r="K1241" s="235"/>
    </row>
    <row r="1242" customFormat="false" ht="12.5" hidden="false" customHeight="false" outlineLevel="0" collapsed="false">
      <c r="A1242" s="242"/>
      <c r="B1242" s="242"/>
      <c r="C1242" s="242"/>
      <c r="D1242" s="243"/>
      <c r="E1242" s="243"/>
      <c r="F1242" s="242"/>
      <c r="G1242" s="242"/>
      <c r="H1242" s="242"/>
      <c r="I1242" s="244"/>
      <c r="J1242" s="245"/>
      <c r="K1242" s="235"/>
    </row>
    <row r="1243" customFormat="false" ht="12.5" hidden="false" customHeight="false" outlineLevel="0" collapsed="false">
      <c r="A1243" s="242"/>
      <c r="B1243" s="242"/>
      <c r="C1243" s="242"/>
      <c r="D1243" s="243"/>
      <c r="E1243" s="243"/>
      <c r="F1243" s="242"/>
      <c r="G1243" s="242"/>
      <c r="H1243" s="242"/>
      <c r="I1243" s="244"/>
      <c r="J1243" s="245"/>
      <c r="K1243" s="235"/>
    </row>
    <row r="1244" customFormat="false" ht="12.5" hidden="false" customHeight="false" outlineLevel="0" collapsed="false">
      <c r="A1244" s="242"/>
      <c r="B1244" s="242"/>
      <c r="C1244" s="242"/>
      <c r="D1244" s="243"/>
      <c r="E1244" s="243"/>
      <c r="F1244" s="242"/>
      <c r="G1244" s="242"/>
      <c r="H1244" s="242"/>
      <c r="I1244" s="244"/>
      <c r="J1244" s="245"/>
      <c r="K1244" s="235"/>
    </row>
    <row r="1245" customFormat="false" ht="12.5" hidden="false" customHeight="false" outlineLevel="0" collapsed="false">
      <c r="A1245" s="242"/>
      <c r="B1245" s="242"/>
      <c r="C1245" s="242"/>
      <c r="D1245" s="243"/>
      <c r="E1245" s="243"/>
      <c r="F1245" s="242"/>
      <c r="G1245" s="242"/>
      <c r="H1245" s="242"/>
      <c r="I1245" s="244"/>
      <c r="J1245" s="245"/>
      <c r="K1245" s="235"/>
    </row>
    <row r="1246" customFormat="false" ht="12.5" hidden="false" customHeight="false" outlineLevel="0" collapsed="false">
      <c r="A1246" s="242"/>
      <c r="B1246" s="242"/>
      <c r="C1246" s="242"/>
      <c r="D1246" s="243"/>
      <c r="E1246" s="243"/>
      <c r="F1246" s="242"/>
      <c r="G1246" s="242"/>
      <c r="H1246" s="242"/>
      <c r="I1246" s="244"/>
      <c r="J1246" s="245"/>
      <c r="K1246" s="235"/>
    </row>
    <row r="1247" customFormat="false" ht="12.5" hidden="false" customHeight="false" outlineLevel="0" collapsed="false">
      <c r="A1247" s="242"/>
      <c r="B1247" s="242"/>
      <c r="C1247" s="242"/>
      <c r="D1247" s="243"/>
      <c r="E1247" s="243"/>
      <c r="F1247" s="242"/>
      <c r="G1247" s="242"/>
      <c r="H1247" s="242"/>
      <c r="I1247" s="244"/>
      <c r="J1247" s="245"/>
      <c r="K1247" s="235"/>
    </row>
    <row r="1248" customFormat="false" ht="12.5" hidden="false" customHeight="false" outlineLevel="0" collapsed="false">
      <c r="A1248" s="242"/>
      <c r="B1248" s="242"/>
      <c r="C1248" s="242"/>
      <c r="D1248" s="243"/>
      <c r="E1248" s="243"/>
      <c r="F1248" s="242"/>
      <c r="G1248" s="242"/>
      <c r="H1248" s="242"/>
      <c r="I1248" s="244"/>
      <c r="J1248" s="245"/>
      <c r="K1248" s="235"/>
    </row>
    <row r="1249" customFormat="false" ht="12.5" hidden="false" customHeight="false" outlineLevel="0" collapsed="false">
      <c r="A1249" s="242"/>
      <c r="B1249" s="242"/>
      <c r="C1249" s="242"/>
      <c r="D1249" s="243"/>
      <c r="E1249" s="243"/>
      <c r="F1249" s="242"/>
      <c r="G1249" s="242"/>
      <c r="H1249" s="242"/>
      <c r="I1249" s="244"/>
      <c r="J1249" s="245"/>
      <c r="K1249" s="235"/>
    </row>
    <row r="1250" customFormat="false" ht="12.5" hidden="false" customHeight="false" outlineLevel="0" collapsed="false">
      <c r="A1250" s="242"/>
      <c r="B1250" s="242"/>
      <c r="C1250" s="242"/>
      <c r="D1250" s="243"/>
      <c r="E1250" s="243"/>
      <c r="F1250" s="242"/>
      <c r="G1250" s="242"/>
      <c r="H1250" s="242"/>
      <c r="I1250" s="244"/>
      <c r="J1250" s="245"/>
      <c r="K1250" s="235"/>
    </row>
    <row r="1251" customFormat="false" ht="12.5" hidden="false" customHeight="false" outlineLevel="0" collapsed="false">
      <c r="A1251" s="242"/>
      <c r="B1251" s="242"/>
      <c r="C1251" s="242"/>
      <c r="D1251" s="243"/>
      <c r="E1251" s="243"/>
      <c r="F1251" s="242"/>
      <c r="G1251" s="242"/>
      <c r="H1251" s="242"/>
      <c r="I1251" s="244"/>
      <c r="J1251" s="245"/>
      <c r="K1251" s="235"/>
    </row>
    <row r="1252" customFormat="false" ht="12.5" hidden="false" customHeight="false" outlineLevel="0" collapsed="false">
      <c r="A1252" s="242"/>
      <c r="B1252" s="242"/>
      <c r="C1252" s="242"/>
      <c r="D1252" s="243"/>
      <c r="E1252" s="243"/>
      <c r="F1252" s="242"/>
      <c r="G1252" s="242"/>
      <c r="H1252" s="242"/>
      <c r="I1252" s="244"/>
      <c r="J1252" s="245"/>
      <c r="K1252" s="235"/>
    </row>
    <row r="1253" customFormat="false" ht="12.5" hidden="false" customHeight="false" outlineLevel="0" collapsed="false">
      <c r="A1253" s="242"/>
      <c r="B1253" s="242"/>
      <c r="C1253" s="242"/>
      <c r="D1253" s="243"/>
      <c r="E1253" s="243"/>
      <c r="F1253" s="242"/>
      <c r="G1253" s="242"/>
      <c r="H1253" s="242"/>
      <c r="I1253" s="244"/>
      <c r="J1253" s="245"/>
      <c r="K1253" s="235"/>
    </row>
    <row r="1254" customFormat="false" ht="12.5" hidden="false" customHeight="false" outlineLevel="0" collapsed="false">
      <c r="A1254" s="242"/>
      <c r="B1254" s="242"/>
      <c r="C1254" s="242"/>
      <c r="D1254" s="243"/>
      <c r="E1254" s="243"/>
      <c r="F1254" s="242"/>
      <c r="G1254" s="242"/>
      <c r="H1254" s="242"/>
      <c r="I1254" s="244"/>
      <c r="J1254" s="245"/>
      <c r="K1254" s="235"/>
    </row>
    <row r="1255" customFormat="false" ht="12.5" hidden="false" customHeight="false" outlineLevel="0" collapsed="false">
      <c r="A1255" s="242"/>
      <c r="B1255" s="242"/>
      <c r="C1255" s="242"/>
      <c r="D1255" s="243"/>
      <c r="E1255" s="243"/>
      <c r="F1255" s="242"/>
      <c r="G1255" s="242"/>
      <c r="H1255" s="242"/>
      <c r="I1255" s="244"/>
      <c r="J1255" s="245"/>
      <c r="K1255" s="235"/>
    </row>
    <row r="1256" customFormat="false" ht="12.5" hidden="false" customHeight="false" outlineLevel="0" collapsed="false">
      <c r="A1256" s="242"/>
      <c r="B1256" s="242"/>
      <c r="C1256" s="242"/>
      <c r="D1256" s="243"/>
      <c r="E1256" s="243"/>
      <c r="F1256" s="242"/>
      <c r="G1256" s="242"/>
      <c r="H1256" s="242"/>
      <c r="I1256" s="244"/>
      <c r="J1256" s="245"/>
      <c r="K1256" s="235"/>
    </row>
    <row r="1257" customFormat="false" ht="12.5" hidden="false" customHeight="false" outlineLevel="0" collapsed="false">
      <c r="A1257" s="242"/>
      <c r="B1257" s="242"/>
      <c r="C1257" s="242"/>
      <c r="D1257" s="243"/>
      <c r="E1257" s="243"/>
      <c r="F1257" s="242"/>
      <c r="G1257" s="242"/>
      <c r="H1257" s="242"/>
      <c r="I1257" s="244"/>
      <c r="J1257" s="245"/>
      <c r="K1257" s="235"/>
    </row>
    <row r="1258" customFormat="false" ht="12.5" hidden="false" customHeight="false" outlineLevel="0" collapsed="false">
      <c r="A1258" s="242"/>
      <c r="B1258" s="242"/>
      <c r="C1258" s="242"/>
      <c r="D1258" s="243"/>
      <c r="E1258" s="243"/>
      <c r="F1258" s="242"/>
      <c r="G1258" s="242"/>
      <c r="H1258" s="242"/>
      <c r="I1258" s="244"/>
      <c r="J1258" s="245"/>
      <c r="K1258" s="235"/>
    </row>
    <row r="1259" customFormat="false" ht="12.5" hidden="false" customHeight="false" outlineLevel="0" collapsed="false">
      <c r="A1259" s="242"/>
      <c r="B1259" s="242"/>
      <c r="C1259" s="242"/>
      <c r="D1259" s="243"/>
      <c r="E1259" s="243"/>
      <c r="F1259" s="242"/>
      <c r="G1259" s="242"/>
      <c r="H1259" s="242"/>
      <c r="I1259" s="244"/>
      <c r="J1259" s="245"/>
      <c r="K1259" s="235"/>
    </row>
    <row r="1260" customFormat="false" ht="12.5" hidden="false" customHeight="false" outlineLevel="0" collapsed="false">
      <c r="A1260" s="242"/>
      <c r="B1260" s="242"/>
      <c r="C1260" s="242"/>
      <c r="D1260" s="243"/>
      <c r="E1260" s="243"/>
      <c r="F1260" s="242"/>
      <c r="G1260" s="242"/>
      <c r="H1260" s="242"/>
      <c r="I1260" s="244"/>
      <c r="J1260" s="245"/>
      <c r="K1260" s="235"/>
    </row>
    <row r="1261" customFormat="false" ht="12.5" hidden="false" customHeight="false" outlineLevel="0" collapsed="false">
      <c r="A1261" s="242"/>
      <c r="B1261" s="242"/>
      <c r="C1261" s="242"/>
      <c r="D1261" s="243"/>
      <c r="E1261" s="243"/>
      <c r="F1261" s="242"/>
      <c r="G1261" s="242"/>
      <c r="H1261" s="242"/>
      <c r="I1261" s="244"/>
      <c r="J1261" s="245"/>
      <c r="K1261" s="235"/>
    </row>
    <row r="1262" customFormat="false" ht="12.5" hidden="false" customHeight="false" outlineLevel="0" collapsed="false">
      <c r="A1262" s="242"/>
      <c r="B1262" s="242"/>
      <c r="C1262" s="242"/>
      <c r="D1262" s="243"/>
      <c r="E1262" s="243"/>
      <c r="F1262" s="242"/>
      <c r="G1262" s="242"/>
      <c r="H1262" s="242"/>
      <c r="I1262" s="244"/>
      <c r="J1262" s="245"/>
      <c r="K1262" s="235"/>
    </row>
    <row r="1263" customFormat="false" ht="12.5" hidden="false" customHeight="false" outlineLevel="0" collapsed="false">
      <c r="A1263" s="242"/>
      <c r="B1263" s="242"/>
      <c r="C1263" s="242"/>
      <c r="D1263" s="243"/>
      <c r="E1263" s="243"/>
      <c r="F1263" s="242"/>
      <c r="G1263" s="242"/>
      <c r="H1263" s="242"/>
      <c r="I1263" s="244"/>
      <c r="J1263" s="245"/>
      <c r="K1263" s="235"/>
    </row>
    <row r="1264" customFormat="false" ht="12.5" hidden="false" customHeight="false" outlineLevel="0" collapsed="false">
      <c r="A1264" s="242"/>
      <c r="B1264" s="242"/>
      <c r="C1264" s="242"/>
      <c r="D1264" s="243"/>
      <c r="E1264" s="243"/>
      <c r="F1264" s="242"/>
      <c r="G1264" s="242"/>
      <c r="H1264" s="242"/>
      <c r="I1264" s="244"/>
      <c r="J1264" s="245"/>
      <c r="K1264" s="235"/>
    </row>
    <row r="1265" customFormat="false" ht="12.5" hidden="false" customHeight="false" outlineLevel="0" collapsed="false">
      <c r="A1265" s="242"/>
      <c r="B1265" s="242"/>
      <c r="C1265" s="242"/>
      <c r="D1265" s="243"/>
      <c r="E1265" s="243"/>
      <c r="F1265" s="242"/>
      <c r="G1265" s="242"/>
      <c r="H1265" s="242"/>
      <c r="I1265" s="244"/>
      <c r="J1265" s="245"/>
      <c r="K1265" s="235"/>
    </row>
    <row r="1266" customFormat="false" ht="12.5" hidden="false" customHeight="false" outlineLevel="0" collapsed="false">
      <c r="A1266" s="242"/>
      <c r="B1266" s="242"/>
      <c r="C1266" s="242"/>
      <c r="D1266" s="243"/>
      <c r="E1266" s="243"/>
      <c r="F1266" s="242"/>
      <c r="G1266" s="242"/>
      <c r="H1266" s="242"/>
      <c r="I1266" s="244"/>
      <c r="J1266" s="245"/>
      <c r="K1266" s="235"/>
    </row>
    <row r="1267" customFormat="false" ht="12.5" hidden="false" customHeight="false" outlineLevel="0" collapsed="false">
      <c r="A1267" s="242"/>
      <c r="B1267" s="242"/>
      <c r="C1267" s="242"/>
      <c r="D1267" s="243"/>
      <c r="E1267" s="243"/>
      <c r="F1267" s="242"/>
      <c r="G1267" s="242"/>
      <c r="H1267" s="242"/>
      <c r="I1267" s="244"/>
      <c r="J1267" s="245"/>
      <c r="K1267" s="235"/>
    </row>
    <row r="1268" customFormat="false" ht="12.5" hidden="false" customHeight="false" outlineLevel="0" collapsed="false">
      <c r="A1268" s="242"/>
      <c r="B1268" s="242"/>
      <c r="C1268" s="242"/>
      <c r="D1268" s="243"/>
      <c r="E1268" s="243"/>
      <c r="F1268" s="242"/>
      <c r="G1268" s="242"/>
      <c r="H1268" s="242"/>
      <c r="I1268" s="244"/>
      <c r="J1268" s="245"/>
      <c r="K1268" s="235"/>
    </row>
    <row r="1269" customFormat="false" ht="12.5" hidden="false" customHeight="false" outlineLevel="0" collapsed="false">
      <c r="A1269" s="242"/>
      <c r="B1269" s="242"/>
      <c r="C1269" s="242"/>
      <c r="D1269" s="243"/>
      <c r="E1269" s="243"/>
      <c r="F1269" s="242"/>
      <c r="G1269" s="242"/>
      <c r="H1269" s="242"/>
      <c r="I1269" s="244"/>
      <c r="J1269" s="245"/>
      <c r="K1269" s="235"/>
    </row>
    <row r="1270" customFormat="false" ht="12.5" hidden="false" customHeight="false" outlineLevel="0" collapsed="false">
      <c r="A1270" s="242"/>
      <c r="B1270" s="242"/>
      <c r="C1270" s="242"/>
      <c r="D1270" s="243"/>
      <c r="E1270" s="243"/>
      <c r="F1270" s="242"/>
      <c r="G1270" s="242"/>
      <c r="H1270" s="242"/>
      <c r="I1270" s="244"/>
      <c r="J1270" s="245"/>
      <c r="K1270" s="235"/>
    </row>
    <row r="1271" customFormat="false" ht="12.5" hidden="false" customHeight="false" outlineLevel="0" collapsed="false">
      <c r="A1271" s="242"/>
      <c r="B1271" s="242"/>
      <c r="C1271" s="242"/>
      <c r="D1271" s="243"/>
      <c r="E1271" s="243"/>
      <c r="F1271" s="242"/>
      <c r="G1271" s="242"/>
      <c r="H1271" s="242"/>
      <c r="I1271" s="244"/>
      <c r="J1271" s="245"/>
      <c r="K1271" s="235"/>
    </row>
    <row r="1272" customFormat="false" ht="12.5" hidden="false" customHeight="false" outlineLevel="0" collapsed="false">
      <c r="A1272" s="242"/>
      <c r="B1272" s="242"/>
      <c r="C1272" s="242"/>
      <c r="D1272" s="243"/>
      <c r="E1272" s="243"/>
      <c r="F1272" s="242"/>
      <c r="G1272" s="242"/>
      <c r="H1272" s="242"/>
      <c r="I1272" s="244"/>
      <c r="J1272" s="245"/>
      <c r="K1272" s="235"/>
    </row>
    <row r="1273" customFormat="false" ht="12.5" hidden="false" customHeight="false" outlineLevel="0" collapsed="false">
      <c r="A1273" s="242"/>
      <c r="B1273" s="242"/>
      <c r="C1273" s="242"/>
      <c r="D1273" s="243"/>
      <c r="E1273" s="243"/>
      <c r="F1273" s="242"/>
      <c r="G1273" s="242"/>
      <c r="H1273" s="242"/>
      <c r="I1273" s="244"/>
      <c r="J1273" s="245"/>
      <c r="K1273" s="235"/>
    </row>
    <row r="1274" customFormat="false" ht="12.5" hidden="false" customHeight="false" outlineLevel="0" collapsed="false">
      <c r="A1274" s="242"/>
      <c r="B1274" s="242"/>
      <c r="C1274" s="242"/>
      <c r="D1274" s="243"/>
      <c r="E1274" s="243"/>
      <c r="F1274" s="242"/>
      <c r="G1274" s="242"/>
      <c r="H1274" s="242"/>
      <c r="I1274" s="244"/>
      <c r="J1274" s="245"/>
      <c r="K1274" s="235"/>
    </row>
    <row r="1275" customFormat="false" ht="12.5" hidden="false" customHeight="false" outlineLevel="0" collapsed="false">
      <c r="A1275" s="242"/>
      <c r="B1275" s="242"/>
      <c r="C1275" s="242"/>
      <c r="D1275" s="243"/>
      <c r="E1275" s="243"/>
      <c r="F1275" s="242"/>
      <c r="G1275" s="242"/>
      <c r="H1275" s="242"/>
      <c r="I1275" s="244"/>
      <c r="J1275" s="245"/>
      <c r="K1275" s="235"/>
    </row>
    <row r="1276" customFormat="false" ht="12.5" hidden="false" customHeight="false" outlineLevel="0" collapsed="false">
      <c r="A1276" s="242"/>
      <c r="B1276" s="242"/>
      <c r="C1276" s="242"/>
      <c r="D1276" s="243"/>
      <c r="E1276" s="243"/>
      <c r="F1276" s="242"/>
      <c r="G1276" s="242"/>
      <c r="H1276" s="242"/>
      <c r="I1276" s="244"/>
      <c r="J1276" s="245"/>
      <c r="K1276" s="235"/>
    </row>
    <row r="1277" customFormat="false" ht="12.5" hidden="false" customHeight="false" outlineLevel="0" collapsed="false">
      <c r="A1277" s="242"/>
      <c r="B1277" s="242"/>
      <c r="C1277" s="242"/>
      <c r="D1277" s="243"/>
      <c r="E1277" s="243"/>
      <c r="F1277" s="242"/>
      <c r="G1277" s="242"/>
      <c r="H1277" s="242"/>
      <c r="I1277" s="244"/>
      <c r="J1277" s="245"/>
      <c r="K1277" s="235"/>
    </row>
    <row r="1278" customFormat="false" ht="12.5" hidden="false" customHeight="false" outlineLevel="0" collapsed="false">
      <c r="A1278" s="242"/>
      <c r="B1278" s="242"/>
      <c r="C1278" s="242"/>
      <c r="D1278" s="243"/>
      <c r="E1278" s="243"/>
      <c r="F1278" s="242"/>
      <c r="G1278" s="242"/>
      <c r="H1278" s="242"/>
      <c r="I1278" s="244"/>
      <c r="J1278" s="245"/>
      <c r="K1278" s="235"/>
    </row>
    <row r="1279" customFormat="false" ht="12.5" hidden="false" customHeight="false" outlineLevel="0" collapsed="false">
      <c r="A1279" s="242"/>
      <c r="B1279" s="242"/>
      <c r="C1279" s="242"/>
      <c r="D1279" s="243"/>
      <c r="E1279" s="243"/>
      <c r="F1279" s="242"/>
      <c r="G1279" s="242"/>
      <c r="H1279" s="242"/>
      <c r="I1279" s="244"/>
      <c r="J1279" s="245"/>
      <c r="K1279" s="235"/>
    </row>
    <row r="1280" customFormat="false" ht="12.5" hidden="false" customHeight="false" outlineLevel="0" collapsed="false">
      <c r="A1280" s="242"/>
      <c r="B1280" s="242"/>
      <c r="C1280" s="242"/>
      <c r="D1280" s="243"/>
      <c r="E1280" s="243"/>
      <c r="F1280" s="242"/>
      <c r="G1280" s="242"/>
      <c r="H1280" s="242"/>
      <c r="I1280" s="244"/>
      <c r="J1280" s="245"/>
      <c r="K1280" s="235"/>
    </row>
    <row r="1281" customFormat="false" ht="12.5" hidden="false" customHeight="false" outlineLevel="0" collapsed="false">
      <c r="A1281" s="242"/>
      <c r="B1281" s="242"/>
      <c r="C1281" s="242"/>
      <c r="D1281" s="243"/>
      <c r="E1281" s="243"/>
      <c r="F1281" s="242"/>
      <c r="G1281" s="242"/>
      <c r="H1281" s="242"/>
      <c r="I1281" s="244"/>
      <c r="J1281" s="245"/>
      <c r="K1281" s="235"/>
    </row>
    <row r="1282" customFormat="false" ht="12.5" hidden="false" customHeight="false" outlineLevel="0" collapsed="false">
      <c r="A1282" s="242"/>
      <c r="B1282" s="242"/>
      <c r="C1282" s="242"/>
      <c r="D1282" s="243"/>
      <c r="E1282" s="243"/>
      <c r="F1282" s="242"/>
      <c r="G1282" s="242"/>
      <c r="H1282" s="242"/>
      <c r="I1282" s="244"/>
      <c r="J1282" s="245"/>
      <c r="K1282" s="235"/>
    </row>
    <row r="1283" customFormat="false" ht="12.5" hidden="false" customHeight="false" outlineLevel="0" collapsed="false">
      <c r="A1283" s="242"/>
      <c r="B1283" s="242"/>
      <c r="C1283" s="242"/>
      <c r="D1283" s="243"/>
      <c r="E1283" s="243"/>
      <c r="F1283" s="242"/>
      <c r="G1283" s="242"/>
      <c r="H1283" s="242"/>
      <c r="I1283" s="244"/>
      <c r="J1283" s="245"/>
      <c r="K1283" s="235"/>
    </row>
    <row r="1284" customFormat="false" ht="12.5" hidden="false" customHeight="false" outlineLevel="0" collapsed="false">
      <c r="A1284" s="242"/>
      <c r="B1284" s="242"/>
      <c r="C1284" s="242"/>
      <c r="D1284" s="243"/>
      <c r="E1284" s="243"/>
      <c r="F1284" s="242"/>
      <c r="G1284" s="242"/>
      <c r="H1284" s="242"/>
      <c r="I1284" s="244"/>
      <c r="J1284" s="245"/>
      <c r="K1284" s="235"/>
    </row>
    <row r="1285" customFormat="false" ht="12.5" hidden="false" customHeight="false" outlineLevel="0" collapsed="false">
      <c r="A1285" s="242"/>
      <c r="B1285" s="242"/>
      <c r="C1285" s="242"/>
      <c r="D1285" s="243"/>
      <c r="E1285" s="243"/>
      <c r="F1285" s="242"/>
      <c r="G1285" s="242"/>
      <c r="H1285" s="242"/>
      <c r="I1285" s="244"/>
      <c r="J1285" s="245"/>
      <c r="K1285" s="235"/>
    </row>
    <row r="1286" customFormat="false" ht="12.5" hidden="false" customHeight="false" outlineLevel="0" collapsed="false">
      <c r="A1286" s="242"/>
      <c r="B1286" s="242"/>
      <c r="C1286" s="242"/>
      <c r="D1286" s="243"/>
      <c r="E1286" s="243"/>
      <c r="F1286" s="242"/>
      <c r="G1286" s="242"/>
      <c r="H1286" s="242"/>
      <c r="I1286" s="244"/>
      <c r="J1286" s="245"/>
      <c r="K1286" s="235"/>
    </row>
    <row r="1287" customFormat="false" ht="12.5" hidden="false" customHeight="false" outlineLevel="0" collapsed="false">
      <c r="A1287" s="242"/>
      <c r="B1287" s="242"/>
      <c r="C1287" s="242"/>
      <c r="D1287" s="243"/>
      <c r="E1287" s="243"/>
      <c r="F1287" s="242"/>
      <c r="G1287" s="242"/>
      <c r="H1287" s="242"/>
      <c r="I1287" s="244"/>
      <c r="J1287" s="245"/>
      <c r="K1287" s="235"/>
    </row>
    <row r="1288" customFormat="false" ht="12.5" hidden="false" customHeight="false" outlineLevel="0" collapsed="false">
      <c r="A1288" s="242"/>
      <c r="B1288" s="242"/>
      <c r="C1288" s="242"/>
      <c r="D1288" s="243"/>
      <c r="E1288" s="243"/>
      <c r="F1288" s="242"/>
      <c r="G1288" s="242"/>
      <c r="H1288" s="242"/>
      <c r="I1288" s="244"/>
      <c r="J1288" s="245"/>
      <c r="K1288" s="235"/>
    </row>
    <row r="1289" customFormat="false" ht="12.5" hidden="false" customHeight="false" outlineLevel="0" collapsed="false">
      <c r="A1289" s="242"/>
      <c r="B1289" s="242"/>
      <c r="C1289" s="242"/>
      <c r="D1289" s="243"/>
      <c r="E1289" s="243"/>
      <c r="F1289" s="242"/>
      <c r="G1289" s="242"/>
      <c r="H1289" s="242"/>
      <c r="I1289" s="244"/>
      <c r="J1289" s="245"/>
      <c r="K1289" s="235"/>
    </row>
    <row r="1290" customFormat="false" ht="12.5" hidden="false" customHeight="false" outlineLevel="0" collapsed="false">
      <c r="A1290" s="242"/>
      <c r="B1290" s="242"/>
      <c r="C1290" s="242"/>
      <c r="D1290" s="243"/>
      <c r="E1290" s="243"/>
      <c r="F1290" s="242"/>
      <c r="G1290" s="242"/>
      <c r="H1290" s="242"/>
      <c r="I1290" s="244"/>
      <c r="J1290" s="245"/>
      <c r="K1290" s="235"/>
    </row>
    <row r="1291" customFormat="false" ht="12.5" hidden="false" customHeight="false" outlineLevel="0" collapsed="false">
      <c r="A1291" s="242"/>
      <c r="B1291" s="242"/>
      <c r="C1291" s="242"/>
      <c r="D1291" s="243"/>
      <c r="E1291" s="243"/>
      <c r="F1291" s="242"/>
      <c r="G1291" s="242"/>
      <c r="H1291" s="242"/>
      <c r="I1291" s="244"/>
      <c r="J1291" s="245"/>
      <c r="K1291" s="235"/>
    </row>
    <row r="1292" customFormat="false" ht="12.5" hidden="false" customHeight="false" outlineLevel="0" collapsed="false">
      <c r="A1292" s="242"/>
      <c r="B1292" s="242"/>
      <c r="C1292" s="242"/>
      <c r="D1292" s="243"/>
      <c r="E1292" s="243"/>
      <c r="F1292" s="242"/>
      <c r="G1292" s="242"/>
      <c r="H1292" s="242"/>
      <c r="I1292" s="244"/>
      <c r="J1292" s="245"/>
      <c r="K1292" s="235"/>
    </row>
    <row r="1293" customFormat="false" ht="12.5" hidden="false" customHeight="false" outlineLevel="0" collapsed="false">
      <c r="A1293" s="242"/>
      <c r="B1293" s="242"/>
      <c r="C1293" s="242"/>
      <c r="D1293" s="243"/>
      <c r="E1293" s="243"/>
      <c r="F1293" s="242"/>
      <c r="G1293" s="242"/>
      <c r="H1293" s="242"/>
      <c r="I1293" s="244"/>
      <c r="J1293" s="245"/>
      <c r="K1293" s="235"/>
    </row>
    <row r="1294" customFormat="false" ht="12.5" hidden="false" customHeight="false" outlineLevel="0" collapsed="false">
      <c r="A1294" s="242"/>
      <c r="B1294" s="242"/>
      <c r="C1294" s="242"/>
      <c r="D1294" s="243"/>
      <c r="E1294" s="243"/>
      <c r="F1294" s="242"/>
      <c r="G1294" s="242"/>
      <c r="H1294" s="242"/>
      <c r="I1294" s="244"/>
      <c r="J1294" s="245"/>
      <c r="K1294" s="235"/>
    </row>
    <row r="1295" customFormat="false" ht="12.5" hidden="false" customHeight="false" outlineLevel="0" collapsed="false">
      <c r="A1295" s="242"/>
      <c r="B1295" s="242"/>
      <c r="C1295" s="242"/>
      <c r="D1295" s="243"/>
      <c r="E1295" s="243"/>
      <c r="F1295" s="242"/>
      <c r="G1295" s="242"/>
      <c r="H1295" s="242"/>
      <c r="I1295" s="244"/>
      <c r="J1295" s="245"/>
      <c r="K1295" s="235"/>
    </row>
    <row r="1296" customFormat="false" ht="12.5" hidden="false" customHeight="false" outlineLevel="0" collapsed="false">
      <c r="A1296" s="242"/>
      <c r="B1296" s="242"/>
      <c r="C1296" s="242"/>
      <c r="D1296" s="243"/>
      <c r="E1296" s="243"/>
      <c r="F1296" s="242"/>
      <c r="G1296" s="242"/>
      <c r="H1296" s="242"/>
      <c r="I1296" s="244"/>
      <c r="J1296" s="245"/>
      <c r="K1296" s="235"/>
    </row>
    <row r="1297" customFormat="false" ht="12.5" hidden="false" customHeight="false" outlineLevel="0" collapsed="false">
      <c r="A1297" s="242"/>
      <c r="B1297" s="242"/>
      <c r="C1297" s="242"/>
      <c r="D1297" s="243"/>
      <c r="E1297" s="243"/>
      <c r="F1297" s="242"/>
      <c r="G1297" s="242"/>
      <c r="H1297" s="242"/>
      <c r="I1297" s="244"/>
      <c r="J1297" s="245"/>
      <c r="K1297" s="235"/>
    </row>
    <row r="1298" customFormat="false" ht="12.5" hidden="false" customHeight="false" outlineLevel="0" collapsed="false">
      <c r="A1298" s="242"/>
      <c r="B1298" s="242"/>
      <c r="C1298" s="242"/>
      <c r="D1298" s="243"/>
      <c r="E1298" s="243"/>
      <c r="F1298" s="242"/>
      <c r="G1298" s="242"/>
      <c r="H1298" s="242"/>
      <c r="I1298" s="244"/>
      <c r="J1298" s="245"/>
      <c r="K1298" s="235"/>
    </row>
    <row r="1299" customFormat="false" ht="12.5" hidden="false" customHeight="false" outlineLevel="0" collapsed="false">
      <c r="A1299" s="242"/>
      <c r="B1299" s="242"/>
      <c r="C1299" s="242"/>
      <c r="D1299" s="243"/>
      <c r="E1299" s="243"/>
      <c r="F1299" s="242"/>
      <c r="G1299" s="242"/>
      <c r="H1299" s="242"/>
      <c r="I1299" s="244"/>
      <c r="J1299" s="245"/>
      <c r="K1299" s="235"/>
    </row>
    <row r="1300" customFormat="false" ht="12.5" hidden="false" customHeight="false" outlineLevel="0" collapsed="false">
      <c r="A1300" s="242"/>
      <c r="B1300" s="242"/>
      <c r="C1300" s="242"/>
      <c r="D1300" s="243"/>
      <c r="E1300" s="243"/>
      <c r="F1300" s="242"/>
      <c r="G1300" s="242"/>
      <c r="H1300" s="242"/>
      <c r="I1300" s="244"/>
      <c r="J1300" s="245"/>
      <c r="K1300" s="235"/>
    </row>
    <row r="1301" customFormat="false" ht="12.5" hidden="false" customHeight="false" outlineLevel="0" collapsed="false">
      <c r="A1301" s="242"/>
      <c r="B1301" s="242"/>
      <c r="C1301" s="242"/>
      <c r="D1301" s="243"/>
      <c r="E1301" s="243"/>
      <c r="F1301" s="242"/>
      <c r="G1301" s="242"/>
      <c r="H1301" s="242"/>
      <c r="I1301" s="244"/>
      <c r="J1301" s="245"/>
      <c r="K1301" s="235"/>
    </row>
    <row r="1302" customFormat="false" ht="12.5" hidden="false" customHeight="false" outlineLevel="0" collapsed="false">
      <c r="A1302" s="242"/>
      <c r="B1302" s="242"/>
      <c r="C1302" s="242"/>
      <c r="D1302" s="243"/>
      <c r="E1302" s="243"/>
      <c r="F1302" s="242"/>
      <c r="G1302" s="242"/>
      <c r="H1302" s="242"/>
      <c r="I1302" s="244"/>
      <c r="J1302" s="245"/>
      <c r="K1302" s="235"/>
    </row>
    <row r="1303" customFormat="false" ht="12.5" hidden="false" customHeight="false" outlineLevel="0" collapsed="false">
      <c r="A1303" s="242"/>
      <c r="B1303" s="242"/>
      <c r="C1303" s="242"/>
      <c r="D1303" s="243"/>
      <c r="E1303" s="243"/>
      <c r="F1303" s="242"/>
      <c r="G1303" s="242"/>
      <c r="H1303" s="242"/>
      <c r="I1303" s="244"/>
      <c r="J1303" s="245"/>
      <c r="K1303" s="235"/>
    </row>
    <row r="1304" customFormat="false" ht="12.5" hidden="false" customHeight="false" outlineLevel="0" collapsed="false">
      <c r="A1304" s="242"/>
      <c r="B1304" s="242"/>
      <c r="C1304" s="242"/>
      <c r="D1304" s="243"/>
      <c r="E1304" s="243"/>
      <c r="F1304" s="242"/>
      <c r="G1304" s="242"/>
      <c r="H1304" s="242"/>
      <c r="I1304" s="244"/>
      <c r="J1304" s="245"/>
      <c r="K1304" s="235"/>
    </row>
    <row r="1305" customFormat="false" ht="12.5" hidden="false" customHeight="false" outlineLevel="0" collapsed="false">
      <c r="A1305" s="242"/>
      <c r="B1305" s="242"/>
      <c r="C1305" s="242"/>
      <c r="D1305" s="243"/>
      <c r="E1305" s="243"/>
      <c r="F1305" s="242"/>
      <c r="G1305" s="242"/>
      <c r="H1305" s="242"/>
      <c r="I1305" s="244"/>
      <c r="J1305" s="245"/>
      <c r="K1305" s="235"/>
    </row>
    <row r="1306" customFormat="false" ht="12.5" hidden="false" customHeight="false" outlineLevel="0" collapsed="false">
      <c r="A1306" s="242"/>
      <c r="B1306" s="242"/>
      <c r="C1306" s="242"/>
      <c r="D1306" s="243"/>
      <c r="E1306" s="243"/>
      <c r="F1306" s="242"/>
      <c r="G1306" s="242"/>
      <c r="H1306" s="242"/>
      <c r="I1306" s="244"/>
      <c r="J1306" s="245"/>
      <c r="K1306" s="235"/>
    </row>
    <row r="1307" customFormat="false" ht="12.5" hidden="false" customHeight="false" outlineLevel="0" collapsed="false">
      <c r="A1307" s="242"/>
      <c r="B1307" s="242"/>
      <c r="C1307" s="242"/>
      <c r="D1307" s="243"/>
      <c r="E1307" s="243"/>
      <c r="F1307" s="242"/>
      <c r="G1307" s="242"/>
      <c r="H1307" s="242"/>
      <c r="I1307" s="244"/>
      <c r="J1307" s="245"/>
      <c r="K1307" s="235"/>
    </row>
    <row r="1308" customFormat="false" ht="12.5" hidden="false" customHeight="false" outlineLevel="0" collapsed="false">
      <c r="A1308" s="242"/>
      <c r="B1308" s="242"/>
      <c r="C1308" s="242"/>
      <c r="D1308" s="243"/>
      <c r="E1308" s="243"/>
      <c r="F1308" s="242"/>
      <c r="G1308" s="242"/>
      <c r="H1308" s="242"/>
      <c r="I1308" s="244"/>
      <c r="J1308" s="245"/>
      <c r="K1308" s="235"/>
    </row>
    <row r="1309" customFormat="false" ht="12.5" hidden="false" customHeight="false" outlineLevel="0" collapsed="false">
      <c r="A1309" s="242"/>
      <c r="B1309" s="242"/>
      <c r="C1309" s="242"/>
      <c r="D1309" s="243"/>
      <c r="E1309" s="243"/>
      <c r="F1309" s="242"/>
      <c r="G1309" s="242"/>
      <c r="H1309" s="242"/>
      <c r="I1309" s="244"/>
      <c r="J1309" s="245"/>
      <c r="K1309" s="235"/>
    </row>
    <row r="1310" customFormat="false" ht="12.5" hidden="false" customHeight="false" outlineLevel="0" collapsed="false">
      <c r="A1310" s="242"/>
      <c r="B1310" s="242"/>
      <c r="C1310" s="242"/>
      <c r="D1310" s="243"/>
      <c r="E1310" s="243"/>
      <c r="F1310" s="242"/>
      <c r="G1310" s="242"/>
      <c r="H1310" s="242"/>
      <c r="I1310" s="244"/>
      <c r="J1310" s="245"/>
      <c r="K1310" s="235"/>
    </row>
    <row r="1311" customFormat="false" ht="12.5" hidden="false" customHeight="false" outlineLevel="0" collapsed="false">
      <c r="A1311" s="242"/>
      <c r="B1311" s="242"/>
      <c r="C1311" s="242"/>
      <c r="D1311" s="243"/>
      <c r="E1311" s="243"/>
      <c r="F1311" s="242"/>
      <c r="G1311" s="242"/>
      <c r="H1311" s="242"/>
      <c r="I1311" s="244"/>
      <c r="J1311" s="245"/>
      <c r="K1311" s="235"/>
    </row>
    <row r="1312" customFormat="false" ht="12.5" hidden="false" customHeight="false" outlineLevel="0" collapsed="false">
      <c r="A1312" s="242"/>
      <c r="B1312" s="242"/>
      <c r="C1312" s="242"/>
      <c r="D1312" s="243"/>
      <c r="E1312" s="243"/>
      <c r="F1312" s="242"/>
      <c r="G1312" s="242"/>
      <c r="H1312" s="242"/>
      <c r="I1312" s="244"/>
      <c r="J1312" s="245"/>
      <c r="K1312" s="235"/>
    </row>
    <row r="1313" customFormat="false" ht="12.5" hidden="false" customHeight="false" outlineLevel="0" collapsed="false">
      <c r="A1313" s="242"/>
      <c r="B1313" s="242"/>
      <c r="C1313" s="242"/>
      <c r="D1313" s="243"/>
      <c r="E1313" s="243"/>
      <c r="F1313" s="242"/>
      <c r="G1313" s="242"/>
      <c r="H1313" s="242"/>
      <c r="I1313" s="244"/>
      <c r="J1313" s="245"/>
      <c r="K1313" s="235"/>
    </row>
    <row r="1314" customFormat="false" ht="12.5" hidden="false" customHeight="false" outlineLevel="0" collapsed="false">
      <c r="A1314" s="242"/>
      <c r="B1314" s="242"/>
      <c r="C1314" s="242"/>
      <c r="D1314" s="243"/>
      <c r="E1314" s="243"/>
      <c r="F1314" s="242"/>
      <c r="G1314" s="242"/>
      <c r="H1314" s="242"/>
      <c r="I1314" s="244"/>
      <c r="J1314" s="245"/>
      <c r="K1314" s="235"/>
    </row>
    <row r="1315" customFormat="false" ht="12.5" hidden="false" customHeight="false" outlineLevel="0" collapsed="false">
      <c r="A1315" s="242"/>
      <c r="B1315" s="242"/>
      <c r="C1315" s="242"/>
      <c r="D1315" s="243"/>
      <c r="E1315" s="243"/>
      <c r="F1315" s="242"/>
      <c r="G1315" s="242"/>
      <c r="H1315" s="242"/>
      <c r="I1315" s="244"/>
      <c r="J1315" s="245"/>
      <c r="K1315" s="235"/>
    </row>
    <row r="1316" customFormat="false" ht="12.5" hidden="false" customHeight="false" outlineLevel="0" collapsed="false">
      <c r="A1316" s="242"/>
      <c r="B1316" s="242"/>
      <c r="C1316" s="242"/>
      <c r="D1316" s="243"/>
      <c r="E1316" s="243"/>
      <c r="F1316" s="242"/>
      <c r="G1316" s="242"/>
      <c r="H1316" s="242"/>
      <c r="I1316" s="244"/>
      <c r="J1316" s="245"/>
      <c r="K1316" s="235"/>
    </row>
    <row r="1317" customFormat="false" ht="12.5" hidden="false" customHeight="false" outlineLevel="0" collapsed="false">
      <c r="A1317" s="242"/>
      <c r="B1317" s="242"/>
      <c r="C1317" s="242"/>
      <c r="D1317" s="243"/>
      <c r="E1317" s="243"/>
      <c r="F1317" s="242"/>
      <c r="G1317" s="242"/>
      <c r="H1317" s="242"/>
      <c r="I1317" s="244"/>
      <c r="J1317" s="245"/>
      <c r="K1317" s="235"/>
    </row>
    <row r="1318" customFormat="false" ht="12.5" hidden="false" customHeight="false" outlineLevel="0" collapsed="false">
      <c r="A1318" s="242"/>
      <c r="B1318" s="242"/>
      <c r="C1318" s="242"/>
      <c r="D1318" s="243"/>
      <c r="E1318" s="243"/>
      <c r="F1318" s="242"/>
      <c r="G1318" s="242"/>
      <c r="H1318" s="242"/>
      <c r="I1318" s="244"/>
      <c r="J1318" s="245"/>
      <c r="K1318" s="235"/>
    </row>
    <row r="1319" customFormat="false" ht="12.5" hidden="false" customHeight="false" outlineLevel="0" collapsed="false">
      <c r="A1319" s="242"/>
      <c r="B1319" s="242"/>
      <c r="C1319" s="242"/>
      <c r="D1319" s="243"/>
      <c r="E1319" s="243"/>
      <c r="F1319" s="242"/>
      <c r="G1319" s="242"/>
      <c r="H1319" s="242"/>
      <c r="I1319" s="244"/>
      <c r="J1319" s="245"/>
      <c r="K1319" s="235"/>
    </row>
    <row r="1320" customFormat="false" ht="12.5" hidden="false" customHeight="false" outlineLevel="0" collapsed="false">
      <c r="A1320" s="242"/>
      <c r="B1320" s="242"/>
      <c r="C1320" s="242"/>
      <c r="D1320" s="243"/>
      <c r="E1320" s="243"/>
      <c r="F1320" s="242"/>
      <c r="G1320" s="242"/>
      <c r="H1320" s="242"/>
      <c r="I1320" s="244"/>
      <c r="J1320" s="245"/>
      <c r="K1320" s="235"/>
    </row>
    <row r="1321" customFormat="false" ht="12.5" hidden="false" customHeight="false" outlineLevel="0" collapsed="false">
      <c r="A1321" s="242"/>
      <c r="B1321" s="242"/>
      <c r="C1321" s="242"/>
      <c r="D1321" s="243"/>
      <c r="E1321" s="243"/>
      <c r="F1321" s="242"/>
      <c r="G1321" s="242"/>
      <c r="H1321" s="242"/>
      <c r="I1321" s="244"/>
      <c r="J1321" s="245"/>
      <c r="K1321" s="235"/>
    </row>
    <row r="1322" customFormat="false" ht="12.5" hidden="false" customHeight="false" outlineLevel="0" collapsed="false">
      <c r="A1322" s="242"/>
      <c r="B1322" s="242"/>
      <c r="C1322" s="242"/>
      <c r="D1322" s="243"/>
      <c r="E1322" s="243"/>
      <c r="F1322" s="242"/>
      <c r="G1322" s="242"/>
      <c r="H1322" s="242"/>
      <c r="I1322" s="244"/>
      <c r="J1322" s="245"/>
      <c r="K1322" s="235"/>
    </row>
    <row r="1323" customFormat="false" ht="12.5" hidden="false" customHeight="false" outlineLevel="0" collapsed="false">
      <c r="A1323" s="242"/>
      <c r="B1323" s="242"/>
      <c r="C1323" s="242"/>
      <c r="D1323" s="243"/>
      <c r="E1323" s="243"/>
      <c r="F1323" s="242"/>
      <c r="G1323" s="242"/>
      <c r="H1323" s="242"/>
      <c r="I1323" s="244"/>
      <c r="J1323" s="245"/>
      <c r="K1323" s="235"/>
    </row>
    <row r="1324" customFormat="false" ht="12.5" hidden="false" customHeight="false" outlineLevel="0" collapsed="false">
      <c r="A1324" s="242"/>
      <c r="B1324" s="242"/>
      <c r="C1324" s="242"/>
      <c r="D1324" s="243"/>
      <c r="E1324" s="243"/>
      <c r="F1324" s="242"/>
      <c r="G1324" s="242"/>
      <c r="H1324" s="242"/>
      <c r="I1324" s="244"/>
      <c r="J1324" s="245"/>
      <c r="K1324" s="235"/>
    </row>
    <row r="1325" customFormat="false" ht="12.5" hidden="false" customHeight="false" outlineLevel="0" collapsed="false">
      <c r="A1325" s="242"/>
      <c r="B1325" s="242"/>
      <c r="C1325" s="242"/>
      <c r="D1325" s="243"/>
      <c r="E1325" s="243"/>
      <c r="F1325" s="242"/>
      <c r="G1325" s="242"/>
      <c r="H1325" s="242"/>
      <c r="I1325" s="244"/>
      <c r="J1325" s="245"/>
      <c r="K1325" s="235"/>
    </row>
    <row r="1326" customFormat="false" ht="12.5" hidden="false" customHeight="false" outlineLevel="0" collapsed="false">
      <c r="A1326" s="242"/>
      <c r="B1326" s="242"/>
      <c r="C1326" s="242"/>
      <c r="D1326" s="243"/>
      <c r="E1326" s="243"/>
      <c r="F1326" s="242"/>
      <c r="G1326" s="242"/>
      <c r="H1326" s="242"/>
      <c r="I1326" s="244"/>
      <c r="J1326" s="245"/>
      <c r="K1326" s="235"/>
    </row>
    <row r="1327" customFormat="false" ht="12.5" hidden="false" customHeight="false" outlineLevel="0" collapsed="false">
      <c r="A1327" s="242"/>
      <c r="B1327" s="242"/>
      <c r="C1327" s="242"/>
      <c r="D1327" s="243"/>
      <c r="E1327" s="243"/>
      <c r="F1327" s="242"/>
      <c r="G1327" s="242"/>
      <c r="H1327" s="242"/>
      <c r="I1327" s="244"/>
      <c r="J1327" s="245"/>
      <c r="K1327" s="235"/>
    </row>
    <row r="1328" customFormat="false" ht="12.5" hidden="false" customHeight="false" outlineLevel="0" collapsed="false">
      <c r="A1328" s="242"/>
      <c r="B1328" s="242"/>
      <c r="C1328" s="242"/>
      <c r="D1328" s="243"/>
      <c r="E1328" s="243"/>
      <c r="F1328" s="242"/>
      <c r="G1328" s="242"/>
      <c r="H1328" s="242"/>
      <c r="I1328" s="244"/>
      <c r="J1328" s="245"/>
      <c r="K1328" s="235"/>
    </row>
    <row r="1329" customFormat="false" ht="12.5" hidden="false" customHeight="false" outlineLevel="0" collapsed="false">
      <c r="A1329" s="242"/>
      <c r="B1329" s="242"/>
      <c r="C1329" s="242"/>
      <c r="D1329" s="243"/>
      <c r="E1329" s="243"/>
      <c r="F1329" s="242"/>
      <c r="G1329" s="242"/>
      <c r="H1329" s="242"/>
      <c r="I1329" s="244"/>
      <c r="J1329" s="245"/>
      <c r="K1329" s="235"/>
    </row>
    <row r="1330" customFormat="false" ht="12.5" hidden="false" customHeight="false" outlineLevel="0" collapsed="false">
      <c r="A1330" s="242"/>
      <c r="B1330" s="242"/>
      <c r="C1330" s="242"/>
      <c r="D1330" s="243"/>
      <c r="E1330" s="243"/>
      <c r="F1330" s="242"/>
      <c r="G1330" s="242"/>
      <c r="H1330" s="242"/>
      <c r="I1330" s="244"/>
      <c r="J1330" s="245"/>
      <c r="K1330" s="235"/>
    </row>
    <row r="1331" customFormat="false" ht="12.5" hidden="false" customHeight="false" outlineLevel="0" collapsed="false">
      <c r="A1331" s="242"/>
      <c r="B1331" s="242"/>
      <c r="C1331" s="242"/>
      <c r="D1331" s="243"/>
      <c r="E1331" s="243"/>
      <c r="F1331" s="242"/>
      <c r="G1331" s="242"/>
      <c r="H1331" s="242"/>
      <c r="I1331" s="244"/>
      <c r="J1331" s="245"/>
      <c r="K1331" s="235"/>
    </row>
    <row r="1332" customFormat="false" ht="12.5" hidden="false" customHeight="false" outlineLevel="0" collapsed="false">
      <c r="A1332" s="242"/>
      <c r="B1332" s="242"/>
      <c r="C1332" s="242"/>
      <c r="D1332" s="243"/>
      <c r="E1332" s="243"/>
      <c r="F1332" s="242"/>
      <c r="G1332" s="242"/>
      <c r="H1332" s="242"/>
      <c r="I1332" s="244"/>
      <c r="J1332" s="245"/>
      <c r="K1332" s="235"/>
    </row>
    <row r="1333" customFormat="false" ht="12.5" hidden="false" customHeight="false" outlineLevel="0" collapsed="false">
      <c r="A1333" s="242"/>
      <c r="B1333" s="242"/>
      <c r="C1333" s="242"/>
      <c r="D1333" s="243"/>
      <c r="E1333" s="243"/>
      <c r="F1333" s="242"/>
      <c r="G1333" s="242"/>
      <c r="H1333" s="242"/>
      <c r="I1333" s="244"/>
      <c r="J1333" s="245"/>
      <c r="K1333" s="235"/>
    </row>
    <row r="1334" customFormat="false" ht="12.5" hidden="false" customHeight="false" outlineLevel="0" collapsed="false">
      <c r="A1334" s="242"/>
      <c r="B1334" s="242"/>
      <c r="C1334" s="242"/>
      <c r="D1334" s="243"/>
      <c r="E1334" s="243"/>
      <c r="F1334" s="242"/>
      <c r="G1334" s="242"/>
      <c r="H1334" s="242"/>
      <c r="I1334" s="244"/>
      <c r="J1334" s="245"/>
      <c r="K1334" s="235"/>
    </row>
    <row r="1335" customFormat="false" ht="12.5" hidden="false" customHeight="false" outlineLevel="0" collapsed="false">
      <c r="A1335" s="242"/>
      <c r="B1335" s="242"/>
      <c r="C1335" s="242"/>
      <c r="D1335" s="243"/>
      <c r="E1335" s="243"/>
      <c r="F1335" s="242"/>
      <c r="G1335" s="242"/>
      <c r="H1335" s="242"/>
      <c r="I1335" s="244"/>
      <c r="J1335" s="245"/>
      <c r="K1335" s="235"/>
    </row>
    <row r="1336" customFormat="false" ht="12.5" hidden="false" customHeight="false" outlineLevel="0" collapsed="false">
      <c r="A1336" s="242"/>
      <c r="B1336" s="242"/>
      <c r="C1336" s="242"/>
      <c r="D1336" s="243"/>
      <c r="E1336" s="243"/>
      <c r="F1336" s="242"/>
      <c r="G1336" s="242"/>
      <c r="H1336" s="242"/>
      <c r="I1336" s="244"/>
      <c r="J1336" s="245"/>
      <c r="K1336" s="235"/>
    </row>
    <row r="1337" customFormat="false" ht="12.5" hidden="false" customHeight="false" outlineLevel="0" collapsed="false">
      <c r="A1337" s="242"/>
      <c r="B1337" s="242"/>
      <c r="C1337" s="242"/>
      <c r="D1337" s="243"/>
      <c r="E1337" s="243"/>
      <c r="F1337" s="242"/>
      <c r="G1337" s="242"/>
      <c r="H1337" s="242"/>
      <c r="I1337" s="244"/>
      <c r="J1337" s="245"/>
      <c r="K1337" s="235"/>
    </row>
    <row r="1338" customFormat="false" ht="12.5" hidden="false" customHeight="false" outlineLevel="0" collapsed="false">
      <c r="A1338" s="242"/>
      <c r="B1338" s="242"/>
      <c r="C1338" s="242"/>
      <c r="D1338" s="243"/>
      <c r="E1338" s="243"/>
      <c r="F1338" s="242"/>
      <c r="G1338" s="242"/>
      <c r="H1338" s="242"/>
      <c r="I1338" s="244"/>
      <c r="J1338" s="245"/>
      <c r="K1338" s="235"/>
    </row>
    <row r="1339" customFormat="false" ht="12.5" hidden="false" customHeight="false" outlineLevel="0" collapsed="false">
      <c r="A1339" s="242"/>
      <c r="B1339" s="242"/>
      <c r="C1339" s="242"/>
      <c r="D1339" s="243"/>
      <c r="E1339" s="243"/>
      <c r="F1339" s="242"/>
      <c r="G1339" s="242"/>
      <c r="H1339" s="242"/>
      <c r="I1339" s="244"/>
      <c r="J1339" s="245"/>
      <c r="K1339" s="235"/>
    </row>
    <row r="1340" customFormat="false" ht="12.5" hidden="false" customHeight="false" outlineLevel="0" collapsed="false">
      <c r="A1340" s="242"/>
      <c r="B1340" s="242"/>
      <c r="C1340" s="242"/>
      <c r="D1340" s="243"/>
      <c r="E1340" s="243"/>
      <c r="F1340" s="242"/>
      <c r="G1340" s="242"/>
      <c r="H1340" s="242"/>
      <c r="I1340" s="244"/>
      <c r="J1340" s="245"/>
      <c r="K1340" s="235"/>
    </row>
    <row r="1341" customFormat="false" ht="12.5" hidden="false" customHeight="false" outlineLevel="0" collapsed="false">
      <c r="A1341" s="242"/>
      <c r="B1341" s="242"/>
      <c r="C1341" s="242"/>
      <c r="D1341" s="243"/>
      <c r="E1341" s="243"/>
      <c r="F1341" s="242"/>
      <c r="G1341" s="242"/>
      <c r="H1341" s="242"/>
      <c r="I1341" s="244"/>
      <c r="J1341" s="245"/>
      <c r="K1341" s="235"/>
    </row>
    <row r="1342" customFormat="false" ht="12.5" hidden="false" customHeight="false" outlineLevel="0" collapsed="false">
      <c r="A1342" s="242"/>
      <c r="B1342" s="242"/>
      <c r="C1342" s="242"/>
      <c r="D1342" s="243"/>
      <c r="E1342" s="243"/>
      <c r="F1342" s="242"/>
      <c r="G1342" s="242"/>
      <c r="H1342" s="242"/>
      <c r="I1342" s="244"/>
      <c r="J1342" s="245"/>
      <c r="K1342" s="235"/>
    </row>
    <row r="1343" customFormat="false" ht="12.5" hidden="false" customHeight="false" outlineLevel="0" collapsed="false">
      <c r="A1343" s="242"/>
      <c r="B1343" s="242"/>
      <c r="C1343" s="242"/>
      <c r="D1343" s="243"/>
      <c r="E1343" s="243"/>
      <c r="F1343" s="242"/>
      <c r="G1343" s="242"/>
      <c r="H1343" s="242"/>
      <c r="I1343" s="244"/>
      <c r="J1343" s="245"/>
      <c r="K1343" s="235"/>
    </row>
    <row r="1344" customFormat="false" ht="12.5" hidden="false" customHeight="false" outlineLevel="0" collapsed="false">
      <c r="A1344" s="242"/>
      <c r="B1344" s="242"/>
      <c r="C1344" s="242"/>
      <c r="D1344" s="243"/>
      <c r="E1344" s="243"/>
      <c r="F1344" s="242"/>
      <c r="G1344" s="242"/>
      <c r="H1344" s="242"/>
      <c r="I1344" s="244"/>
      <c r="J1344" s="245"/>
      <c r="K1344" s="235"/>
    </row>
    <row r="1345" customFormat="false" ht="12.5" hidden="false" customHeight="false" outlineLevel="0" collapsed="false">
      <c r="A1345" s="242"/>
      <c r="B1345" s="242"/>
      <c r="C1345" s="242"/>
      <c r="D1345" s="243"/>
      <c r="E1345" s="243"/>
      <c r="F1345" s="242"/>
      <c r="G1345" s="242"/>
      <c r="H1345" s="242"/>
      <c r="I1345" s="244"/>
      <c r="J1345" s="245"/>
      <c r="K1345" s="235"/>
    </row>
    <row r="1346" customFormat="false" ht="12.5" hidden="false" customHeight="false" outlineLevel="0" collapsed="false">
      <c r="A1346" s="242"/>
      <c r="B1346" s="242"/>
      <c r="C1346" s="242"/>
      <c r="D1346" s="243"/>
      <c r="E1346" s="243"/>
      <c r="F1346" s="242"/>
      <c r="G1346" s="242"/>
      <c r="H1346" s="242"/>
      <c r="I1346" s="244"/>
      <c r="J1346" s="245"/>
      <c r="K1346" s="235"/>
    </row>
    <row r="1347" customFormat="false" ht="12.5" hidden="false" customHeight="false" outlineLevel="0" collapsed="false">
      <c r="A1347" s="242"/>
      <c r="B1347" s="242"/>
      <c r="C1347" s="242"/>
      <c r="D1347" s="243"/>
      <c r="E1347" s="243"/>
      <c r="F1347" s="242"/>
      <c r="G1347" s="242"/>
      <c r="H1347" s="242"/>
      <c r="I1347" s="244"/>
      <c r="J1347" s="245"/>
      <c r="K1347" s="235"/>
    </row>
    <row r="1348" customFormat="false" ht="12.5" hidden="false" customHeight="false" outlineLevel="0" collapsed="false">
      <c r="A1348" s="242"/>
      <c r="B1348" s="242"/>
      <c r="C1348" s="242"/>
      <c r="D1348" s="243"/>
      <c r="E1348" s="243"/>
      <c r="F1348" s="242"/>
      <c r="G1348" s="242"/>
      <c r="H1348" s="242"/>
      <c r="I1348" s="244"/>
      <c r="J1348" s="245"/>
      <c r="K1348" s="235"/>
    </row>
    <row r="1349" customFormat="false" ht="12.5" hidden="false" customHeight="false" outlineLevel="0" collapsed="false">
      <c r="A1349" s="242"/>
      <c r="B1349" s="242"/>
      <c r="C1349" s="242"/>
      <c r="D1349" s="243"/>
      <c r="E1349" s="243"/>
      <c r="F1349" s="242"/>
      <c r="G1349" s="242"/>
      <c r="H1349" s="242"/>
      <c r="I1349" s="244"/>
      <c r="J1349" s="245"/>
      <c r="K1349" s="235"/>
    </row>
    <row r="1350" customFormat="false" ht="12.5" hidden="false" customHeight="false" outlineLevel="0" collapsed="false">
      <c r="A1350" s="242"/>
      <c r="B1350" s="242"/>
      <c r="C1350" s="242"/>
      <c r="D1350" s="243"/>
      <c r="E1350" s="243"/>
      <c r="F1350" s="242"/>
      <c r="G1350" s="242"/>
      <c r="H1350" s="242"/>
      <c r="I1350" s="244"/>
      <c r="J1350" s="245"/>
      <c r="K1350" s="235"/>
    </row>
    <row r="1351" customFormat="false" ht="12.5" hidden="false" customHeight="false" outlineLevel="0" collapsed="false">
      <c r="A1351" s="242"/>
      <c r="B1351" s="242"/>
      <c r="C1351" s="242"/>
      <c r="D1351" s="243"/>
      <c r="E1351" s="243"/>
      <c r="F1351" s="242"/>
      <c r="G1351" s="242"/>
      <c r="H1351" s="242"/>
      <c r="I1351" s="244"/>
      <c r="J1351" s="245"/>
      <c r="K1351" s="235"/>
    </row>
    <row r="1352" customFormat="false" ht="12.5" hidden="false" customHeight="false" outlineLevel="0" collapsed="false">
      <c r="A1352" s="242"/>
      <c r="B1352" s="242"/>
      <c r="C1352" s="242"/>
      <c r="D1352" s="243"/>
      <c r="E1352" s="243"/>
      <c r="F1352" s="242"/>
      <c r="G1352" s="242"/>
      <c r="H1352" s="242"/>
      <c r="I1352" s="244"/>
      <c r="J1352" s="245"/>
      <c r="K1352" s="235"/>
    </row>
    <row r="1353" customFormat="false" ht="12.5" hidden="false" customHeight="false" outlineLevel="0" collapsed="false">
      <c r="A1353" s="242"/>
      <c r="B1353" s="242"/>
      <c r="C1353" s="242"/>
      <c r="D1353" s="243"/>
      <c r="E1353" s="243"/>
      <c r="F1353" s="242"/>
      <c r="G1353" s="242"/>
      <c r="H1353" s="242"/>
      <c r="I1353" s="244"/>
      <c r="J1353" s="245"/>
      <c r="K1353" s="235"/>
    </row>
    <row r="1354" customFormat="false" ht="12.5" hidden="false" customHeight="false" outlineLevel="0" collapsed="false">
      <c r="A1354" s="242"/>
      <c r="B1354" s="242"/>
      <c r="C1354" s="242"/>
      <c r="D1354" s="243"/>
      <c r="E1354" s="243"/>
      <c r="F1354" s="242"/>
      <c r="G1354" s="242"/>
      <c r="H1354" s="242"/>
      <c r="I1354" s="244"/>
      <c r="J1354" s="245"/>
      <c r="K1354" s="235"/>
    </row>
    <row r="1355" customFormat="false" ht="12.5" hidden="false" customHeight="false" outlineLevel="0" collapsed="false">
      <c r="A1355" s="242"/>
      <c r="B1355" s="242"/>
      <c r="C1355" s="242"/>
      <c r="D1355" s="243"/>
      <c r="E1355" s="243"/>
      <c r="F1355" s="242"/>
      <c r="G1355" s="242"/>
      <c r="H1355" s="242"/>
      <c r="I1355" s="244"/>
      <c r="J1355" s="245"/>
      <c r="K1355" s="235"/>
    </row>
    <row r="1356" customFormat="false" ht="12.5" hidden="false" customHeight="false" outlineLevel="0" collapsed="false">
      <c r="A1356" s="242"/>
      <c r="B1356" s="242"/>
      <c r="C1356" s="242"/>
      <c r="D1356" s="243"/>
      <c r="E1356" s="243"/>
      <c r="F1356" s="242"/>
      <c r="G1356" s="242"/>
      <c r="H1356" s="242"/>
      <c r="I1356" s="244"/>
      <c r="J1356" s="245"/>
      <c r="K1356" s="235"/>
    </row>
    <row r="1357" customFormat="false" ht="12.5" hidden="false" customHeight="false" outlineLevel="0" collapsed="false">
      <c r="A1357" s="242"/>
      <c r="B1357" s="242"/>
      <c r="C1357" s="242"/>
      <c r="D1357" s="243"/>
      <c r="E1357" s="243"/>
      <c r="F1357" s="242"/>
      <c r="G1357" s="242"/>
      <c r="H1357" s="242"/>
      <c r="I1357" s="244"/>
      <c r="J1357" s="245"/>
      <c r="K1357" s="235"/>
    </row>
    <row r="1358" customFormat="false" ht="12.5" hidden="false" customHeight="false" outlineLevel="0" collapsed="false">
      <c r="A1358" s="242"/>
      <c r="B1358" s="242"/>
      <c r="C1358" s="242"/>
      <c r="D1358" s="243"/>
      <c r="E1358" s="243"/>
      <c r="F1358" s="242"/>
      <c r="G1358" s="242"/>
      <c r="H1358" s="242"/>
      <c r="I1358" s="244"/>
      <c r="J1358" s="245"/>
      <c r="K1358" s="235"/>
    </row>
    <row r="1359" customFormat="false" ht="12.5" hidden="false" customHeight="false" outlineLevel="0" collapsed="false">
      <c r="A1359" s="242"/>
      <c r="B1359" s="242"/>
      <c r="C1359" s="242"/>
      <c r="D1359" s="243"/>
      <c r="E1359" s="243"/>
      <c r="F1359" s="242"/>
      <c r="G1359" s="242"/>
      <c r="H1359" s="242"/>
      <c r="I1359" s="244"/>
      <c r="J1359" s="245"/>
      <c r="K1359" s="235"/>
    </row>
    <row r="1360" customFormat="false" ht="12.5" hidden="false" customHeight="false" outlineLevel="0" collapsed="false">
      <c r="A1360" s="242"/>
      <c r="B1360" s="242"/>
      <c r="C1360" s="242"/>
      <c r="D1360" s="243"/>
      <c r="E1360" s="243"/>
      <c r="F1360" s="242"/>
      <c r="G1360" s="242"/>
      <c r="H1360" s="242"/>
      <c r="I1360" s="244"/>
      <c r="J1360" s="245"/>
      <c r="K1360" s="235"/>
    </row>
    <row r="1361" customFormat="false" ht="12.5" hidden="false" customHeight="false" outlineLevel="0" collapsed="false">
      <c r="A1361" s="242"/>
      <c r="B1361" s="242"/>
      <c r="C1361" s="242"/>
      <c r="D1361" s="243"/>
      <c r="E1361" s="243"/>
      <c r="F1361" s="242"/>
      <c r="G1361" s="242"/>
      <c r="H1361" s="242"/>
      <c r="I1361" s="244"/>
      <c r="J1361" s="245"/>
      <c r="K1361" s="235"/>
    </row>
    <row r="1362" customFormat="false" ht="12.5" hidden="false" customHeight="false" outlineLevel="0" collapsed="false">
      <c r="A1362" s="242"/>
      <c r="B1362" s="242"/>
      <c r="C1362" s="242"/>
      <c r="D1362" s="243"/>
      <c r="E1362" s="243"/>
      <c r="F1362" s="242"/>
      <c r="G1362" s="242"/>
      <c r="H1362" s="242"/>
      <c r="I1362" s="244"/>
      <c r="J1362" s="245"/>
      <c r="K1362" s="235"/>
    </row>
    <row r="1363" customFormat="false" ht="12.5" hidden="false" customHeight="false" outlineLevel="0" collapsed="false">
      <c r="A1363" s="242"/>
      <c r="B1363" s="242"/>
      <c r="C1363" s="242"/>
      <c r="D1363" s="243"/>
      <c r="E1363" s="243"/>
      <c r="F1363" s="242"/>
      <c r="G1363" s="242"/>
      <c r="H1363" s="242"/>
      <c r="I1363" s="244"/>
      <c r="J1363" s="245"/>
      <c r="K1363" s="235"/>
    </row>
    <row r="1364" customFormat="false" ht="12.5" hidden="false" customHeight="false" outlineLevel="0" collapsed="false">
      <c r="A1364" s="242"/>
      <c r="B1364" s="242"/>
      <c r="C1364" s="242"/>
      <c r="D1364" s="243"/>
      <c r="E1364" s="243"/>
      <c r="F1364" s="242"/>
      <c r="G1364" s="242"/>
      <c r="H1364" s="242"/>
      <c r="I1364" s="244"/>
      <c r="J1364" s="245"/>
      <c r="K1364" s="235"/>
    </row>
    <row r="1365" customFormat="false" ht="12.5" hidden="false" customHeight="false" outlineLevel="0" collapsed="false">
      <c r="A1365" s="242"/>
      <c r="B1365" s="242"/>
      <c r="C1365" s="242"/>
      <c r="D1365" s="243"/>
      <c r="E1365" s="243"/>
      <c r="F1365" s="242"/>
      <c r="G1365" s="242"/>
      <c r="H1365" s="242"/>
      <c r="I1365" s="244"/>
      <c r="J1365" s="245"/>
      <c r="K1365" s="235"/>
    </row>
    <row r="1366" customFormat="false" ht="12.5" hidden="false" customHeight="false" outlineLevel="0" collapsed="false">
      <c r="A1366" s="242"/>
      <c r="B1366" s="242"/>
      <c r="C1366" s="242"/>
      <c r="D1366" s="243"/>
      <c r="E1366" s="243"/>
      <c r="F1366" s="242"/>
      <c r="G1366" s="242"/>
      <c r="H1366" s="242"/>
      <c r="I1366" s="244"/>
      <c r="J1366" s="245"/>
      <c r="K1366" s="235"/>
    </row>
    <row r="1367" customFormat="false" ht="12.5" hidden="false" customHeight="false" outlineLevel="0" collapsed="false">
      <c r="A1367" s="242"/>
      <c r="B1367" s="242"/>
      <c r="C1367" s="242"/>
      <c r="D1367" s="243"/>
      <c r="E1367" s="243"/>
      <c r="F1367" s="242"/>
      <c r="G1367" s="242"/>
      <c r="H1367" s="242"/>
      <c r="I1367" s="244"/>
      <c r="J1367" s="245"/>
      <c r="K1367" s="235"/>
    </row>
    <row r="1368" customFormat="false" ht="12.5" hidden="false" customHeight="false" outlineLevel="0" collapsed="false">
      <c r="A1368" s="242"/>
      <c r="B1368" s="242"/>
      <c r="C1368" s="242"/>
      <c r="D1368" s="243"/>
      <c r="E1368" s="243"/>
      <c r="F1368" s="242"/>
      <c r="G1368" s="242"/>
      <c r="H1368" s="242"/>
      <c r="I1368" s="244"/>
      <c r="J1368" s="245"/>
      <c r="K1368" s="235"/>
    </row>
    <row r="1369" customFormat="false" ht="12.5" hidden="false" customHeight="false" outlineLevel="0" collapsed="false">
      <c r="A1369" s="242"/>
      <c r="B1369" s="242"/>
      <c r="C1369" s="242"/>
      <c r="D1369" s="243"/>
      <c r="E1369" s="243"/>
      <c r="F1369" s="242"/>
      <c r="G1369" s="242"/>
      <c r="H1369" s="242"/>
      <c r="I1369" s="244"/>
      <c r="J1369" s="245"/>
      <c r="K1369" s="235"/>
    </row>
    <row r="1370" customFormat="false" ht="12.5" hidden="false" customHeight="false" outlineLevel="0" collapsed="false">
      <c r="A1370" s="242"/>
      <c r="B1370" s="242"/>
      <c r="C1370" s="242"/>
      <c r="D1370" s="243"/>
      <c r="E1370" s="243"/>
      <c r="F1370" s="242"/>
      <c r="G1370" s="242"/>
      <c r="H1370" s="242"/>
      <c r="I1370" s="244"/>
      <c r="J1370" s="245"/>
      <c r="K1370" s="235"/>
    </row>
    <row r="1371" customFormat="false" ht="12.5" hidden="false" customHeight="false" outlineLevel="0" collapsed="false">
      <c r="A1371" s="242"/>
      <c r="B1371" s="242"/>
      <c r="C1371" s="242"/>
      <c r="D1371" s="243"/>
      <c r="E1371" s="243"/>
      <c r="F1371" s="242"/>
      <c r="G1371" s="242"/>
      <c r="H1371" s="242"/>
      <c r="I1371" s="244"/>
      <c r="J1371" s="245"/>
      <c r="K1371" s="235"/>
    </row>
    <row r="1372" customFormat="false" ht="12.5" hidden="false" customHeight="false" outlineLevel="0" collapsed="false">
      <c r="A1372" s="242"/>
      <c r="B1372" s="242"/>
      <c r="C1372" s="242"/>
      <c r="D1372" s="243"/>
      <c r="E1372" s="243"/>
      <c r="F1372" s="242"/>
      <c r="G1372" s="242"/>
      <c r="H1372" s="242"/>
      <c r="I1372" s="244"/>
      <c r="J1372" s="245"/>
      <c r="K1372" s="235"/>
    </row>
    <row r="1373" customFormat="false" ht="12.5" hidden="false" customHeight="false" outlineLevel="0" collapsed="false">
      <c r="A1373" s="242"/>
      <c r="B1373" s="242"/>
      <c r="C1373" s="242"/>
      <c r="D1373" s="243"/>
      <c r="E1373" s="243"/>
      <c r="F1373" s="242"/>
      <c r="G1373" s="242"/>
      <c r="H1373" s="242"/>
      <c r="I1373" s="244"/>
      <c r="J1373" s="245"/>
      <c r="K1373" s="235"/>
    </row>
    <row r="1374" customFormat="false" ht="12.5" hidden="false" customHeight="false" outlineLevel="0" collapsed="false">
      <c r="A1374" s="242"/>
      <c r="B1374" s="242"/>
      <c r="C1374" s="242"/>
      <c r="D1374" s="243"/>
      <c r="E1374" s="243"/>
      <c r="F1374" s="242"/>
      <c r="G1374" s="242"/>
      <c r="H1374" s="242"/>
      <c r="I1374" s="244"/>
      <c r="J1374" s="245"/>
      <c r="K1374" s="235"/>
    </row>
    <row r="1375" customFormat="false" ht="12.5" hidden="false" customHeight="false" outlineLevel="0" collapsed="false">
      <c r="A1375" s="242"/>
      <c r="B1375" s="242"/>
      <c r="C1375" s="242"/>
      <c r="D1375" s="243"/>
      <c r="E1375" s="243"/>
      <c r="F1375" s="242"/>
      <c r="G1375" s="242"/>
      <c r="H1375" s="242"/>
      <c r="I1375" s="244"/>
      <c r="J1375" s="245"/>
      <c r="K1375" s="235"/>
    </row>
    <row r="1376" customFormat="false" ht="12.5" hidden="false" customHeight="false" outlineLevel="0" collapsed="false">
      <c r="A1376" s="242"/>
      <c r="B1376" s="242"/>
      <c r="C1376" s="242"/>
      <c r="D1376" s="243"/>
      <c r="E1376" s="243"/>
      <c r="F1376" s="242"/>
      <c r="G1376" s="242"/>
      <c r="H1376" s="242"/>
      <c r="I1376" s="244"/>
      <c r="J1376" s="245"/>
      <c r="K1376" s="235"/>
    </row>
    <row r="1377" customFormat="false" ht="12.5" hidden="false" customHeight="false" outlineLevel="0" collapsed="false">
      <c r="A1377" s="242"/>
      <c r="B1377" s="242"/>
      <c r="C1377" s="242"/>
      <c r="D1377" s="243"/>
      <c r="E1377" s="243"/>
      <c r="F1377" s="242"/>
      <c r="G1377" s="242"/>
      <c r="H1377" s="242"/>
      <c r="I1377" s="244"/>
      <c r="J1377" s="245"/>
      <c r="K1377" s="235"/>
    </row>
    <row r="1378" customFormat="false" ht="12.5" hidden="false" customHeight="false" outlineLevel="0" collapsed="false">
      <c r="A1378" s="242"/>
      <c r="B1378" s="242"/>
      <c r="C1378" s="242"/>
      <c r="D1378" s="243"/>
      <c r="E1378" s="243"/>
      <c r="F1378" s="242"/>
      <c r="G1378" s="242"/>
      <c r="H1378" s="242"/>
      <c r="I1378" s="244"/>
      <c r="J1378" s="245"/>
      <c r="K1378" s="235"/>
    </row>
    <row r="1379" customFormat="false" ht="12.5" hidden="false" customHeight="false" outlineLevel="0" collapsed="false">
      <c r="A1379" s="242"/>
      <c r="B1379" s="242"/>
      <c r="C1379" s="242"/>
      <c r="D1379" s="243"/>
      <c r="E1379" s="243"/>
      <c r="F1379" s="242"/>
      <c r="G1379" s="242"/>
      <c r="H1379" s="242"/>
      <c r="I1379" s="244"/>
      <c r="J1379" s="245"/>
      <c r="K1379" s="235"/>
    </row>
    <row r="1380" customFormat="false" ht="12.5" hidden="false" customHeight="false" outlineLevel="0" collapsed="false">
      <c r="A1380" s="242"/>
      <c r="B1380" s="242"/>
      <c r="C1380" s="242"/>
      <c r="D1380" s="243"/>
      <c r="E1380" s="243"/>
      <c r="F1380" s="242"/>
      <c r="G1380" s="242"/>
      <c r="H1380" s="242"/>
      <c r="I1380" s="244"/>
      <c r="J1380" s="245"/>
      <c r="K1380" s="235"/>
    </row>
    <row r="1381" customFormat="false" ht="12.5" hidden="false" customHeight="false" outlineLevel="0" collapsed="false">
      <c r="A1381" s="242"/>
      <c r="B1381" s="242"/>
      <c r="C1381" s="242"/>
      <c r="D1381" s="243"/>
      <c r="E1381" s="243"/>
      <c r="F1381" s="242"/>
      <c r="G1381" s="242"/>
      <c r="H1381" s="242"/>
      <c r="I1381" s="244"/>
      <c r="J1381" s="245"/>
      <c r="K1381" s="235"/>
    </row>
    <row r="1382" customFormat="false" ht="12.5" hidden="false" customHeight="false" outlineLevel="0" collapsed="false">
      <c r="A1382" s="242"/>
      <c r="B1382" s="242"/>
      <c r="C1382" s="242"/>
      <c r="D1382" s="243"/>
      <c r="E1382" s="243"/>
      <c r="F1382" s="242"/>
      <c r="G1382" s="242"/>
      <c r="H1382" s="242"/>
      <c r="I1382" s="244"/>
      <c r="J1382" s="245"/>
      <c r="K1382" s="235"/>
    </row>
    <row r="1383" customFormat="false" ht="12.5" hidden="false" customHeight="false" outlineLevel="0" collapsed="false">
      <c r="A1383" s="242"/>
      <c r="B1383" s="242"/>
      <c r="C1383" s="242"/>
      <c r="D1383" s="243"/>
      <c r="E1383" s="243"/>
      <c r="F1383" s="242"/>
      <c r="G1383" s="242"/>
      <c r="H1383" s="242"/>
      <c r="I1383" s="244"/>
      <c r="J1383" s="245"/>
      <c r="K1383" s="235"/>
    </row>
    <row r="1384" customFormat="false" ht="12.5" hidden="false" customHeight="false" outlineLevel="0" collapsed="false">
      <c r="A1384" s="242"/>
      <c r="B1384" s="242"/>
      <c r="C1384" s="242"/>
      <c r="D1384" s="243"/>
      <c r="E1384" s="243"/>
      <c r="F1384" s="242"/>
      <c r="G1384" s="242"/>
      <c r="H1384" s="242"/>
      <c r="I1384" s="244"/>
      <c r="J1384" s="245"/>
      <c r="K1384" s="235"/>
    </row>
    <row r="1385" customFormat="false" ht="12.5" hidden="false" customHeight="false" outlineLevel="0" collapsed="false">
      <c r="A1385" s="242"/>
      <c r="B1385" s="242"/>
      <c r="C1385" s="242"/>
      <c r="D1385" s="243"/>
      <c r="E1385" s="243"/>
      <c r="F1385" s="242"/>
      <c r="G1385" s="242"/>
      <c r="H1385" s="242"/>
      <c r="I1385" s="244"/>
      <c r="J1385" s="245"/>
      <c r="K1385" s="235"/>
    </row>
    <row r="1386" customFormat="false" ht="12.5" hidden="false" customHeight="false" outlineLevel="0" collapsed="false">
      <c r="A1386" s="242"/>
      <c r="B1386" s="242"/>
      <c r="C1386" s="242"/>
      <c r="D1386" s="243"/>
      <c r="E1386" s="243"/>
      <c r="F1386" s="242"/>
      <c r="G1386" s="242"/>
      <c r="H1386" s="242"/>
      <c r="I1386" s="244"/>
      <c r="J1386" s="245"/>
      <c r="K1386" s="235"/>
    </row>
    <row r="1387" customFormat="false" ht="12.5" hidden="false" customHeight="false" outlineLevel="0" collapsed="false">
      <c r="A1387" s="242"/>
      <c r="B1387" s="242"/>
      <c r="C1387" s="242"/>
      <c r="D1387" s="243"/>
      <c r="E1387" s="243"/>
      <c r="F1387" s="242"/>
      <c r="G1387" s="242"/>
      <c r="H1387" s="242"/>
      <c r="I1387" s="244"/>
      <c r="J1387" s="245"/>
      <c r="K1387" s="235"/>
    </row>
    <row r="1388" customFormat="false" ht="12.5" hidden="false" customHeight="false" outlineLevel="0" collapsed="false">
      <c r="A1388" s="242"/>
      <c r="B1388" s="242"/>
      <c r="C1388" s="242"/>
      <c r="D1388" s="243"/>
      <c r="E1388" s="243"/>
      <c r="F1388" s="242"/>
      <c r="G1388" s="242"/>
      <c r="H1388" s="242"/>
      <c r="I1388" s="244"/>
      <c r="J1388" s="245"/>
      <c r="K1388" s="235"/>
    </row>
    <row r="1389" customFormat="false" ht="12.5" hidden="false" customHeight="false" outlineLevel="0" collapsed="false">
      <c r="A1389" s="242"/>
      <c r="B1389" s="242"/>
      <c r="C1389" s="242"/>
      <c r="D1389" s="243"/>
      <c r="E1389" s="243"/>
      <c r="F1389" s="242"/>
      <c r="G1389" s="242"/>
      <c r="H1389" s="242"/>
      <c r="I1389" s="244"/>
      <c r="J1389" s="245"/>
      <c r="K1389" s="235"/>
    </row>
    <row r="1390" customFormat="false" ht="12.5" hidden="false" customHeight="false" outlineLevel="0" collapsed="false">
      <c r="A1390" s="242"/>
      <c r="B1390" s="242"/>
      <c r="C1390" s="242"/>
      <c r="D1390" s="243"/>
      <c r="E1390" s="243"/>
      <c r="F1390" s="242"/>
      <c r="G1390" s="242"/>
      <c r="H1390" s="242"/>
      <c r="I1390" s="244"/>
      <c r="J1390" s="245"/>
      <c r="K1390" s="235"/>
    </row>
    <row r="1391" customFormat="false" ht="12.5" hidden="false" customHeight="false" outlineLevel="0" collapsed="false">
      <c r="A1391" s="242"/>
      <c r="B1391" s="242"/>
      <c r="C1391" s="242"/>
      <c r="D1391" s="243"/>
      <c r="E1391" s="243"/>
      <c r="F1391" s="242"/>
      <c r="G1391" s="242"/>
      <c r="H1391" s="242"/>
      <c r="I1391" s="244"/>
      <c r="J1391" s="245"/>
      <c r="K1391" s="235"/>
    </row>
    <row r="1392" customFormat="false" ht="12.5" hidden="false" customHeight="false" outlineLevel="0" collapsed="false">
      <c r="A1392" s="242"/>
      <c r="B1392" s="242"/>
      <c r="C1392" s="242"/>
      <c r="D1392" s="243"/>
      <c r="E1392" s="243"/>
      <c r="F1392" s="242"/>
      <c r="G1392" s="242"/>
      <c r="H1392" s="242"/>
      <c r="I1392" s="244"/>
      <c r="J1392" s="245"/>
      <c r="K1392" s="235"/>
    </row>
    <row r="1393" customFormat="false" ht="12.5" hidden="false" customHeight="false" outlineLevel="0" collapsed="false">
      <c r="A1393" s="242"/>
      <c r="B1393" s="242"/>
      <c r="C1393" s="242"/>
      <c r="D1393" s="243"/>
      <c r="E1393" s="243"/>
      <c r="F1393" s="242"/>
      <c r="G1393" s="242"/>
      <c r="H1393" s="242"/>
      <c r="I1393" s="244"/>
      <c r="J1393" s="245"/>
      <c r="K1393" s="235"/>
    </row>
    <row r="1394" customFormat="false" ht="12.5" hidden="false" customHeight="false" outlineLevel="0" collapsed="false">
      <c r="A1394" s="242"/>
      <c r="B1394" s="242"/>
      <c r="C1394" s="242"/>
      <c r="D1394" s="243"/>
      <c r="E1394" s="243"/>
      <c r="F1394" s="242"/>
      <c r="G1394" s="242"/>
      <c r="H1394" s="242"/>
      <c r="I1394" s="244"/>
      <c r="J1394" s="245"/>
      <c r="K1394" s="235"/>
    </row>
    <row r="1395" customFormat="false" ht="12.5" hidden="false" customHeight="false" outlineLevel="0" collapsed="false">
      <c r="A1395" s="242"/>
      <c r="B1395" s="242"/>
      <c r="C1395" s="242"/>
      <c r="D1395" s="243"/>
      <c r="E1395" s="243"/>
      <c r="F1395" s="242"/>
      <c r="G1395" s="242"/>
      <c r="H1395" s="242"/>
      <c r="I1395" s="244"/>
      <c r="J1395" s="245"/>
      <c r="K1395" s="235"/>
    </row>
    <row r="1396" customFormat="false" ht="12.5" hidden="false" customHeight="false" outlineLevel="0" collapsed="false">
      <c r="A1396" s="242"/>
      <c r="B1396" s="242"/>
      <c r="C1396" s="242"/>
      <c r="D1396" s="243"/>
      <c r="E1396" s="243"/>
      <c r="F1396" s="242"/>
      <c r="G1396" s="242"/>
      <c r="H1396" s="242"/>
      <c r="I1396" s="244"/>
      <c r="J1396" s="245"/>
      <c r="K1396" s="235"/>
    </row>
    <row r="1397" customFormat="false" ht="12.5" hidden="false" customHeight="false" outlineLevel="0" collapsed="false">
      <c r="A1397" s="242"/>
      <c r="B1397" s="242"/>
      <c r="C1397" s="242"/>
      <c r="D1397" s="243"/>
      <c r="E1397" s="243"/>
      <c r="F1397" s="242"/>
      <c r="G1397" s="242"/>
      <c r="H1397" s="242"/>
      <c r="I1397" s="244"/>
      <c r="J1397" s="245"/>
      <c r="K1397" s="235"/>
    </row>
    <row r="1398" customFormat="false" ht="12.5" hidden="false" customHeight="false" outlineLevel="0" collapsed="false">
      <c r="A1398" s="242"/>
      <c r="B1398" s="242"/>
      <c r="C1398" s="242"/>
      <c r="D1398" s="243"/>
      <c r="E1398" s="243"/>
      <c r="F1398" s="242"/>
      <c r="G1398" s="242"/>
      <c r="H1398" s="242"/>
      <c r="I1398" s="244"/>
      <c r="J1398" s="245"/>
      <c r="K1398" s="235"/>
    </row>
    <row r="1399" customFormat="false" ht="12.5" hidden="false" customHeight="false" outlineLevel="0" collapsed="false">
      <c r="A1399" s="242"/>
      <c r="B1399" s="242"/>
      <c r="C1399" s="242"/>
      <c r="D1399" s="243"/>
      <c r="E1399" s="243"/>
      <c r="F1399" s="242"/>
      <c r="G1399" s="242"/>
      <c r="H1399" s="242"/>
      <c r="I1399" s="244"/>
      <c r="J1399" s="245"/>
      <c r="K1399" s="235"/>
    </row>
    <row r="1400" customFormat="false" ht="12.5" hidden="false" customHeight="false" outlineLevel="0" collapsed="false">
      <c r="A1400" s="242"/>
      <c r="B1400" s="242"/>
      <c r="C1400" s="242"/>
      <c r="D1400" s="243"/>
      <c r="E1400" s="243"/>
      <c r="F1400" s="242"/>
      <c r="G1400" s="242"/>
      <c r="H1400" s="242"/>
      <c r="I1400" s="244"/>
      <c r="J1400" s="245"/>
      <c r="K1400" s="235"/>
    </row>
    <row r="1401" customFormat="false" ht="12.5" hidden="false" customHeight="false" outlineLevel="0" collapsed="false">
      <c r="A1401" s="242"/>
      <c r="B1401" s="242"/>
      <c r="C1401" s="242"/>
      <c r="D1401" s="243"/>
      <c r="E1401" s="243"/>
      <c r="F1401" s="242"/>
      <c r="G1401" s="242"/>
      <c r="H1401" s="242"/>
      <c r="I1401" s="244"/>
      <c r="J1401" s="245"/>
      <c r="K1401" s="235"/>
    </row>
    <row r="1402" customFormat="false" ht="12.5" hidden="false" customHeight="false" outlineLevel="0" collapsed="false">
      <c r="A1402" s="242"/>
      <c r="B1402" s="242"/>
      <c r="C1402" s="242"/>
      <c r="D1402" s="243"/>
      <c r="E1402" s="243"/>
      <c r="F1402" s="242"/>
      <c r="G1402" s="242"/>
      <c r="H1402" s="242"/>
      <c r="I1402" s="244"/>
      <c r="J1402" s="245"/>
      <c r="K1402" s="235"/>
    </row>
    <row r="1403" customFormat="false" ht="12.5" hidden="false" customHeight="false" outlineLevel="0" collapsed="false">
      <c r="A1403" s="242"/>
      <c r="B1403" s="242"/>
      <c r="C1403" s="242"/>
      <c r="D1403" s="243"/>
      <c r="E1403" s="243"/>
      <c r="F1403" s="242"/>
      <c r="G1403" s="242"/>
      <c r="H1403" s="242"/>
      <c r="I1403" s="244"/>
      <c r="J1403" s="245"/>
      <c r="K1403" s="235"/>
    </row>
    <row r="1404" customFormat="false" ht="12.5" hidden="false" customHeight="false" outlineLevel="0" collapsed="false">
      <c r="A1404" s="242"/>
      <c r="B1404" s="242"/>
      <c r="C1404" s="242"/>
      <c r="D1404" s="243"/>
      <c r="E1404" s="243"/>
      <c r="F1404" s="242"/>
      <c r="G1404" s="242"/>
      <c r="H1404" s="242"/>
      <c r="I1404" s="244"/>
      <c r="J1404" s="245"/>
      <c r="K1404" s="235"/>
    </row>
    <row r="1405" customFormat="false" ht="12.5" hidden="false" customHeight="false" outlineLevel="0" collapsed="false">
      <c r="A1405" s="242"/>
      <c r="B1405" s="242"/>
      <c r="C1405" s="242"/>
      <c r="D1405" s="243"/>
      <c r="E1405" s="243"/>
      <c r="F1405" s="242"/>
      <c r="G1405" s="242"/>
      <c r="H1405" s="242"/>
      <c r="I1405" s="244"/>
      <c r="J1405" s="245"/>
      <c r="K1405" s="235"/>
    </row>
    <row r="1406" customFormat="false" ht="12.5" hidden="false" customHeight="false" outlineLevel="0" collapsed="false">
      <c r="A1406" s="242"/>
      <c r="B1406" s="242"/>
      <c r="C1406" s="242"/>
      <c r="D1406" s="243"/>
      <c r="E1406" s="243"/>
      <c r="F1406" s="242"/>
      <c r="G1406" s="242"/>
      <c r="H1406" s="242"/>
      <c r="I1406" s="244"/>
      <c r="J1406" s="245"/>
      <c r="K1406" s="235"/>
    </row>
    <row r="1407" customFormat="false" ht="12.5" hidden="false" customHeight="false" outlineLevel="0" collapsed="false">
      <c r="A1407" s="242"/>
      <c r="B1407" s="242"/>
      <c r="C1407" s="242"/>
      <c r="D1407" s="243"/>
      <c r="E1407" s="243"/>
      <c r="F1407" s="242"/>
      <c r="G1407" s="242"/>
      <c r="H1407" s="242"/>
      <c r="I1407" s="244"/>
      <c r="J1407" s="245"/>
      <c r="K1407" s="235"/>
    </row>
    <row r="1408" customFormat="false" ht="12.5" hidden="false" customHeight="false" outlineLevel="0" collapsed="false">
      <c r="A1408" s="242"/>
      <c r="B1408" s="242"/>
      <c r="C1408" s="242"/>
      <c r="D1408" s="243"/>
      <c r="E1408" s="243"/>
      <c r="F1408" s="242"/>
      <c r="G1408" s="242"/>
      <c r="H1408" s="242"/>
      <c r="I1408" s="244"/>
      <c r="J1408" s="245"/>
      <c r="K1408" s="235"/>
    </row>
    <row r="1409" customFormat="false" ht="12.5" hidden="false" customHeight="false" outlineLevel="0" collapsed="false">
      <c r="A1409" s="242"/>
      <c r="B1409" s="242"/>
      <c r="C1409" s="242"/>
      <c r="D1409" s="243"/>
      <c r="E1409" s="243"/>
      <c r="F1409" s="242"/>
      <c r="G1409" s="242"/>
      <c r="H1409" s="242"/>
      <c r="I1409" s="244"/>
      <c r="J1409" s="245"/>
      <c r="K1409" s="235"/>
    </row>
    <row r="1410" customFormat="false" ht="12.5" hidden="false" customHeight="false" outlineLevel="0" collapsed="false">
      <c r="A1410" s="242"/>
      <c r="B1410" s="242"/>
      <c r="C1410" s="242"/>
      <c r="D1410" s="243"/>
      <c r="E1410" s="243"/>
      <c r="F1410" s="242"/>
      <c r="G1410" s="242"/>
      <c r="H1410" s="242"/>
      <c r="I1410" s="244"/>
      <c r="J1410" s="245"/>
      <c r="K1410" s="235"/>
    </row>
    <row r="1411" customFormat="false" ht="12.5" hidden="false" customHeight="false" outlineLevel="0" collapsed="false">
      <c r="A1411" s="242"/>
      <c r="B1411" s="242"/>
      <c r="C1411" s="242"/>
      <c r="D1411" s="243"/>
      <c r="E1411" s="243"/>
      <c r="F1411" s="242"/>
      <c r="G1411" s="242"/>
      <c r="H1411" s="242"/>
      <c r="I1411" s="244"/>
      <c r="J1411" s="245"/>
      <c r="K1411" s="235"/>
    </row>
    <row r="1412" customFormat="false" ht="12.5" hidden="false" customHeight="false" outlineLevel="0" collapsed="false">
      <c r="A1412" s="242"/>
      <c r="B1412" s="242"/>
      <c r="C1412" s="242"/>
      <c r="D1412" s="243"/>
      <c r="E1412" s="243"/>
      <c r="F1412" s="242"/>
      <c r="G1412" s="242"/>
      <c r="H1412" s="242"/>
      <c r="I1412" s="244"/>
      <c r="J1412" s="245"/>
      <c r="K1412" s="235"/>
    </row>
    <row r="1413" customFormat="false" ht="12.5" hidden="false" customHeight="false" outlineLevel="0" collapsed="false">
      <c r="A1413" s="242"/>
      <c r="B1413" s="242"/>
      <c r="C1413" s="242"/>
      <c r="D1413" s="243"/>
      <c r="E1413" s="243"/>
      <c r="F1413" s="242"/>
      <c r="G1413" s="242"/>
      <c r="H1413" s="242"/>
      <c r="I1413" s="244"/>
      <c r="J1413" s="245"/>
      <c r="K1413" s="235"/>
    </row>
    <row r="1414" customFormat="false" ht="12.5" hidden="false" customHeight="false" outlineLevel="0" collapsed="false">
      <c r="A1414" s="242"/>
      <c r="B1414" s="242"/>
      <c r="C1414" s="242"/>
      <c r="D1414" s="243"/>
      <c r="E1414" s="243"/>
      <c r="F1414" s="242"/>
      <c r="G1414" s="242"/>
      <c r="H1414" s="242"/>
      <c r="I1414" s="244"/>
      <c r="J1414" s="245"/>
      <c r="K1414" s="235"/>
    </row>
    <row r="1415" customFormat="false" ht="12.5" hidden="false" customHeight="false" outlineLevel="0" collapsed="false">
      <c r="A1415" s="242"/>
      <c r="B1415" s="242"/>
      <c r="C1415" s="242"/>
      <c r="D1415" s="243"/>
      <c r="E1415" s="243"/>
      <c r="F1415" s="242"/>
      <c r="G1415" s="242"/>
      <c r="H1415" s="242"/>
      <c r="I1415" s="244"/>
      <c r="J1415" s="245"/>
      <c r="K1415" s="235"/>
    </row>
    <row r="1416" customFormat="false" ht="12.5" hidden="false" customHeight="false" outlineLevel="0" collapsed="false">
      <c r="A1416" s="242"/>
      <c r="B1416" s="242"/>
      <c r="C1416" s="242"/>
      <c r="D1416" s="243"/>
      <c r="E1416" s="243"/>
      <c r="F1416" s="242"/>
      <c r="G1416" s="242"/>
      <c r="H1416" s="242"/>
      <c r="I1416" s="244"/>
      <c r="J1416" s="245"/>
      <c r="K1416" s="235"/>
    </row>
    <row r="1417" customFormat="false" ht="12.5" hidden="false" customHeight="false" outlineLevel="0" collapsed="false">
      <c r="A1417" s="242"/>
      <c r="B1417" s="242"/>
      <c r="C1417" s="242"/>
      <c r="D1417" s="243"/>
      <c r="E1417" s="243"/>
      <c r="F1417" s="242"/>
      <c r="G1417" s="242"/>
      <c r="H1417" s="242"/>
      <c r="I1417" s="244"/>
      <c r="J1417" s="245"/>
      <c r="K1417" s="235"/>
    </row>
    <row r="1418" customFormat="false" ht="12.5" hidden="false" customHeight="false" outlineLevel="0" collapsed="false">
      <c r="A1418" s="242"/>
      <c r="B1418" s="242"/>
      <c r="C1418" s="242"/>
      <c r="D1418" s="243"/>
      <c r="E1418" s="243"/>
      <c r="F1418" s="242"/>
      <c r="G1418" s="242"/>
      <c r="H1418" s="242"/>
      <c r="I1418" s="244"/>
      <c r="J1418" s="245"/>
      <c r="K1418" s="235"/>
    </row>
  </sheetData>
  <sheetProtection sheet="true" objects="true" scenarios="true"/>
  <mergeCells count="5">
    <mergeCell ref="A100:H100"/>
    <mergeCell ref="I100:J100"/>
    <mergeCell ref="A101:H101"/>
    <mergeCell ref="I101:J101"/>
    <mergeCell ref="A105:J105"/>
  </mergeCells>
  <conditionalFormatting sqref="A1055:H1066">
    <cfRule type="expression" priority="2" aboveAverage="0" equalAverage="0" bottom="0" percent="0" rank="0" text="" dxfId="15">
      <formula>$A1055&lt;&gt;""</formula>
    </cfRule>
  </conditionalFormatting>
  <conditionalFormatting sqref="A1112:H1113">
    <cfRule type="expression" priority="3" aboveAverage="0" equalAverage="0" bottom="0" percent="0" rank="0" text="" dxfId="16">
      <formula>$A1112&lt;&gt;""</formula>
    </cfRule>
  </conditionalFormatting>
  <conditionalFormatting sqref="A107:J5000">
    <cfRule type="expression" priority="4" aboveAverage="0" equalAverage="0" bottom="0" percent="0" rank="0" text="" dxfId="17">
      <formula>$A107&lt;&gt;""</formula>
    </cfRule>
  </conditionalFormatting>
  <conditionalFormatting sqref="B138:E270 B497:I499">
    <cfRule type="expression" priority="5" aboveAverage="0" equalAverage="0" bottom="0" percent="0" rank="0" text="" dxfId="18">
      <formula>$A138&lt;&gt;""</formula>
    </cfRule>
  </conditionalFormatting>
  <conditionalFormatting sqref="B472:E477">
    <cfRule type="expression" priority="6" aboveAverage="0" equalAverage="0" bottom="0" percent="0" rank="0" text="" dxfId="19">
      <formula>$A472&lt;&gt;""</formula>
    </cfRule>
  </conditionalFormatting>
  <conditionalFormatting sqref="B484:E488">
    <cfRule type="expression" priority="7" aboveAverage="0" equalAverage="0" bottom="0" percent="0" rank="0" text="" dxfId="20">
      <formula>$A484&lt;&gt;""</formula>
    </cfRule>
  </conditionalFormatting>
  <conditionalFormatting sqref="B689:E689">
    <cfRule type="expression" priority="8" aboveAverage="0" equalAverage="0" bottom="0" percent="0" rank="0" text="" dxfId="21">
      <formula>$A689&lt;&gt;""</formula>
    </cfRule>
  </conditionalFormatting>
  <conditionalFormatting sqref="B691:E691 H691:I691 B692:I693 B694:E699 H694:I699">
    <cfRule type="expression" priority="9" aboveAverage="0" equalAverage="0" bottom="0" percent="0" rank="0" text="" dxfId="22">
      <formula>$A691&lt;&gt;""</formula>
    </cfRule>
  </conditionalFormatting>
  <conditionalFormatting sqref="B701:E701 H701:I701">
    <cfRule type="expression" priority="10" aboveAverage="0" equalAverage="0" bottom="0" percent="0" rank="0" text="" dxfId="23">
      <formula>$A701&lt;&gt;""</formula>
    </cfRule>
  </conditionalFormatting>
  <conditionalFormatting sqref="B819:E819">
    <cfRule type="expression" priority="11" aboveAverage="0" equalAverage="0" bottom="0" percent="0" rank="0" text="" dxfId="24">
      <formula>$A819&lt;&gt;""</formula>
    </cfRule>
  </conditionalFormatting>
  <conditionalFormatting sqref="B1110:E1110">
    <cfRule type="expression" priority="12" aboveAverage="0" equalAverage="0" bottom="0" percent="0" rank="0" text="" dxfId="25">
      <formula>$A1110&lt;&gt;""</formula>
    </cfRule>
  </conditionalFormatting>
  <conditionalFormatting sqref="B1114:E1114">
    <cfRule type="expression" priority="13" aboveAverage="0" equalAverage="0" bottom="0" percent="0" rank="0" text="" dxfId="26">
      <formula>$A1114&lt;&gt;""</formula>
    </cfRule>
  </conditionalFormatting>
  <conditionalFormatting sqref="B1131:E1136">
    <cfRule type="expression" priority="14" aboveAverage="0" equalAverage="0" bottom="0" percent="0" rank="0" text="" dxfId="27">
      <formula>$A1131&lt;&gt;""</formula>
    </cfRule>
  </conditionalFormatting>
  <conditionalFormatting sqref="B1253:E1260 I1253:J1270">
    <cfRule type="expression" priority="15" aboveAverage="0" equalAverage="0" bottom="0" percent="0" rank="0" text="" dxfId="28">
      <formula>$A1253&lt;&gt;""</formula>
    </cfRule>
  </conditionalFormatting>
  <conditionalFormatting sqref="B1293:E1301">
    <cfRule type="expression" priority="16" aboveAverage="0" equalAverage="0" bottom="0" percent="0" rank="0" text="" dxfId="29">
      <formula>$A1293&lt;&gt;""</formula>
    </cfRule>
  </conditionalFormatting>
  <conditionalFormatting sqref="B1303:E1326">
    <cfRule type="expression" priority="17" aboveAverage="0" equalAverage="0" bottom="0" percent="0" rank="0" text="" dxfId="30">
      <formula>$A1303&lt;&gt;""</formula>
    </cfRule>
  </conditionalFormatting>
  <conditionalFormatting sqref="B1360:E1363">
    <cfRule type="expression" priority="18" aboveAverage="0" equalAverage="0" bottom="0" percent="0" rank="0" text="" dxfId="31">
      <formula>$A1360&lt;&gt;""</formula>
    </cfRule>
  </conditionalFormatting>
  <conditionalFormatting sqref="B1365:E1367">
    <cfRule type="expression" priority="19" aboveAverage="0" equalAverage="0" bottom="0" percent="0" rank="0" text="" dxfId="32">
      <formula>$A1365&lt;&gt;""</formula>
    </cfRule>
  </conditionalFormatting>
  <conditionalFormatting sqref="B1369:E1379">
    <cfRule type="expression" priority="20" aboveAverage="0" equalAverage="0" bottom="0" percent="0" rank="0" text="" dxfId="33">
      <formula>$A1369&lt;&gt;""</formula>
    </cfRule>
  </conditionalFormatting>
  <conditionalFormatting sqref="B1393:E1404">
    <cfRule type="expression" priority="21" aboveAverage="0" equalAverage="0" bottom="0" percent="0" rank="0" text="" dxfId="34">
      <formula>$A1393&lt;&gt;""</formula>
    </cfRule>
  </conditionalFormatting>
  <conditionalFormatting sqref="B1412:E1450">
    <cfRule type="expression" priority="22" aboveAverage="0" equalAverage="0" bottom="0" percent="0" rank="0" text="" dxfId="35">
      <formula>$A1412&lt;&gt;""</formula>
    </cfRule>
  </conditionalFormatting>
  <conditionalFormatting sqref="B1453:E1458">
    <cfRule type="expression" priority="23" aboveAverage="0" equalAverage="0" bottom="0" percent="0" rank="0" text="" dxfId="36">
      <formula>$A1453&lt;&gt;""</formula>
    </cfRule>
  </conditionalFormatting>
  <conditionalFormatting sqref="B119:F119 H119:J119 B147:F147 H147:J147 F163:F166 G167:G170 G187:G189 G191 G200 G208 G210 G212:G213 F217:G217 G218 G227:G228 G230:G232 G236 G253 G257 G262 G265 G273 G279:G282 G284:G285">
    <cfRule type="expression" priority="24" aboveAverage="0" equalAverage="0" bottom="0" percent="0" rank="0" text="" dxfId="37">
      <formula>$A119&lt;&gt;""</formula>
    </cfRule>
  </conditionalFormatting>
  <conditionalFormatting sqref="B412:F415 G414:J415 B416:B417 I416:J417 C417:F417 H417">
    <cfRule type="expression" priority="25" aboveAverage="0" equalAverage="0" bottom="0" percent="0" rank="0" text="" dxfId="38">
      <formula>$A412&lt;&gt;""</formula>
    </cfRule>
  </conditionalFormatting>
  <conditionalFormatting sqref="B489:G489">
    <cfRule type="expression" priority="26" aboveAverage="0" equalAverage="0" bottom="0" percent="0" rank="0" text="" dxfId="39">
      <formula>$A489&lt;&gt;""</formula>
    </cfRule>
  </conditionalFormatting>
  <conditionalFormatting sqref="B478:H483">
    <cfRule type="expression" priority="27" aboveAverage="0" equalAverage="0" bottom="0" percent="0" rank="0" text="" dxfId="40">
      <formula>$A478&lt;&gt;""</formula>
    </cfRule>
  </conditionalFormatting>
  <conditionalFormatting sqref="B490:H496">
    <cfRule type="expression" priority="28" aboveAverage="0" equalAverage="0" bottom="0" percent="0" rank="0" text="" dxfId="41">
      <formula>$A490&lt;&gt;""</formula>
    </cfRule>
  </conditionalFormatting>
  <conditionalFormatting sqref="B1067:H1082">
    <cfRule type="expression" priority="29" aboveAverage="0" equalAverage="0" bottom="0" percent="0" rank="0" text="" dxfId="42">
      <formula>$A1067&lt;&gt;""</formula>
    </cfRule>
  </conditionalFormatting>
  <conditionalFormatting sqref="B1272:H1274 B1275:E1288 H1275:H1288">
    <cfRule type="expression" priority="30" aboveAverage="0" equalAverage="0" bottom="0" percent="0" rank="0" text="" dxfId="43">
      <formula>$A1272&lt;&gt;""</formula>
    </cfRule>
  </conditionalFormatting>
  <conditionalFormatting sqref="B1290:H1292">
    <cfRule type="expression" priority="31" aboveAverage="0" equalAverage="0" bottom="0" percent="0" rank="0" text="" dxfId="44">
      <formula>$A1290&lt;&gt;""</formula>
    </cfRule>
  </conditionalFormatting>
  <conditionalFormatting sqref="B1364:H1364">
    <cfRule type="expression" priority="32" aboveAverage="0" equalAverage="0" bottom="0" percent="0" rank="0" text="" dxfId="45">
      <formula>$A1364&lt;&gt;""</formula>
    </cfRule>
  </conditionalFormatting>
  <conditionalFormatting sqref="B1410:H1411">
    <cfRule type="expression" priority="33" aboveAverage="0" equalAverage="0" bottom="0" percent="0" rank="0" text="" dxfId="46">
      <formula>$A1410&lt;&gt;""</formula>
    </cfRule>
  </conditionalFormatting>
  <conditionalFormatting sqref="B298:I301 B306:I309 B1271:I1271 I1272:I1288 B108:I290">
    <cfRule type="expression" priority="34" aboveAverage="0" equalAverage="0" bottom="0" percent="0" rank="0" text="" dxfId="47">
      <formula>$A108&lt;&gt;""</formula>
    </cfRule>
  </conditionalFormatting>
  <conditionalFormatting sqref="B645:I688">
    <cfRule type="expression" priority="35" aboveAverage="0" equalAverage="0" bottom="0" percent="0" rank="0" text="" dxfId="48">
      <formula>$A645&lt;&gt;""</formula>
    </cfRule>
  </conditionalFormatting>
  <conditionalFormatting sqref="B690:I690">
    <cfRule type="expression" priority="36" aboveAverage="0" equalAverage="0" bottom="0" percent="0" rank="0" text="" dxfId="49">
      <formula>$A690&lt;&gt;""</formula>
    </cfRule>
  </conditionalFormatting>
  <conditionalFormatting sqref="B1137:I1137">
    <cfRule type="expression" priority="37" aboveAverage="0" equalAverage="0" bottom="0" percent="0" rank="0" text="" dxfId="50">
      <formula>$A1137&lt;&gt;""</formula>
    </cfRule>
  </conditionalFormatting>
  <conditionalFormatting sqref="B1149:I1151">
    <cfRule type="expression" priority="38" aboveAverage="0" equalAverage="0" bottom="0" percent="0" rank="0" text="" dxfId="51">
      <formula>$A1149&lt;&gt;""</formula>
    </cfRule>
  </conditionalFormatting>
  <conditionalFormatting sqref="B1153:I1157">
    <cfRule type="expression" priority="39" aboveAverage="0" equalAverage="0" bottom="0" percent="0" rank="0" text="" dxfId="52">
      <formula>$A1153&lt;&gt;""</formula>
    </cfRule>
  </conditionalFormatting>
  <conditionalFormatting sqref="B1368:I1368">
    <cfRule type="expression" priority="40" aboveAverage="0" equalAverage="0" bottom="0" percent="0" rank="0" text="" dxfId="53">
      <formula>$A1368&lt;&gt;""</formula>
    </cfRule>
  </conditionalFormatting>
  <conditionalFormatting sqref="B240:F362 H240:J362 B264:J420 G420:G421 B1380:H1385 G263 B108:J262">
    <cfRule type="expression" priority="41" aboveAverage="0" equalAverage="0" bottom="0" percent="0" rank="0" text="" dxfId="54">
      <formula>$A108&lt;&gt;""</formula>
    </cfRule>
  </conditionalFormatting>
  <conditionalFormatting sqref="B138:J138 H139:J141 H135:J137 B135:F137 B139:F141">
    <cfRule type="expression" priority="42" aboveAverage="0" equalAverage="0" bottom="0" percent="0" rank="0" text="" dxfId="55">
      <formula>$A135&lt;&gt;""</formula>
    </cfRule>
  </conditionalFormatting>
  <conditionalFormatting sqref="B457:J458">
    <cfRule type="expression" priority="43" aboveAverage="0" equalAverage="0" bottom="0" percent="0" rank="0" text="" dxfId="56">
      <formula>$A457&lt;&gt;""</formula>
    </cfRule>
  </conditionalFormatting>
  <conditionalFormatting sqref="B599:J625">
    <cfRule type="expression" priority="44" aboveAverage="0" equalAverage="0" bottom="0" percent="0" rank="0" text="" dxfId="57">
      <formula>$A599&lt;&gt;""</formula>
    </cfRule>
  </conditionalFormatting>
  <conditionalFormatting sqref="B1053:J1054">
    <cfRule type="expression" priority="45" aboveAverage="0" equalAverage="0" bottom="0" percent="0" rank="0" text="" dxfId="58">
      <formula>$A1053&lt;&gt;""</formula>
    </cfRule>
  </conditionalFormatting>
  <conditionalFormatting sqref="B1127:J1130">
    <cfRule type="expression" priority="46" aboveAverage="0" equalAverage="0" bottom="0" percent="0" rank="0" text="" dxfId="59">
      <formula>$A1127&lt;&gt;""</formula>
    </cfRule>
  </conditionalFormatting>
  <conditionalFormatting sqref="B1158:J1252">
    <cfRule type="expression" priority="47" aboveAverage="0" equalAverage="0" bottom="0" percent="0" rank="0" text="" dxfId="60">
      <formula>$A1158&lt;&gt;""</formula>
    </cfRule>
  </conditionalFormatting>
  <conditionalFormatting sqref="B1406:J1406">
    <cfRule type="expression" priority="48" aboveAverage="0" equalAverage="0" bottom="0" percent="0" rank="0" text="" dxfId="61">
      <formula>$A1406&lt;&gt;""</formula>
    </cfRule>
  </conditionalFormatting>
  <conditionalFormatting sqref="B1461:J4374">
    <cfRule type="expression" priority="49" aboveAverage="0" equalAverage="0" bottom="0" percent="0" rank="0" text="" dxfId="62">
      <formula>$A1461&lt;&gt;""</formula>
    </cfRule>
  </conditionalFormatting>
  <conditionalFormatting sqref="C401 I413 B1152:E1152">
    <cfRule type="expression" priority="50" aboveAverage="0" equalAverage="0" bottom="0" percent="0" rank="0" text="" dxfId="63">
      <formula>#ref!&lt;&gt;""</formula>
    </cfRule>
  </conditionalFormatting>
  <conditionalFormatting sqref="F190:F191 F192:H194">
    <cfRule type="expression" priority="51" aboveAverage="0" equalAverage="0" bottom="0" percent="0" rank="0" text="" dxfId="64">
      <formula>#ref!&lt;&gt;""</formula>
    </cfRule>
  </conditionalFormatting>
  <conditionalFormatting sqref="F197:H198">
    <cfRule type="expression" priority="52" aboveAverage="0" equalAverage="0" bottom="0" percent="0" rank="0" text="" dxfId="65">
      <formula>#ref!&lt;&gt;""</formula>
    </cfRule>
  </conditionalFormatting>
  <conditionalFormatting sqref="F472:H473">
    <cfRule type="expression" priority="53" aboveAverage="0" equalAverage="0" bottom="0" percent="0" rank="0" text="" dxfId="66">
      <formula>$A472&lt;&gt;""</formula>
    </cfRule>
  </conditionalFormatting>
  <conditionalFormatting sqref="F476:H477">
    <cfRule type="expression" priority="54" aboveAverage="0" equalAverage="0" bottom="0" percent="0" rank="0" text="" dxfId="67">
      <formula>$A476&lt;&gt;""</formula>
    </cfRule>
  </conditionalFormatting>
  <conditionalFormatting sqref="F484:H486 H487:H489">
    <cfRule type="expression" priority="55" aboveAverage="0" equalAverage="0" bottom="0" percent="0" rank="0" text="" dxfId="68">
      <formula>$A484&lt;&gt;""</formula>
    </cfRule>
  </conditionalFormatting>
  <conditionalFormatting sqref="F1131:H1131">
    <cfRule type="expression" priority="56" aboveAverage="0" equalAverage="0" bottom="0" percent="0" rank="0" text="" dxfId="69">
      <formula>$A1131&lt;&gt;""</formula>
    </cfRule>
  </conditionalFormatting>
  <conditionalFormatting sqref="F1255:H1260">
    <cfRule type="expression" priority="57" aboveAverage="0" equalAverage="0" bottom="0" percent="0" rank="0" text="" dxfId="70">
      <formula>$A1255&lt;&gt;""</formula>
    </cfRule>
  </conditionalFormatting>
  <conditionalFormatting sqref="F243:I243 F244">
    <cfRule type="expression" priority="58" aboveAverage="0" equalAverage="0" bottom="0" percent="0" rank="0" text="" dxfId="71">
      <formula>#ref!&lt;&gt;""</formula>
    </cfRule>
  </conditionalFormatting>
  <conditionalFormatting sqref="G113 G167 G279:G280">
    <cfRule type="expression" priority="59" aboveAverage="0" equalAverage="0" bottom="0" percent="0" rank="0" text="" dxfId="72">
      <formula>$A113&lt;&gt;""</formula>
    </cfRule>
  </conditionalFormatting>
  <conditionalFormatting sqref="G114:G115 G169:G170 G282">
    <cfRule type="expression" priority="60" aboveAverage="0" equalAverage="0" bottom="0" percent="0" rank="0" text="" dxfId="73">
      <formula>$A114&lt;&gt;""</formula>
    </cfRule>
    <cfRule type="expression" priority="61" aboveAverage="0" equalAverage="0" bottom="0" percent="0" rank="0" text="" dxfId="74">
      <formula>$A114&lt;&gt;""</formula>
    </cfRule>
  </conditionalFormatting>
  <conditionalFormatting sqref="G118 G131:G137 G143:G146 G187:G189 G236 G262 G302:G305 G342:G346 G371:G374 G420">
    <cfRule type="expression" priority="62" aboveAverage="0" equalAverage="0" bottom="0" percent="0" rank="0" text="" dxfId="75">
      <formula>$A118&lt;&gt;""</formula>
    </cfRule>
  </conditionalFormatting>
  <conditionalFormatting sqref="G119 G147 G190 B271:I271 G272 B272:F273 H272:I273 B274:I278 B279:F285 H279:I285 G283 G295:G297 G323:G326 G329:G330 G337:G339 G341:G346 G352 G356 G359">
    <cfRule type="expression" priority="63" aboveAverage="0" equalAverage="0" bottom="0" percent="0" rank="0" text="" dxfId="76">
      <formula>#ref!&lt;&gt;""</formula>
    </cfRule>
  </conditionalFormatting>
  <conditionalFormatting sqref="G120 G176">
    <cfRule type="expression" priority="64" aboveAverage="0" equalAverage="0" bottom="0" percent="0" rank="0" text="" dxfId="77">
      <formula>$A120&lt;&gt;""</formula>
    </cfRule>
  </conditionalFormatting>
  <conditionalFormatting sqref="G122:G123 G230:G232">
    <cfRule type="expression" priority="65" aboveAverage="0" equalAverage="0" bottom="0" percent="0" rank="0" text="" dxfId="78">
      <formula>$A122&lt;&gt;""</formula>
    </cfRule>
  </conditionalFormatting>
  <conditionalFormatting sqref="G125:G127 G139:G140 G200 G227">
    <cfRule type="expression" priority="66" aboveAverage="0" equalAverage="0" bottom="0" percent="0" rank="0" text="" dxfId="79">
      <formula>$A125&lt;&gt;""</formula>
    </cfRule>
  </conditionalFormatting>
  <conditionalFormatting sqref="G167 G279:G280 G113">
    <cfRule type="expression" priority="67" aboveAverage="0" equalAverage="0" bottom="0" percent="0" rank="0" text="" dxfId="80">
      <formula>$A113&lt;&gt;""</formula>
    </cfRule>
  </conditionalFormatting>
  <conditionalFormatting sqref="G169 G282 G114">
    <cfRule type="expression" priority="68" aboveAverage="0" equalAverage="0" bottom="0" percent="0" rank="0" text="" dxfId="81">
      <formula>$A114&lt;&gt;""</formula>
    </cfRule>
  </conditionalFormatting>
  <conditionalFormatting sqref="G179 G213 G253 G284">
    <cfRule type="expression" priority="69" aboveAverage="0" equalAverage="0" bottom="0" percent="0" rank="0" text="" dxfId="82">
      <formula>$A179&lt;&gt;""</formula>
    </cfRule>
  </conditionalFormatting>
  <conditionalFormatting sqref="G182">
    <cfRule type="expression" priority="70" aboveAverage="0" equalAverage="0" bottom="0" percent="0" rank="0" text="" dxfId="83">
      <formula>$A182&lt;&gt;""</formula>
    </cfRule>
  </conditionalFormatting>
  <conditionalFormatting sqref="G191 G210 G115:G116 G170 G280:G281">
    <cfRule type="expression" priority="71" aboveAverage="0" equalAverage="0" bottom="0" percent="0" rank="0" text="" dxfId="84">
      <formula>$A115&lt;&gt;""</formula>
    </cfRule>
  </conditionalFormatting>
  <conditionalFormatting sqref="G191 G210">
    <cfRule type="expression" priority="72" aboveAverage="0" equalAverage="0" bottom="0" percent="0" rank="0" text="" dxfId="85">
      <formula>$A191&lt;&gt;""</formula>
    </cfRule>
    <cfRule type="expression" priority="73" aboveAverage="0" equalAverage="0" bottom="0" percent="0" rank="0" text="" dxfId="86">
      <formula>$A191&lt;&gt;""</formula>
    </cfRule>
  </conditionalFormatting>
  <conditionalFormatting sqref="G217 G416">
    <cfRule type="expression" priority="74" aboveAverage="0" equalAverage="0" bottom="0" percent="0" rank="0" text="" dxfId="87">
      <formula>$A217&lt;&gt;""</formula>
    </cfRule>
  </conditionalFormatting>
  <conditionalFormatting sqref="G265">
    <cfRule type="expression" priority="75" aboveAverage="0" equalAverage="0" bottom="0" percent="0" rank="0" text="" dxfId="88">
      <formula>$A265&lt;&gt;""</formula>
    </cfRule>
  </conditionalFormatting>
  <conditionalFormatting sqref="G273">
    <cfRule type="expression" priority="76" aboveAverage="0" equalAverage="0" bottom="0" percent="0" rank="0" text="" dxfId="89">
      <formula>$A273&lt;&gt;""</formula>
    </cfRule>
  </conditionalFormatting>
  <conditionalFormatting sqref="G291:G293 G302:G305 G312 G318 G321 G348 G371:G374 G390:G391">
    <cfRule type="expression" priority="77" aboveAverage="0" equalAverage="0" bottom="0" percent="0" rank="0" text="" dxfId="90">
      <formula>#ref!&lt;&gt;""</formula>
    </cfRule>
  </conditionalFormatting>
  <conditionalFormatting sqref="G291:G293 G321 G390:G391">
    <cfRule type="expression" priority="78" aboveAverage="0" equalAverage="0" bottom="0" percent="0" rank="0" text="" dxfId="91">
      <formula>$A291&lt;&gt;""</formula>
    </cfRule>
  </conditionalFormatting>
  <conditionalFormatting sqref="G295">
    <cfRule type="expression" priority="79" aboveAverage="0" equalAverage="0" bottom="0" percent="0" rank="0" text="" dxfId="92">
      <formula>$A295&lt;&gt;""</formula>
    </cfRule>
  </conditionalFormatting>
  <conditionalFormatting sqref="G296 G323:G326 G329:G330 G335:G346 G351:G353 G355:G362 C416:H416 C420 F420:G420 G429 B1138:E1148">
    <cfRule type="expression" priority="80" aboveAverage="0" equalAverage="0" bottom="0" percent="0" rank="0" text="" dxfId="93">
      <formula>#ref!&lt;&gt;""</formula>
    </cfRule>
  </conditionalFormatting>
  <conditionalFormatting sqref="G312 G348">
    <cfRule type="expression" priority="81" aboveAverage="0" equalAverage="0" bottom="0" percent="0" rank="0" text="" dxfId="94">
      <formula>$A312&lt;&gt;""</formula>
    </cfRule>
  </conditionalFormatting>
  <conditionalFormatting sqref="G315">
    <cfRule type="expression" priority="82" aboveAverage="0" equalAverage="0" bottom="0" percent="0" rank="0" text="" dxfId="95">
      <formula>#ref!&lt;&gt;""</formula>
    </cfRule>
  </conditionalFormatting>
  <conditionalFormatting sqref="G318">
    <cfRule type="expression" priority="83" aboveAverage="0" equalAverage="0" bottom="0" percent="0" rank="0" text="" dxfId="96">
      <formula>$A318&lt;&gt;""</formula>
    </cfRule>
  </conditionalFormatting>
  <conditionalFormatting sqref="G337">
    <cfRule type="expression" priority="84" aboveAverage="0" equalAverage="0" bottom="0" percent="0" rank="0" text="" dxfId="97">
      <formula>$A337&lt;&gt;""</formula>
    </cfRule>
  </conditionalFormatting>
  <conditionalFormatting sqref="G425 G427 G431:G433">
    <cfRule type="expression" priority="85" aboveAverage="0" equalAverage="0" bottom="0" percent="0" rank="0" text="" dxfId="98">
      <formula>$A425&lt;&gt;""</formula>
    </cfRule>
  </conditionalFormatting>
  <conditionalFormatting sqref="H138:H225">
    <cfRule type="expression" priority="86" aboveAverage="0" equalAverage="0" bottom="0" percent="0" rank="0" text="" dxfId="99">
      <formula>#ref!&lt;&gt;""</formula>
    </cfRule>
  </conditionalFormatting>
  <conditionalFormatting sqref="H474:H475">
    <cfRule type="expression" priority="87" aboveAverage="0" equalAverage="0" bottom="0" percent="0" rank="0" text="" dxfId="100">
      <formula>$A474&lt;&gt;""</formula>
    </cfRule>
  </conditionalFormatting>
  <conditionalFormatting sqref="H1132:H1136">
    <cfRule type="expression" priority="88" aboveAverage="0" equalAverage="0" bottom="0" percent="0" rank="0" text="" dxfId="101">
      <formula>$A1132&lt;&gt;""</formula>
    </cfRule>
  </conditionalFormatting>
  <conditionalFormatting sqref="H1254">
    <cfRule type="expression" priority="89" aboveAverage="0" equalAverage="0" bottom="0" percent="0" rank="0" text="" dxfId="102">
      <formula>$A1254&lt;&gt;""</formula>
    </cfRule>
  </conditionalFormatting>
  <conditionalFormatting sqref="H1293:H1301">
    <cfRule type="expression" priority="90" aboveAverage="0" equalAverage="0" bottom="0" percent="0" rank="0" text="" dxfId="103">
      <formula>$A1293&lt;&gt;""</formula>
    </cfRule>
  </conditionalFormatting>
  <conditionalFormatting sqref="H1303:H1326">
    <cfRule type="expression" priority="91" aboveAverage="0" equalAverage="0" bottom="0" percent="0" rank="0" text="" dxfId="104">
      <formula>$A1303&lt;&gt;""</formula>
    </cfRule>
  </conditionalFormatting>
  <conditionalFormatting sqref="H1365:H1367">
    <cfRule type="expression" priority="92" aboveAverage="0" equalAverage="0" bottom="0" percent="0" rank="0" text="" dxfId="105">
      <formula>$A1365&lt;&gt;""</formula>
    </cfRule>
  </conditionalFormatting>
  <conditionalFormatting sqref="H1369:H1379">
    <cfRule type="expression" priority="93" aboveAverage="0" equalAverage="0" bottom="0" percent="0" rank="0" text="" dxfId="106">
      <formula>$A1369&lt;&gt;""</formula>
    </cfRule>
  </conditionalFormatting>
  <conditionalFormatting sqref="H1412">
    <cfRule type="expression" priority="94" aboveAverage="0" equalAverage="0" bottom="0" percent="0" rank="0" text="" dxfId="107">
      <formula>$A1412&lt;&gt;""</formula>
    </cfRule>
  </conditionalFormatting>
  <conditionalFormatting sqref="H1453:H1458">
    <cfRule type="expression" priority="95" aboveAverage="0" equalAverage="0" bottom="0" percent="0" rank="0" text="" dxfId="108">
      <formula>$A1453&lt;&gt;""</formula>
    </cfRule>
  </conditionalFormatting>
  <conditionalFormatting sqref="H169:I170 F171:I171">
    <cfRule type="expression" priority="96" aboveAverage="0" equalAverage="0" bottom="0" percent="0" rank="0" text="" dxfId="109">
      <formula>#ref!&lt;&gt;""</formula>
    </cfRule>
  </conditionalFormatting>
  <conditionalFormatting sqref="H172:I173">
    <cfRule type="expression" priority="97" aboveAverage="0" equalAverage="0" bottom="0" percent="0" rank="0" text="" dxfId="110">
      <formula>$A172&lt;&gt;""</formula>
    </cfRule>
  </conditionalFormatting>
  <conditionalFormatting sqref="H239:I242">
    <cfRule type="expression" priority="98" aboveAverage="0" equalAverage="0" bottom="0" percent="0" rank="0" text="" dxfId="111">
      <formula>$A239&lt;&gt;""</formula>
    </cfRule>
  </conditionalFormatting>
  <conditionalFormatting sqref="H244:I244">
    <cfRule type="expression" priority="99" aboveAverage="0" equalAverage="0" bottom="0" percent="0" rank="0" text="" dxfId="112">
      <formula>$A244&lt;&gt;""</formula>
    </cfRule>
  </conditionalFormatting>
  <conditionalFormatting sqref="H689:I689">
    <cfRule type="expression" priority="100" aboveAverage="0" equalAverage="0" bottom="0" percent="0" rank="0" text="" dxfId="113">
      <formula>$A689&lt;&gt;""</formula>
    </cfRule>
  </conditionalFormatting>
  <conditionalFormatting sqref="H1138:I1148">
    <cfRule type="expression" priority="101" aboveAverage="0" equalAverage="0" bottom="0" percent="0" rank="0" text="" dxfId="114">
      <formula>$A1138&lt;&gt;""</formula>
    </cfRule>
  </conditionalFormatting>
  <conditionalFormatting sqref="H1152:I1152">
    <cfRule type="expression" priority="102" aboveAverage="0" equalAverage="0" bottom="0" percent="0" rank="0" text="" dxfId="115">
      <formula>$A1152&lt;&gt;""</formula>
    </cfRule>
  </conditionalFormatting>
  <conditionalFormatting sqref="H1110:J1110">
    <cfRule type="expression" priority="103" aboveAverage="0" equalAverage="0" bottom="0" percent="0" rank="0" text="" dxfId="116">
      <formula>$A1110&lt;&gt;""</formula>
    </cfRule>
  </conditionalFormatting>
  <conditionalFormatting sqref="H1360:J1363">
    <cfRule type="expression" priority="104" aboveAverage="0" equalAverage="0" bottom="0" percent="0" rank="0" text="" dxfId="117">
      <formula>$A1360&lt;&gt;""</formula>
    </cfRule>
  </conditionalFormatting>
  <conditionalFormatting sqref="H1393:J1404">
    <cfRule type="expression" priority="105" aboveAverage="0" equalAverage="0" bottom="0" percent="0" rank="0" text="" dxfId="118">
      <formula>$A1393&lt;&gt;""</formula>
    </cfRule>
  </conditionalFormatting>
  <conditionalFormatting sqref="B186:F188 H186:I188 H291:I293 B294:I294 H295:I297 H302:I305 G316 I138:I224">
    <cfRule type="expression" priority="106" aboveAverage="0" equalAverage="0" bottom="0" percent="0" rank="0" text="" dxfId="119">
      <formula>$A90&lt;&gt;""</formula>
    </cfRule>
  </conditionalFormatting>
  <conditionalFormatting sqref="I413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107" aboveAverage="0" equalAverage="0" bottom="0" percent="0" rank="0" text="" dxfId="120">
      <formula>$A242&lt;&gt;""</formula>
    </cfRule>
  </conditionalFormatting>
  <conditionalFormatting sqref="I472:I496">
    <cfRule type="expression" priority="108" aboveAverage="0" equalAverage="0" bottom="0" percent="0" rank="0" text="" dxfId="121">
      <formula>$A472&lt;&gt;""</formula>
    </cfRule>
  </conditionalFormatting>
  <conditionalFormatting sqref="I1369:I1385">
    <cfRule type="expression" priority="109" aboveAverage="0" equalAverage="0" bottom="0" percent="0" rank="0" text="" dxfId="122">
      <formula>$A1369&lt;&gt;""</formula>
    </cfRule>
  </conditionalFormatting>
  <conditionalFormatting sqref="I1290:J1359">
    <cfRule type="expression" priority="110" aboveAverage="0" equalAverage="0" bottom="0" percent="0" rank="0" text="" dxfId="123">
      <formula>$A1290&lt;&gt;""</formula>
    </cfRule>
  </conditionalFormatting>
  <conditionalFormatting sqref="I1410:J1447">
    <cfRule type="expression" priority="111" aboveAverage="0" equalAverage="0" bottom="0" percent="0" rank="0" text="" dxfId="124">
      <formula>$A1410&lt;&gt;""</formula>
    </cfRule>
  </conditionalFormatting>
  <conditionalFormatting sqref="I1451:J1458">
    <cfRule type="expression" priority="112" aboveAverage="0" equalAverage="0" bottom="0" percent="0" rank="0" text="" dxfId="125">
      <formula>$A1451&lt;&gt;""</formula>
    </cfRule>
  </conditionalFormatting>
  <conditionalFormatting sqref="J108:J309 G163:J166 B163:E173 H167:J168 F167:F170 H223:J238 F226:J226 F227:F233 G229 G233:G235 F236 F237:G238 F245:I245 G246:I252 F253 H253:I253 F254:I256 F257:F270 H257:I270 G258:G261 G264 G266:G270 B286:I290 F420:G420">
    <cfRule type="expression" priority="113" aboveAverage="0" equalAverage="0" bottom="0" percent="0" rank="0" text="" dxfId="126">
      <formula>#ref!&lt;&gt;""</formula>
    </cfRule>
  </conditionalFormatting>
  <conditionalFormatting sqref="J1137:J1157">
    <cfRule type="expression" priority="114" aboveAverage="0" equalAverage="0" bottom="0" percent="0" rank="0" text="" dxfId="127">
      <formula>$A1137&lt;&gt;""</formula>
    </cfRule>
  </conditionalFormatting>
  <dataValidations count="6">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F107:F1418" type="list">
      <formula1>$F$96:$F$99</formula1>
      <formula2>0</formula2>
    </dataValidation>
    <dataValidation allowBlank="true" errorStyle="stop" operator="between" showDropDown="false" showErrorMessage="true" showInputMessage="true" sqref="A107:A1418" type="list">
      <formula1>OFFSET($A$1,0,0,$B$3,1)</formula1>
      <formula2>0</formula2>
    </dataValidation>
    <dataValidation allowBlank="true" errorStyle="stop" operator="between" showDropDown="false" showErrorMessage="false" showInputMessage="false" sqref="G107:G112 G117 G119 G121 G124 G128:G130 G138 G141:G142 G147:G166 G171:G175 G177:G178 G180:G181 G183:G186 G190 G192:G199 G201:G209 G211:G212 G214:G216 G218:G226 G228:G229 G233:G235 G237:G252 G254:G261 G263:G264 G266:G272 G274:G278 G283 G285:G290 G294 G296:G301 G306:G311 G313:G317 G319:G320 G322:G336 G338:G341 G347 G349:G370 G375:G389 G392:G414 I413 G415 G417:G419 G421:G1418"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107:J1418" type="list">
      <formula1>"1,2,3,4,5,10,99"</formula1>
      <formula2>0</formula2>
    </dataValidation>
    <dataValidation allowBlank="false" errorStyle="stop" operator="between" showDropDown="false" showErrorMessage="false" showInputMessage="false" sqref="G113:G116 G118 G120 G122:G123 G125:G127 G131:G137 G139:G140 G143:G146 G167:G170 G176 G179 G182 G187:G189 G191 G200 G210 G213 G217 G227 G230:G232 G236 G253 G262 G265 G273 G279:G282 G284 G291:G293 G295 G302:G305 G312 G318 G321 G337 G342:G346 G348 G371:G374 G390:G391 G416 G420" type="none">
      <formula1>0</formula1>
      <formula2>0</formula2>
    </dataValidation>
  </dataValidations>
  <printOptions headings="false" gridLines="false" gridLinesSet="true" horizontalCentered="false" verticalCentered="true"/>
  <pageMargins left="0.196527777777778" right="0.196527777777778" top="0.472222222222222" bottom="0.472916666666667" header="0.511805555555555"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90"/>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pane xSplit="0" ySplit="1" topLeftCell="A24" activePane="bottomLeft" state="frozen"/>
      <selection pane="topLeft" activeCell="A1" activeCellId="0" sqref="A1"/>
      <selection pane="bottomLeft" activeCell="B87" activeCellId="0" sqref="B87"/>
    </sheetView>
  </sheetViews>
  <sheetFormatPr defaultColWidth="9.1015625" defaultRowHeight="12.5" zeroHeight="false" outlineLevelRow="0" outlineLevelCol="0"/>
  <cols>
    <col collapsed="false" customWidth="true" hidden="false" outlineLevel="0" max="1" min="1" style="248" width="9.54"/>
    <col collapsed="false" customWidth="true" hidden="false" outlineLevel="0" max="2" min="2" style="249" width="46.1"/>
    <col collapsed="false" customWidth="true" hidden="false" outlineLevel="0" max="3" min="3" style="249" width="15.45"/>
    <col collapsed="false" customWidth="true" hidden="false" outlineLevel="0" max="4" min="4" style="249" width="20.54"/>
    <col collapsed="false" customWidth="true" hidden="false" outlineLevel="0" max="5" min="5" style="249" width="20.98"/>
    <col collapsed="false" customWidth="true" hidden="false" outlineLevel="0" max="6" min="6" style="249" width="6.09"/>
    <col collapsed="false" customWidth="true" hidden="false" outlineLevel="0" max="7" min="7" style="249" width="22.91"/>
    <col collapsed="false" customWidth="true" hidden="false" outlineLevel="0" max="8" min="8" style="249" width="23.54"/>
    <col collapsed="false" customWidth="true" hidden="false" outlineLevel="0" max="9" min="9" style="249" width="26.91"/>
    <col collapsed="false" customWidth="true" hidden="false" outlineLevel="0" max="10" min="10" style="249" width="19"/>
    <col collapsed="false" customWidth="true" hidden="false" outlineLevel="0" max="11" min="11" style="249" width="19.91"/>
    <col collapsed="false" customWidth="true" hidden="false" outlineLevel="0" max="12" min="12" style="250" width="14.45"/>
    <col collapsed="false" customWidth="true" hidden="false" outlineLevel="0" max="14" min="13" style="249" width="24.91"/>
    <col collapsed="false" customWidth="true" hidden="false" outlineLevel="0" max="15" min="15" style="249" width="24.45"/>
    <col collapsed="false" customWidth="true" hidden="false" outlineLevel="0" max="16" min="16" style="249" width="24.91"/>
    <col collapsed="false" customWidth="false" hidden="false" outlineLevel="0" max="1024" min="17" style="249" width="9.09"/>
  </cols>
  <sheetData>
    <row r="1" s="255" customFormat="true" ht="19.5" hidden="false" customHeight="true" outlineLevel="0" collapsed="false">
      <c r="A1" s="251" t="s">
        <v>1314</v>
      </c>
      <c r="B1" s="252" t="s">
        <v>1315</v>
      </c>
      <c r="C1" s="252" t="s">
        <v>1316</v>
      </c>
      <c r="D1" s="252" t="s">
        <v>1317</v>
      </c>
      <c r="E1" s="252" t="s">
        <v>1318</v>
      </c>
      <c r="F1" s="252" t="s">
        <v>1319</v>
      </c>
      <c r="G1" s="252" t="s">
        <v>1320</v>
      </c>
      <c r="H1" s="252" t="s">
        <v>1321</v>
      </c>
      <c r="I1" s="252" t="s">
        <v>1322</v>
      </c>
      <c r="J1" s="252" t="s">
        <v>1323</v>
      </c>
      <c r="K1" s="252" t="s">
        <v>1324</v>
      </c>
      <c r="L1" s="253" t="s">
        <v>1325</v>
      </c>
      <c r="M1" s="254" t="s">
        <v>1326</v>
      </c>
      <c r="N1" s="254" t="s">
        <v>1327</v>
      </c>
      <c r="O1" s="254" t="s">
        <v>1328</v>
      </c>
      <c r="P1" s="254" t="s">
        <v>1329</v>
      </c>
    </row>
    <row r="2" s="262" customFormat="true" ht="10" hidden="false" customHeight="false" outlineLevel="0" collapsed="false">
      <c r="A2" s="256" t="s">
        <v>1330</v>
      </c>
      <c r="B2" s="257" t="s">
        <v>1331</v>
      </c>
      <c r="C2" s="258" t="s">
        <v>1332</v>
      </c>
      <c r="D2" s="257" t="s">
        <v>1333</v>
      </c>
      <c r="E2" s="257" t="s">
        <v>1334</v>
      </c>
      <c r="F2" s="257" t="s">
        <v>1335</v>
      </c>
      <c r="G2" s="259" t="s">
        <v>1336</v>
      </c>
      <c r="H2" s="259" t="s">
        <v>1337</v>
      </c>
      <c r="I2" s="260" t="s">
        <v>1338</v>
      </c>
      <c r="J2" s="257" t="s">
        <v>1339</v>
      </c>
      <c r="K2" s="260" t="s">
        <v>1338</v>
      </c>
      <c r="L2" s="261" t="n">
        <v>421908868248</v>
      </c>
      <c r="M2" s="257" t="s">
        <v>1340</v>
      </c>
      <c r="N2" s="257"/>
      <c r="O2" s="257"/>
      <c r="P2" s="257"/>
      <c r="R2" s="263" t="str">
        <f aca="false">A2</f>
        <v>30787009</v>
      </c>
    </row>
    <row r="3" s="262" customFormat="true" ht="10" hidden="false" customHeight="false" outlineLevel="0" collapsed="false">
      <c r="A3" s="256" t="s">
        <v>1341</v>
      </c>
      <c r="B3" s="257" t="s">
        <v>1342</v>
      </c>
      <c r="C3" s="258" t="s">
        <v>1332</v>
      </c>
      <c r="D3" s="257" t="s">
        <v>1343</v>
      </c>
      <c r="E3" s="257" t="s">
        <v>1344</v>
      </c>
      <c r="F3" s="257" t="s">
        <v>1345</v>
      </c>
      <c r="G3" s="259" t="s">
        <v>1346</v>
      </c>
      <c r="H3" s="259" t="s">
        <v>1347</v>
      </c>
      <c r="I3" s="260" t="s">
        <v>1348</v>
      </c>
      <c r="J3" s="257" t="s">
        <v>1349</v>
      </c>
      <c r="K3" s="260" t="s">
        <v>1350</v>
      </c>
      <c r="L3" s="261" t="n">
        <v>421919188236</v>
      </c>
      <c r="M3" s="257" t="s">
        <v>1351</v>
      </c>
      <c r="N3" s="257"/>
      <c r="O3" s="258"/>
      <c r="P3" s="257"/>
      <c r="R3" s="263" t="str">
        <f aca="false">A3</f>
        <v>00631655</v>
      </c>
    </row>
    <row r="4" s="262" customFormat="true" ht="10" hidden="false" customHeight="false" outlineLevel="0" collapsed="false">
      <c r="A4" s="256" t="s">
        <v>1352</v>
      </c>
      <c r="B4" s="257" t="s">
        <v>1353</v>
      </c>
      <c r="C4" s="258" t="s">
        <v>1332</v>
      </c>
      <c r="D4" s="257" t="s">
        <v>1354</v>
      </c>
      <c r="E4" s="257" t="s">
        <v>1334</v>
      </c>
      <c r="F4" s="257" t="s">
        <v>1355</v>
      </c>
      <c r="G4" s="259" t="s">
        <v>1356</v>
      </c>
      <c r="H4" s="259" t="s">
        <v>1357</v>
      </c>
      <c r="I4" s="260" t="s">
        <v>1358</v>
      </c>
      <c r="J4" s="257" t="s">
        <v>1339</v>
      </c>
      <c r="K4" s="260" t="s">
        <v>1358</v>
      </c>
      <c r="L4" s="261" t="n">
        <v>421905948422</v>
      </c>
      <c r="M4" s="257" t="s">
        <v>1359</v>
      </c>
      <c r="N4" s="257"/>
      <c r="O4" s="257"/>
      <c r="P4" s="257"/>
      <c r="R4" s="263" t="str">
        <f aca="false">A4</f>
        <v>42019541</v>
      </c>
    </row>
    <row r="5" s="262" customFormat="true" ht="10" hidden="false" customHeight="false" outlineLevel="0" collapsed="false">
      <c r="A5" s="256" t="s">
        <v>1360</v>
      </c>
      <c r="B5" s="257" t="s">
        <v>1361</v>
      </c>
      <c r="C5" s="258" t="s">
        <v>1332</v>
      </c>
      <c r="D5" s="257" t="s">
        <v>1362</v>
      </c>
      <c r="E5" s="257" t="s">
        <v>1363</v>
      </c>
      <c r="F5" s="257" t="s">
        <v>1364</v>
      </c>
      <c r="G5" s="259" t="s">
        <v>1365</v>
      </c>
      <c r="H5" s="259" t="s">
        <v>1366</v>
      </c>
      <c r="I5" s="260" t="s">
        <v>1367</v>
      </c>
      <c r="J5" s="257" t="s">
        <v>1339</v>
      </c>
      <c r="K5" s="260" t="s">
        <v>1367</v>
      </c>
      <c r="L5" s="261" t="n">
        <v>421915184709</v>
      </c>
      <c r="M5" s="257" t="s">
        <v>1368</v>
      </c>
      <c r="N5" s="257"/>
      <c r="O5" s="257"/>
      <c r="P5" s="257"/>
      <c r="R5" s="263" t="str">
        <f aca="false">A5</f>
        <v>30810108</v>
      </c>
    </row>
    <row r="6" s="262" customFormat="true" ht="10" hidden="false" customHeight="false" outlineLevel="0" collapsed="false">
      <c r="A6" s="256" t="s">
        <v>1369</v>
      </c>
      <c r="B6" s="257" t="s">
        <v>1370</v>
      </c>
      <c r="C6" s="258" t="s">
        <v>1332</v>
      </c>
      <c r="D6" s="257" t="s">
        <v>1371</v>
      </c>
      <c r="E6" s="257" t="s">
        <v>1334</v>
      </c>
      <c r="F6" s="257" t="s">
        <v>1372</v>
      </c>
      <c r="G6" s="259" t="s">
        <v>1373</v>
      </c>
      <c r="H6" s="259" t="s">
        <v>1374</v>
      </c>
      <c r="I6" s="260" t="s">
        <v>1375</v>
      </c>
      <c r="J6" s="257" t="s">
        <v>1339</v>
      </c>
      <c r="K6" s="260" t="s">
        <v>1376</v>
      </c>
      <c r="L6" s="261" t="n">
        <v>421908965156</v>
      </c>
      <c r="M6" s="257" t="s">
        <v>1377</v>
      </c>
      <c r="N6" s="257"/>
      <c r="O6" s="257"/>
      <c r="P6" s="257"/>
      <c r="R6" s="263" t="str">
        <f aca="false">A6</f>
        <v>30842069</v>
      </c>
    </row>
    <row r="7" s="262" customFormat="true" ht="10" hidden="false" customHeight="false" outlineLevel="0" collapsed="false">
      <c r="A7" s="256" t="s">
        <v>1378</v>
      </c>
      <c r="B7" s="257" t="s">
        <v>1379</v>
      </c>
      <c r="C7" s="258" t="s">
        <v>1332</v>
      </c>
      <c r="D7" s="257" t="s">
        <v>1380</v>
      </c>
      <c r="E7" s="257" t="s">
        <v>1381</v>
      </c>
      <c r="F7" s="257" t="s">
        <v>1382</v>
      </c>
      <c r="G7" s="259" t="s">
        <v>1383</v>
      </c>
      <c r="H7" s="259" t="s">
        <v>1384</v>
      </c>
      <c r="I7" s="260" t="s">
        <v>1385</v>
      </c>
      <c r="J7" s="257" t="s">
        <v>1386</v>
      </c>
      <c r="K7" s="260" t="s">
        <v>1387</v>
      </c>
      <c r="L7" s="261" t="n">
        <v>421905998953</v>
      </c>
      <c r="M7" s="257" t="s">
        <v>1388</v>
      </c>
      <c r="N7" s="257"/>
      <c r="O7" s="257"/>
      <c r="P7" s="257"/>
      <c r="R7" s="263" t="str">
        <f aca="false">A7</f>
        <v>31749852</v>
      </c>
    </row>
    <row r="8" s="262" customFormat="true" ht="10" hidden="false" customHeight="false" outlineLevel="0" collapsed="false">
      <c r="A8" s="256" t="s">
        <v>1389</v>
      </c>
      <c r="B8" s="257" t="s">
        <v>1390</v>
      </c>
      <c r="C8" s="258" t="s">
        <v>1332</v>
      </c>
      <c r="D8" s="257" t="s">
        <v>1371</v>
      </c>
      <c r="E8" s="257" t="s">
        <v>1334</v>
      </c>
      <c r="F8" s="257" t="s">
        <v>1372</v>
      </c>
      <c r="G8" s="259" t="s">
        <v>1391</v>
      </c>
      <c r="H8" s="259" t="s">
        <v>1392</v>
      </c>
      <c r="I8" s="260" t="s">
        <v>1393</v>
      </c>
      <c r="J8" s="257" t="s">
        <v>1339</v>
      </c>
      <c r="K8" s="260" t="s">
        <v>1394</v>
      </c>
      <c r="L8" s="261" t="s">
        <v>1395</v>
      </c>
      <c r="M8" s="257" t="s">
        <v>1396</v>
      </c>
      <c r="N8" s="257"/>
      <c r="O8" s="258"/>
      <c r="P8" s="257"/>
      <c r="R8" s="263" t="str">
        <f aca="false">A8</f>
        <v>30844711</v>
      </c>
    </row>
    <row r="9" s="262" customFormat="true" ht="10" hidden="false" customHeight="false" outlineLevel="0" collapsed="false">
      <c r="A9" s="256" t="s">
        <v>1397</v>
      </c>
      <c r="B9" s="257" t="s">
        <v>1398</v>
      </c>
      <c r="C9" s="258" t="s">
        <v>1332</v>
      </c>
      <c r="D9" s="257" t="s">
        <v>1399</v>
      </c>
      <c r="E9" s="257" t="s">
        <v>1400</v>
      </c>
      <c r="F9" s="257" t="s">
        <v>1401</v>
      </c>
      <c r="G9" s="259" t="s">
        <v>1402</v>
      </c>
      <c r="H9" s="259" t="s">
        <v>1403</v>
      </c>
      <c r="I9" s="260" t="s">
        <v>1404</v>
      </c>
      <c r="J9" s="257" t="s">
        <v>1339</v>
      </c>
      <c r="K9" s="260" t="s">
        <v>1404</v>
      </c>
      <c r="L9" s="261" t="n">
        <v>421911361044</v>
      </c>
      <c r="M9" s="257" t="s">
        <v>1405</v>
      </c>
      <c r="N9" s="257"/>
      <c r="O9" s="258"/>
      <c r="P9" s="257"/>
      <c r="R9" s="263" t="str">
        <f aca="false">A9</f>
        <v>31940668</v>
      </c>
    </row>
    <row r="10" s="262" customFormat="true" ht="10" hidden="false" customHeight="false" outlineLevel="0" collapsed="false">
      <c r="A10" s="256" t="s">
        <v>1406</v>
      </c>
      <c r="B10" s="257" t="s">
        <v>66</v>
      </c>
      <c r="C10" s="258" t="s">
        <v>1332</v>
      </c>
      <c r="D10" s="257" t="s">
        <v>1407</v>
      </c>
      <c r="E10" s="257" t="s">
        <v>1408</v>
      </c>
      <c r="F10" s="257" t="s">
        <v>1409</v>
      </c>
      <c r="G10" s="259" t="s">
        <v>1410</v>
      </c>
      <c r="H10" s="259" t="s">
        <v>1411</v>
      </c>
      <c r="I10" s="260" t="s">
        <v>1412</v>
      </c>
      <c r="J10" s="257" t="s">
        <v>1339</v>
      </c>
      <c r="K10" s="260" t="s">
        <v>1413</v>
      </c>
      <c r="L10" s="261" t="n">
        <v>421903403105</v>
      </c>
      <c r="M10" s="257" t="s">
        <v>1414</v>
      </c>
      <c r="N10" s="257"/>
      <c r="O10" s="258"/>
      <c r="P10" s="257"/>
      <c r="R10" s="263" t="str">
        <f aca="false">A10</f>
        <v>31824021</v>
      </c>
    </row>
    <row r="11" customFormat="false" ht="12.5" hidden="false" customHeight="false" outlineLevel="0" collapsed="false">
      <c r="A11" s="256" t="s">
        <v>1415</v>
      </c>
      <c r="B11" s="257" t="s">
        <v>1416</v>
      </c>
      <c r="C11" s="258" t="s">
        <v>1332</v>
      </c>
      <c r="D11" s="257" t="s">
        <v>1417</v>
      </c>
      <c r="E11" s="257" t="s">
        <v>1418</v>
      </c>
      <c r="F11" s="257" t="s">
        <v>1419</v>
      </c>
      <c r="G11" s="259" t="s">
        <v>1420</v>
      </c>
      <c r="H11" s="259" t="s">
        <v>1421</v>
      </c>
      <c r="I11" s="260" t="s">
        <v>1422</v>
      </c>
      <c r="J11" s="257" t="s">
        <v>1339</v>
      </c>
      <c r="K11" s="260" t="s">
        <v>1423</v>
      </c>
      <c r="L11" s="261" t="n">
        <v>421905162424</v>
      </c>
      <c r="M11" s="257" t="s">
        <v>1424</v>
      </c>
      <c r="N11" s="257"/>
      <c r="O11" s="258"/>
      <c r="P11" s="257"/>
      <c r="Q11" s="262"/>
      <c r="R11" s="263" t="str">
        <f aca="false">A11</f>
        <v>30811686</v>
      </c>
    </row>
    <row r="12" customFormat="false" ht="20" hidden="false" customHeight="false" outlineLevel="0" collapsed="false">
      <c r="A12" s="256" t="s">
        <v>1425</v>
      </c>
      <c r="B12" s="257" t="s">
        <v>1426</v>
      </c>
      <c r="C12" s="258" t="s">
        <v>1332</v>
      </c>
      <c r="D12" s="257" t="s">
        <v>1427</v>
      </c>
      <c r="E12" s="257" t="s">
        <v>1363</v>
      </c>
      <c r="F12" s="257" t="s">
        <v>1364</v>
      </c>
      <c r="G12" s="259" t="s">
        <v>1428</v>
      </c>
      <c r="H12" s="259" t="s">
        <v>1429</v>
      </c>
      <c r="I12" s="260" t="s">
        <v>1430</v>
      </c>
      <c r="J12" s="257" t="s">
        <v>1339</v>
      </c>
      <c r="K12" s="260" t="s">
        <v>1431</v>
      </c>
      <c r="L12" s="261" t="s">
        <v>1432</v>
      </c>
      <c r="M12" s="257" t="s">
        <v>1433</v>
      </c>
      <c r="N12" s="257"/>
      <c r="O12" s="257"/>
      <c r="P12" s="257"/>
      <c r="Q12" s="262"/>
      <c r="R12" s="263" t="str">
        <f aca="false">A12</f>
        <v>30814910</v>
      </c>
    </row>
    <row r="13" customFormat="false" ht="12.5" hidden="false" customHeight="false" outlineLevel="0" collapsed="false">
      <c r="A13" s="256" t="s">
        <v>1434</v>
      </c>
      <c r="B13" s="257" t="s">
        <v>1435</v>
      </c>
      <c r="C13" s="258" t="s">
        <v>1332</v>
      </c>
      <c r="D13" s="257" t="s">
        <v>1436</v>
      </c>
      <c r="E13" s="257" t="s">
        <v>1437</v>
      </c>
      <c r="F13" s="257" t="s">
        <v>1438</v>
      </c>
      <c r="G13" s="259" t="s">
        <v>1439</v>
      </c>
      <c r="H13" s="259" t="s">
        <v>1440</v>
      </c>
      <c r="I13" s="260" t="s">
        <v>1441</v>
      </c>
      <c r="J13" s="257" t="s">
        <v>1339</v>
      </c>
      <c r="K13" s="260" t="s">
        <v>1442</v>
      </c>
      <c r="L13" s="261" t="n">
        <v>421907696186</v>
      </c>
      <c r="M13" s="257" t="s">
        <v>1443</v>
      </c>
      <c r="N13" s="257"/>
      <c r="O13" s="258"/>
      <c r="P13" s="257"/>
      <c r="Q13" s="262"/>
      <c r="R13" s="263" t="str">
        <f aca="false">A13</f>
        <v>17316731</v>
      </c>
    </row>
    <row r="14" customFormat="false" ht="12.5" hidden="false" customHeight="false" outlineLevel="0" collapsed="false">
      <c r="A14" s="256" t="s">
        <v>1444</v>
      </c>
      <c r="B14" s="257" t="s">
        <v>1445</v>
      </c>
      <c r="C14" s="258" t="s">
        <v>1332</v>
      </c>
      <c r="D14" s="257" t="s">
        <v>1446</v>
      </c>
      <c r="E14" s="257" t="s">
        <v>1447</v>
      </c>
      <c r="F14" s="257" t="s">
        <v>1448</v>
      </c>
      <c r="G14" s="259" t="s">
        <v>1449</v>
      </c>
      <c r="H14" s="259" t="s">
        <v>1450</v>
      </c>
      <c r="I14" s="260" t="s">
        <v>1451</v>
      </c>
      <c r="J14" s="257" t="s">
        <v>1386</v>
      </c>
      <c r="K14" s="260" t="s">
        <v>1451</v>
      </c>
      <c r="L14" s="261" t="n">
        <v>421907253794</v>
      </c>
      <c r="M14" s="257" t="s">
        <v>1452</v>
      </c>
      <c r="N14" s="257"/>
      <c r="O14" s="258"/>
      <c r="P14" s="257"/>
      <c r="Q14" s="262"/>
      <c r="R14" s="263" t="str">
        <f aca="false">A14</f>
        <v>30841798</v>
      </c>
    </row>
    <row r="15" customFormat="false" ht="12.5" hidden="false" customHeight="false" outlineLevel="0" collapsed="false">
      <c r="A15" s="256" t="s">
        <v>1453</v>
      </c>
      <c r="B15" s="257" t="s">
        <v>1454</v>
      </c>
      <c r="C15" s="258" t="s">
        <v>1332</v>
      </c>
      <c r="D15" s="257" t="s">
        <v>1371</v>
      </c>
      <c r="E15" s="257" t="s">
        <v>1334</v>
      </c>
      <c r="F15" s="257" t="s">
        <v>1438</v>
      </c>
      <c r="G15" s="259" t="s">
        <v>1455</v>
      </c>
      <c r="H15" s="259" t="s">
        <v>1456</v>
      </c>
      <c r="I15" s="260" t="s">
        <v>1457</v>
      </c>
      <c r="J15" s="257" t="s">
        <v>1339</v>
      </c>
      <c r="K15" s="260" t="s">
        <v>1458</v>
      </c>
      <c r="L15" s="261" t="n">
        <v>421905294239</v>
      </c>
      <c r="M15" s="257" t="s">
        <v>1459</v>
      </c>
      <c r="N15" s="258"/>
      <c r="O15" s="258"/>
      <c r="P15" s="258"/>
      <c r="Q15" s="262"/>
      <c r="R15" s="263" t="str">
        <f aca="false">A15</f>
        <v>30844568</v>
      </c>
    </row>
    <row r="16" customFormat="false" ht="12.5" hidden="false" customHeight="false" outlineLevel="0" collapsed="false">
      <c r="A16" s="256" t="s">
        <v>1460</v>
      </c>
      <c r="B16" s="257" t="s">
        <v>1461</v>
      </c>
      <c r="C16" s="258" t="s">
        <v>1332</v>
      </c>
      <c r="D16" s="257" t="s">
        <v>1436</v>
      </c>
      <c r="E16" s="257" t="s">
        <v>1334</v>
      </c>
      <c r="F16" s="257" t="s">
        <v>1438</v>
      </c>
      <c r="G16" s="259" t="s">
        <v>1462</v>
      </c>
      <c r="H16" s="259" t="s">
        <v>1463</v>
      </c>
      <c r="I16" s="260" t="s">
        <v>1464</v>
      </c>
      <c r="J16" s="257" t="s">
        <v>1339</v>
      </c>
      <c r="K16" s="260" t="s">
        <v>1465</v>
      </c>
      <c r="L16" s="261" t="n">
        <v>421905504810</v>
      </c>
      <c r="M16" s="257" t="s">
        <v>1466</v>
      </c>
      <c r="N16" s="257"/>
      <c r="O16" s="258"/>
      <c r="P16" s="257"/>
      <c r="Q16" s="262"/>
      <c r="R16" s="263" t="str">
        <f aca="false">A16</f>
        <v>17315166</v>
      </c>
    </row>
    <row r="17" customFormat="false" ht="12.5" hidden="false" customHeight="false" outlineLevel="0" collapsed="false">
      <c r="A17" s="256" t="s">
        <v>1467</v>
      </c>
      <c r="B17" s="257" t="s">
        <v>1468</v>
      </c>
      <c r="C17" s="258" t="s">
        <v>1332</v>
      </c>
      <c r="D17" s="257" t="s">
        <v>1469</v>
      </c>
      <c r="E17" s="257" t="s">
        <v>1334</v>
      </c>
      <c r="F17" s="257" t="s">
        <v>1470</v>
      </c>
      <c r="G17" s="259" t="s">
        <v>1471</v>
      </c>
      <c r="H17" s="259" t="s">
        <v>1472</v>
      </c>
      <c r="I17" s="260" t="s">
        <v>1473</v>
      </c>
      <c r="J17" s="257" t="s">
        <v>1339</v>
      </c>
      <c r="K17" s="260" t="s">
        <v>1474</v>
      </c>
      <c r="L17" s="261" t="n">
        <v>421949246786</v>
      </c>
      <c r="M17" s="257" t="s">
        <v>1475</v>
      </c>
      <c r="N17" s="257"/>
      <c r="O17" s="257" t="s">
        <v>1476</v>
      </c>
      <c r="P17" s="257"/>
      <c r="Q17" s="262"/>
      <c r="R17" s="263" t="str">
        <f aca="false">A17</f>
        <v>31744621</v>
      </c>
    </row>
    <row r="18" customFormat="false" ht="12.5" hidden="false" customHeight="false" outlineLevel="0" collapsed="false">
      <c r="A18" s="256" t="s">
        <v>1477</v>
      </c>
      <c r="B18" s="257" t="s">
        <v>1478</v>
      </c>
      <c r="C18" s="258" t="s">
        <v>1332</v>
      </c>
      <c r="D18" s="257" t="s">
        <v>1479</v>
      </c>
      <c r="E18" s="257" t="s">
        <v>1334</v>
      </c>
      <c r="F18" s="257" t="s">
        <v>1480</v>
      </c>
      <c r="G18" s="259" t="s">
        <v>1481</v>
      </c>
      <c r="H18" s="259" t="s">
        <v>1482</v>
      </c>
      <c r="I18" s="260" t="s">
        <v>1483</v>
      </c>
      <c r="J18" s="257" t="s">
        <v>1339</v>
      </c>
      <c r="K18" s="260" t="s">
        <v>1483</v>
      </c>
      <c r="L18" s="261" t="n">
        <v>421903421644</v>
      </c>
      <c r="M18" s="257" t="s">
        <v>1484</v>
      </c>
      <c r="N18" s="257"/>
      <c r="O18" s="257"/>
      <c r="P18" s="257"/>
      <c r="Q18" s="262"/>
      <c r="R18" s="263" t="str">
        <f aca="false">A18</f>
        <v>36064742</v>
      </c>
    </row>
    <row r="19" customFormat="false" ht="12.5" hidden="false" customHeight="false" outlineLevel="0" collapsed="false">
      <c r="A19" s="256" t="s">
        <v>1485</v>
      </c>
      <c r="B19" s="257" t="s">
        <v>1486</v>
      </c>
      <c r="C19" s="258" t="s">
        <v>1332</v>
      </c>
      <c r="D19" s="257" t="s">
        <v>1487</v>
      </c>
      <c r="E19" s="257" t="s">
        <v>1334</v>
      </c>
      <c r="F19" s="257" t="s">
        <v>1488</v>
      </c>
      <c r="G19" s="259" t="s">
        <v>1489</v>
      </c>
      <c r="H19" s="259" t="s">
        <v>1490</v>
      </c>
      <c r="I19" s="260" t="s">
        <v>1491</v>
      </c>
      <c r="J19" s="257" t="s">
        <v>1492</v>
      </c>
      <c r="K19" s="260" t="s">
        <v>1493</v>
      </c>
      <c r="L19" s="261" t="n">
        <v>421903446366</v>
      </c>
      <c r="M19" s="257" t="s">
        <v>1494</v>
      </c>
      <c r="N19" s="257"/>
      <c r="O19" s="257"/>
      <c r="P19" s="257" t="s">
        <v>1495</v>
      </c>
      <c r="Q19" s="262"/>
      <c r="R19" s="263" t="str">
        <f aca="false">A19</f>
        <v>50284363</v>
      </c>
    </row>
    <row r="20" customFormat="false" ht="12.5" hidden="false" customHeight="false" outlineLevel="0" collapsed="false">
      <c r="A20" s="256" t="s">
        <v>1496</v>
      </c>
      <c r="B20" s="257" t="s">
        <v>1497</v>
      </c>
      <c r="C20" s="258" t="s">
        <v>1332</v>
      </c>
      <c r="D20" s="257" t="s">
        <v>1371</v>
      </c>
      <c r="E20" s="257" t="s">
        <v>1334</v>
      </c>
      <c r="F20" s="257" t="s">
        <v>1438</v>
      </c>
      <c r="G20" s="259" t="s">
        <v>1498</v>
      </c>
      <c r="H20" s="259" t="s">
        <v>1499</v>
      </c>
      <c r="I20" s="260" t="s">
        <v>1500</v>
      </c>
      <c r="J20" s="257" t="s">
        <v>1501</v>
      </c>
      <c r="K20" s="260" t="s">
        <v>1502</v>
      </c>
      <c r="L20" s="261" t="n">
        <v>421915177492</v>
      </c>
      <c r="M20" s="257" t="s">
        <v>1503</v>
      </c>
      <c r="N20" s="257"/>
      <c r="O20" s="258"/>
      <c r="P20" s="258"/>
      <c r="Q20" s="262"/>
      <c r="R20" s="263" t="str">
        <f aca="false">A20</f>
        <v>00688321</v>
      </c>
    </row>
    <row r="21" customFormat="false" ht="12.5" hidden="false" customHeight="false" outlineLevel="0" collapsed="false">
      <c r="A21" s="256" t="s">
        <v>1504</v>
      </c>
      <c r="B21" s="257" t="s">
        <v>1505</v>
      </c>
      <c r="C21" s="258" t="s">
        <v>1332</v>
      </c>
      <c r="D21" s="257" t="s">
        <v>1506</v>
      </c>
      <c r="E21" s="257" t="s">
        <v>1507</v>
      </c>
      <c r="F21" s="257" t="s">
        <v>1508</v>
      </c>
      <c r="G21" s="259" t="s">
        <v>1509</v>
      </c>
      <c r="H21" s="259" t="s">
        <v>1510</v>
      </c>
      <c r="I21" s="260" t="s">
        <v>1511</v>
      </c>
      <c r="J21" s="257" t="s">
        <v>1512</v>
      </c>
      <c r="K21" s="260" t="s">
        <v>1511</v>
      </c>
      <c r="L21" s="261" t="n">
        <v>421905380634</v>
      </c>
      <c r="M21" s="257" t="s">
        <v>1513</v>
      </c>
      <c r="N21" s="257"/>
      <c r="O21" s="257"/>
      <c r="P21" s="257" t="s">
        <v>1514</v>
      </c>
      <c r="Q21" s="262"/>
      <c r="R21" s="263" t="str">
        <f aca="false">A21</f>
        <v>54041368</v>
      </c>
    </row>
    <row r="22" customFormat="false" ht="12.5" hidden="false" customHeight="false" outlineLevel="0" collapsed="false">
      <c r="A22" s="256" t="s">
        <v>1515</v>
      </c>
      <c r="B22" s="257" t="s">
        <v>1516</v>
      </c>
      <c r="C22" s="258" t="s">
        <v>1332</v>
      </c>
      <c r="D22" s="257" t="s">
        <v>1371</v>
      </c>
      <c r="E22" s="257" t="s">
        <v>1334</v>
      </c>
      <c r="F22" s="257" t="s">
        <v>1438</v>
      </c>
      <c r="G22" s="259" t="s">
        <v>1517</v>
      </c>
      <c r="H22" s="259" t="s">
        <v>1518</v>
      </c>
      <c r="I22" s="260" t="s">
        <v>1519</v>
      </c>
      <c r="J22" s="257" t="s">
        <v>1386</v>
      </c>
      <c r="K22" s="260" t="s">
        <v>1520</v>
      </c>
      <c r="L22" s="261" t="n">
        <v>421907100191</v>
      </c>
      <c r="M22" s="257" t="s">
        <v>1521</v>
      </c>
      <c r="N22" s="257"/>
      <c r="O22" s="258"/>
      <c r="P22" s="257"/>
      <c r="Q22" s="262"/>
      <c r="R22" s="263" t="str">
        <f aca="false">A22</f>
        <v>31787801</v>
      </c>
    </row>
    <row r="23" customFormat="false" ht="12.5" hidden="false" customHeight="false" outlineLevel="0" collapsed="false">
      <c r="A23" s="256" t="s">
        <v>1522</v>
      </c>
      <c r="B23" s="257" t="s">
        <v>1523</v>
      </c>
      <c r="C23" s="258" t="s">
        <v>1332</v>
      </c>
      <c r="D23" s="257" t="s">
        <v>1371</v>
      </c>
      <c r="E23" s="257" t="s">
        <v>1334</v>
      </c>
      <c r="F23" s="257" t="s">
        <v>1438</v>
      </c>
      <c r="G23" s="259" t="s">
        <v>1524</v>
      </c>
      <c r="H23" s="259" t="s">
        <v>1525</v>
      </c>
      <c r="I23" s="260" t="s">
        <v>1526</v>
      </c>
      <c r="J23" s="257" t="s">
        <v>1339</v>
      </c>
      <c r="K23" s="260" t="s">
        <v>1527</v>
      </c>
      <c r="L23" s="261" t="n">
        <v>421905659739</v>
      </c>
      <c r="M23" s="257" t="s">
        <v>1528</v>
      </c>
      <c r="N23" s="258"/>
      <c r="O23" s="258"/>
      <c r="P23" s="258"/>
      <c r="Q23" s="262"/>
      <c r="R23" s="263" t="str">
        <f aca="false">A23</f>
        <v>50434101</v>
      </c>
    </row>
    <row r="24" customFormat="false" ht="12.5" hidden="false" customHeight="false" outlineLevel="0" collapsed="false">
      <c r="A24" s="256" t="s">
        <v>1529</v>
      </c>
      <c r="B24" s="257" t="s">
        <v>1530</v>
      </c>
      <c r="C24" s="258" t="s">
        <v>1332</v>
      </c>
      <c r="D24" s="257" t="s">
        <v>1531</v>
      </c>
      <c r="E24" s="257" t="s">
        <v>1334</v>
      </c>
      <c r="F24" s="257" t="s">
        <v>1532</v>
      </c>
      <c r="G24" s="259" t="s">
        <v>1533</v>
      </c>
      <c r="H24" s="259" t="s">
        <v>1534</v>
      </c>
      <c r="I24" s="260" t="s">
        <v>1535</v>
      </c>
      <c r="J24" s="257" t="s">
        <v>1339</v>
      </c>
      <c r="K24" s="260" t="s">
        <v>1535</v>
      </c>
      <c r="L24" s="261" t="n">
        <v>421905620961</v>
      </c>
      <c r="M24" s="257" t="s">
        <v>1536</v>
      </c>
      <c r="N24" s="257"/>
      <c r="O24" s="257"/>
      <c r="P24" s="257"/>
      <c r="Q24" s="262"/>
      <c r="R24" s="263" t="str">
        <f aca="false">A24</f>
        <v>30853427</v>
      </c>
    </row>
    <row r="25" customFormat="false" ht="12.5" hidden="false" customHeight="false" outlineLevel="0" collapsed="false">
      <c r="A25" s="256" t="s">
        <v>802</v>
      </c>
      <c r="B25" s="257" t="s">
        <v>803</v>
      </c>
      <c r="C25" s="258" t="s">
        <v>1332</v>
      </c>
      <c r="D25" s="257" t="s">
        <v>1537</v>
      </c>
      <c r="E25" s="257" t="s">
        <v>1538</v>
      </c>
      <c r="F25" s="257" t="s">
        <v>1539</v>
      </c>
      <c r="G25" s="259" t="s">
        <v>1540</v>
      </c>
      <c r="H25" s="259" t="s">
        <v>1541</v>
      </c>
      <c r="I25" s="260" t="s">
        <v>1542</v>
      </c>
      <c r="J25" s="257" t="s">
        <v>1339</v>
      </c>
      <c r="K25" s="260" t="s">
        <v>1543</v>
      </c>
      <c r="L25" s="261" t="n">
        <v>421905601243</v>
      </c>
      <c r="M25" s="257" t="s">
        <v>1544</v>
      </c>
      <c r="N25" s="257"/>
      <c r="O25" s="257"/>
      <c r="P25" s="257"/>
      <c r="Q25" s="262"/>
      <c r="R25" s="263" t="str">
        <f aca="false">A25</f>
        <v>30813883</v>
      </c>
    </row>
    <row r="26" customFormat="false" ht="12.5" hidden="false" customHeight="false" outlineLevel="0" collapsed="false">
      <c r="A26" s="256" t="s">
        <v>1545</v>
      </c>
      <c r="B26" s="257" t="s">
        <v>1546</v>
      </c>
      <c r="C26" s="258" t="s">
        <v>1332</v>
      </c>
      <c r="D26" s="257" t="s">
        <v>1547</v>
      </c>
      <c r="E26" s="257" t="s">
        <v>1334</v>
      </c>
      <c r="F26" s="257" t="s">
        <v>1548</v>
      </c>
      <c r="G26" s="259" t="s">
        <v>1549</v>
      </c>
      <c r="H26" s="259" t="s">
        <v>1550</v>
      </c>
      <c r="I26" s="260" t="s">
        <v>1551</v>
      </c>
      <c r="J26" s="257" t="s">
        <v>1339</v>
      </c>
      <c r="K26" s="260" t="s">
        <v>1551</v>
      </c>
      <c r="L26" s="261" t="n">
        <v>421903584555</v>
      </c>
      <c r="M26" s="257" t="s">
        <v>1552</v>
      </c>
      <c r="N26" s="257"/>
      <c r="O26" s="257"/>
      <c r="P26" s="257"/>
      <c r="Q26" s="262"/>
      <c r="R26" s="263" t="str">
        <f aca="false">A26</f>
        <v>34057587</v>
      </c>
    </row>
    <row r="27" customFormat="false" ht="12.5" hidden="false" customHeight="false" outlineLevel="0" collapsed="false">
      <c r="A27" s="256" t="s">
        <v>1553</v>
      </c>
      <c r="B27" s="257" t="s">
        <v>1554</v>
      </c>
      <c r="C27" s="258" t="s">
        <v>1332</v>
      </c>
      <c r="D27" s="257" t="s">
        <v>1371</v>
      </c>
      <c r="E27" s="257" t="s">
        <v>1437</v>
      </c>
      <c r="F27" s="257" t="s">
        <v>1438</v>
      </c>
      <c r="G27" s="259" t="s">
        <v>1555</v>
      </c>
      <c r="H27" s="259" t="s">
        <v>1556</v>
      </c>
      <c r="I27" s="260" t="s">
        <v>1557</v>
      </c>
      <c r="J27" s="257" t="s">
        <v>1339</v>
      </c>
      <c r="K27" s="260" t="s">
        <v>1557</v>
      </c>
      <c r="L27" s="261" t="n">
        <v>421917800004</v>
      </c>
      <c r="M27" s="257" t="s">
        <v>1558</v>
      </c>
      <c r="N27" s="257"/>
      <c r="O27" s="258"/>
      <c r="P27" s="257"/>
      <c r="Q27" s="262"/>
      <c r="R27" s="263" t="str">
        <f aca="false">A27</f>
        <v>30806887</v>
      </c>
    </row>
    <row r="28" customFormat="false" ht="12.5" hidden="false" customHeight="false" outlineLevel="0" collapsed="false">
      <c r="A28" s="256" t="s">
        <v>1559</v>
      </c>
      <c r="B28" s="257" t="s">
        <v>1560</v>
      </c>
      <c r="C28" s="258" t="s">
        <v>1332</v>
      </c>
      <c r="D28" s="257" t="s">
        <v>1561</v>
      </c>
      <c r="E28" s="257" t="s">
        <v>1334</v>
      </c>
      <c r="F28" s="257" t="s">
        <v>1562</v>
      </c>
      <c r="G28" s="259" t="s">
        <v>1563</v>
      </c>
      <c r="H28" s="259" t="s">
        <v>1564</v>
      </c>
      <c r="I28" s="260" t="s">
        <v>1565</v>
      </c>
      <c r="J28" s="257" t="s">
        <v>1339</v>
      </c>
      <c r="K28" s="260" t="s">
        <v>1565</v>
      </c>
      <c r="L28" s="261" t="n">
        <v>421905297832</v>
      </c>
      <c r="M28" s="257" t="s">
        <v>1566</v>
      </c>
      <c r="N28" s="257"/>
      <c r="O28" s="257"/>
      <c r="P28" s="257"/>
      <c r="Q28" s="262"/>
      <c r="R28" s="263" t="str">
        <f aca="false">A28</f>
        <v>36068764</v>
      </c>
    </row>
    <row r="29" customFormat="false" ht="12.5" hidden="false" customHeight="false" outlineLevel="0" collapsed="false">
      <c r="A29" s="256" t="s">
        <v>1567</v>
      </c>
      <c r="B29" s="257" t="s">
        <v>1568</v>
      </c>
      <c r="C29" s="258" t="s">
        <v>1332</v>
      </c>
      <c r="D29" s="257" t="s">
        <v>1569</v>
      </c>
      <c r="E29" s="257" t="s">
        <v>1334</v>
      </c>
      <c r="F29" s="257" t="s">
        <v>1570</v>
      </c>
      <c r="G29" s="259" t="s">
        <v>1571</v>
      </c>
      <c r="H29" s="259" t="s">
        <v>1572</v>
      </c>
      <c r="I29" s="260" t="s">
        <v>1573</v>
      </c>
      <c r="J29" s="257" t="s">
        <v>1339</v>
      </c>
      <c r="K29" s="260" t="s">
        <v>1574</v>
      </c>
      <c r="L29" s="261" t="n">
        <v>421911977728</v>
      </c>
      <c r="M29" s="257" t="s">
        <v>1575</v>
      </c>
      <c r="N29" s="257"/>
      <c r="O29" s="257"/>
      <c r="P29" s="257"/>
      <c r="Q29" s="262"/>
      <c r="R29" s="263" t="str">
        <f aca="false">A29</f>
        <v>30851459</v>
      </c>
    </row>
    <row r="30" customFormat="false" ht="12.5" hidden="false" customHeight="false" outlineLevel="0" collapsed="false">
      <c r="A30" s="256" t="s">
        <v>1576</v>
      </c>
      <c r="B30" s="257" t="s">
        <v>1577</v>
      </c>
      <c r="C30" s="258" t="s">
        <v>1332</v>
      </c>
      <c r="D30" s="257" t="s">
        <v>1578</v>
      </c>
      <c r="E30" s="257" t="s">
        <v>1579</v>
      </c>
      <c r="F30" s="257" t="s">
        <v>1580</v>
      </c>
      <c r="G30" s="259" t="s">
        <v>1581</v>
      </c>
      <c r="H30" s="259" t="s">
        <v>1582</v>
      </c>
      <c r="I30" s="260" t="s">
        <v>1583</v>
      </c>
      <c r="J30" s="257" t="s">
        <v>1584</v>
      </c>
      <c r="K30" s="260" t="s">
        <v>1583</v>
      </c>
      <c r="L30" s="261" t="n">
        <v>421915156717</v>
      </c>
      <c r="M30" s="257" t="s">
        <v>1585</v>
      </c>
      <c r="N30" s="258"/>
      <c r="O30" s="258"/>
      <c r="P30" s="258"/>
      <c r="Q30" s="262"/>
      <c r="R30" s="263" t="str">
        <f aca="false">A30</f>
        <v>37998919</v>
      </c>
    </row>
    <row r="31" customFormat="false" ht="12.5" hidden="false" customHeight="false" outlineLevel="0" collapsed="false">
      <c r="A31" s="264" t="s">
        <v>1586</v>
      </c>
      <c r="B31" s="257" t="s">
        <v>1587</v>
      </c>
      <c r="C31" s="265" t="s">
        <v>1332</v>
      </c>
      <c r="D31" s="257" t="s">
        <v>1371</v>
      </c>
      <c r="E31" s="257" t="s">
        <v>1334</v>
      </c>
      <c r="F31" s="257" t="s">
        <v>1438</v>
      </c>
      <c r="G31" s="259" t="s">
        <v>1588</v>
      </c>
      <c r="H31" s="259" t="s">
        <v>1589</v>
      </c>
      <c r="I31" s="260" t="s">
        <v>1590</v>
      </c>
      <c r="J31" s="257" t="s">
        <v>1339</v>
      </c>
      <c r="K31" s="260" t="s">
        <v>1458</v>
      </c>
      <c r="L31" s="261" t="n">
        <v>421905294239</v>
      </c>
      <c r="M31" s="257" t="s">
        <v>1591</v>
      </c>
      <c r="N31" s="265"/>
      <c r="O31" s="265"/>
      <c r="P31" s="265"/>
      <c r="Q31" s="262"/>
      <c r="R31" s="263" t="str">
        <f aca="false">A31</f>
        <v>17316723</v>
      </c>
    </row>
    <row r="32" customFormat="false" ht="12.5" hidden="false" customHeight="false" outlineLevel="0" collapsed="false">
      <c r="A32" s="256" t="s">
        <v>1592</v>
      </c>
      <c r="B32" s="257" t="s">
        <v>1593</v>
      </c>
      <c r="C32" s="258" t="s">
        <v>1332</v>
      </c>
      <c r="D32" s="257" t="s">
        <v>1371</v>
      </c>
      <c r="E32" s="257" t="s">
        <v>1334</v>
      </c>
      <c r="F32" s="257" t="s">
        <v>1438</v>
      </c>
      <c r="G32" s="259" t="s">
        <v>1594</v>
      </c>
      <c r="H32" s="259" t="s">
        <v>1595</v>
      </c>
      <c r="I32" s="260" t="s">
        <v>1596</v>
      </c>
      <c r="J32" s="257" t="s">
        <v>1597</v>
      </c>
      <c r="K32" s="260" t="s">
        <v>1596</v>
      </c>
      <c r="L32" s="261" t="n">
        <v>421908447934</v>
      </c>
      <c r="M32" s="257" t="s">
        <v>1598</v>
      </c>
      <c r="N32" s="257"/>
      <c r="O32" s="257"/>
      <c r="P32" s="257"/>
      <c r="Q32" s="262"/>
      <c r="R32" s="263" t="str">
        <f aca="false">A32</f>
        <v>30807018</v>
      </c>
    </row>
    <row r="33" customFormat="false" ht="12.5" hidden="false" customHeight="false" outlineLevel="0" collapsed="false">
      <c r="A33" s="256" t="s">
        <v>1599</v>
      </c>
      <c r="B33" s="257" t="s">
        <v>1600</v>
      </c>
      <c r="C33" s="258" t="s">
        <v>1332</v>
      </c>
      <c r="D33" s="257" t="s">
        <v>1371</v>
      </c>
      <c r="E33" s="257" t="s">
        <v>1334</v>
      </c>
      <c r="F33" s="257" t="s">
        <v>1438</v>
      </c>
      <c r="G33" s="259" t="s">
        <v>1601</v>
      </c>
      <c r="H33" s="259" t="s">
        <v>1602</v>
      </c>
      <c r="I33" s="260" t="s">
        <v>1603</v>
      </c>
      <c r="J33" s="257" t="s">
        <v>1339</v>
      </c>
      <c r="K33" s="260" t="s">
        <v>1604</v>
      </c>
      <c r="L33" s="261" t="n">
        <v>421918234840</v>
      </c>
      <c r="M33" s="257" t="s">
        <v>1605</v>
      </c>
      <c r="N33" s="257"/>
      <c r="O33" s="257"/>
      <c r="P33" s="257"/>
      <c r="Q33" s="262"/>
      <c r="R33" s="263" t="str">
        <f aca="false">A33</f>
        <v>31745466</v>
      </c>
    </row>
    <row r="34" customFormat="false" ht="12.5" hidden="false" customHeight="false" outlineLevel="0" collapsed="false">
      <c r="A34" s="256" t="s">
        <v>1606</v>
      </c>
      <c r="B34" s="257" t="s">
        <v>1607</v>
      </c>
      <c r="C34" s="258" t="s">
        <v>1332</v>
      </c>
      <c r="D34" s="257" t="s">
        <v>1608</v>
      </c>
      <c r="E34" s="257" t="s">
        <v>1334</v>
      </c>
      <c r="F34" s="257" t="s">
        <v>1438</v>
      </c>
      <c r="G34" s="259" t="s">
        <v>1609</v>
      </c>
      <c r="H34" s="259" t="s">
        <v>1610</v>
      </c>
      <c r="I34" s="260" t="s">
        <v>1611</v>
      </c>
      <c r="J34" s="257" t="s">
        <v>1339</v>
      </c>
      <c r="K34" s="260" t="s">
        <v>1612</v>
      </c>
      <c r="L34" s="261" t="n">
        <v>421911427222</v>
      </c>
      <c r="M34" s="257" t="s">
        <v>1613</v>
      </c>
      <c r="N34" s="257"/>
      <c r="O34" s="258"/>
      <c r="P34" s="257"/>
      <c r="Q34" s="262"/>
      <c r="R34" s="263" t="str">
        <f aca="false">A34</f>
        <v>00688819</v>
      </c>
    </row>
    <row r="35" customFormat="false" ht="12.5" hidden="false" customHeight="false" outlineLevel="0" collapsed="false">
      <c r="A35" s="256" t="s">
        <v>1614</v>
      </c>
      <c r="B35" s="257" t="s">
        <v>1615</v>
      </c>
      <c r="C35" s="258" t="s">
        <v>1332</v>
      </c>
      <c r="D35" s="257" t="s">
        <v>1371</v>
      </c>
      <c r="E35" s="257" t="s">
        <v>1334</v>
      </c>
      <c r="F35" s="257" t="s">
        <v>1438</v>
      </c>
      <c r="G35" s="259" t="s">
        <v>1616</v>
      </c>
      <c r="H35" s="259" t="s">
        <v>1617</v>
      </c>
      <c r="I35" s="260" t="s">
        <v>1618</v>
      </c>
      <c r="J35" s="257" t="s">
        <v>1619</v>
      </c>
      <c r="K35" s="260" t="s">
        <v>1620</v>
      </c>
      <c r="L35" s="261" t="n">
        <v>421905278836</v>
      </c>
      <c r="M35" s="257" t="s">
        <v>1621</v>
      </c>
      <c r="N35" s="257"/>
      <c r="O35" s="258" t="s">
        <v>1622</v>
      </c>
      <c r="P35" s="257" t="s">
        <v>1623</v>
      </c>
      <c r="Q35" s="262"/>
      <c r="R35" s="263" t="str">
        <f aca="false">A35</f>
        <v>36063835</v>
      </c>
    </row>
    <row r="36" customFormat="false" ht="12.5" hidden="false" customHeight="false" outlineLevel="0" collapsed="false">
      <c r="A36" s="256" t="s">
        <v>1624</v>
      </c>
      <c r="B36" s="257" t="s">
        <v>1625</v>
      </c>
      <c r="C36" s="258" t="s">
        <v>1332</v>
      </c>
      <c r="D36" s="257" t="s">
        <v>1371</v>
      </c>
      <c r="E36" s="257" t="s">
        <v>1334</v>
      </c>
      <c r="F36" s="257" t="s">
        <v>1438</v>
      </c>
      <c r="G36" s="266" t="s">
        <v>1626</v>
      </c>
      <c r="H36" s="259" t="s">
        <v>1627</v>
      </c>
      <c r="I36" s="260" t="s">
        <v>1628</v>
      </c>
      <c r="J36" s="257" t="s">
        <v>1386</v>
      </c>
      <c r="K36" s="260" t="s">
        <v>1628</v>
      </c>
      <c r="L36" s="261" t="n">
        <v>421907194669</v>
      </c>
      <c r="M36" s="257" t="s">
        <v>1629</v>
      </c>
      <c r="N36" s="257"/>
      <c r="O36" s="258"/>
      <c r="P36" s="257"/>
      <c r="Q36" s="262"/>
      <c r="R36" s="263" t="str">
        <f aca="false">A36</f>
        <v>31753825</v>
      </c>
    </row>
    <row r="37" customFormat="false" ht="12.5" hidden="false" customHeight="false" outlineLevel="0" collapsed="false">
      <c r="A37" s="256" t="s">
        <v>1630</v>
      </c>
      <c r="B37" s="257" t="s">
        <v>1631</v>
      </c>
      <c r="C37" s="258" t="s">
        <v>1332</v>
      </c>
      <c r="D37" s="257" t="s">
        <v>1632</v>
      </c>
      <c r="E37" s="257" t="s">
        <v>1633</v>
      </c>
      <c r="F37" s="257" t="s">
        <v>1634</v>
      </c>
      <c r="G37" s="259" t="s">
        <v>1635</v>
      </c>
      <c r="H37" s="259" t="s">
        <v>1636</v>
      </c>
      <c r="I37" s="260" t="s">
        <v>1637</v>
      </c>
      <c r="J37" s="257" t="s">
        <v>1339</v>
      </c>
      <c r="K37" s="260" t="s">
        <v>1637</v>
      </c>
      <c r="L37" s="261" t="n">
        <v>421903712927</v>
      </c>
      <c r="M37" s="257" t="s">
        <v>1638</v>
      </c>
      <c r="N37" s="258"/>
      <c r="O37" s="258"/>
      <c r="P37" s="257"/>
      <c r="Q37" s="262"/>
      <c r="R37" s="263" t="str">
        <f aca="false">A37</f>
        <v>36128147</v>
      </c>
    </row>
    <row r="38" customFormat="false" ht="12.5" hidden="false" customHeight="false" outlineLevel="0" collapsed="false">
      <c r="A38" s="256" t="s">
        <v>1639</v>
      </c>
      <c r="B38" s="257" t="s">
        <v>1640</v>
      </c>
      <c r="C38" s="258" t="s">
        <v>1332</v>
      </c>
      <c r="D38" s="257" t="s">
        <v>1641</v>
      </c>
      <c r="E38" s="257" t="s">
        <v>1334</v>
      </c>
      <c r="F38" s="257" t="s">
        <v>1488</v>
      </c>
      <c r="G38" s="259" t="s">
        <v>1642</v>
      </c>
      <c r="H38" s="259" t="s">
        <v>1643</v>
      </c>
      <c r="I38" s="260" t="s">
        <v>1644</v>
      </c>
      <c r="J38" s="257" t="s">
        <v>1339</v>
      </c>
      <c r="K38" s="260" t="s">
        <v>1644</v>
      </c>
      <c r="L38" s="261" t="n">
        <v>421908672270</v>
      </c>
      <c r="M38" s="257" t="s">
        <v>1645</v>
      </c>
      <c r="N38" s="257"/>
      <c r="O38" s="257"/>
      <c r="P38" s="257"/>
      <c r="Q38" s="262"/>
      <c r="R38" s="263" t="str">
        <f aca="false">A38</f>
        <v>31770908</v>
      </c>
    </row>
    <row r="39" customFormat="false" ht="12.5" hidden="false" customHeight="false" outlineLevel="0" collapsed="false">
      <c r="A39" s="256" t="s">
        <v>1646</v>
      </c>
      <c r="B39" s="257" t="s">
        <v>1647</v>
      </c>
      <c r="C39" s="258" t="s">
        <v>1332</v>
      </c>
      <c r="D39" s="257" t="s">
        <v>1648</v>
      </c>
      <c r="E39" s="257" t="s">
        <v>1334</v>
      </c>
      <c r="F39" s="257" t="s">
        <v>1649</v>
      </c>
      <c r="G39" s="259" t="s">
        <v>1650</v>
      </c>
      <c r="H39" s="259" t="s">
        <v>1651</v>
      </c>
      <c r="I39" s="260" t="s">
        <v>1652</v>
      </c>
      <c r="J39" s="257" t="s">
        <v>1386</v>
      </c>
      <c r="K39" s="260" t="s">
        <v>1653</v>
      </c>
      <c r="L39" s="261" t="n">
        <v>421918824449</v>
      </c>
      <c r="M39" s="257" t="s">
        <v>1654</v>
      </c>
      <c r="N39" s="257"/>
      <c r="O39" s="257"/>
      <c r="P39" s="257"/>
      <c r="Q39" s="262"/>
      <c r="R39" s="263" t="str">
        <f aca="false">A39</f>
        <v>37841866</v>
      </c>
    </row>
    <row r="40" customFormat="false" ht="12.5" hidden="false" customHeight="false" outlineLevel="0" collapsed="false">
      <c r="A40" s="256" t="s">
        <v>1655</v>
      </c>
      <c r="B40" s="257" t="s">
        <v>1656</v>
      </c>
      <c r="C40" s="258" t="s">
        <v>1332</v>
      </c>
      <c r="D40" s="257" t="s">
        <v>1657</v>
      </c>
      <c r="E40" s="257" t="s">
        <v>1658</v>
      </c>
      <c r="F40" s="257" t="s">
        <v>1659</v>
      </c>
      <c r="G40" s="259" t="s">
        <v>1660</v>
      </c>
      <c r="H40" s="259" t="s">
        <v>1661</v>
      </c>
      <c r="I40" s="260" t="s">
        <v>1662</v>
      </c>
      <c r="J40" s="257" t="s">
        <v>1386</v>
      </c>
      <c r="K40" s="260" t="s">
        <v>1662</v>
      </c>
      <c r="L40" s="261" t="n">
        <v>421903996977</v>
      </c>
      <c r="M40" s="257" t="s">
        <v>1663</v>
      </c>
      <c r="N40" s="267"/>
      <c r="O40" s="257"/>
      <c r="P40" s="257"/>
      <c r="Q40" s="262"/>
      <c r="R40" s="263" t="str">
        <f aca="false">A40</f>
        <v>34009388</v>
      </c>
    </row>
    <row r="41" customFormat="false" ht="12.5" hidden="false" customHeight="false" outlineLevel="0" collapsed="false">
      <c r="A41" s="256" t="s">
        <v>1664</v>
      </c>
      <c r="B41" s="257" t="s">
        <v>1665</v>
      </c>
      <c r="C41" s="258" t="s">
        <v>1332</v>
      </c>
      <c r="D41" s="257" t="s">
        <v>1666</v>
      </c>
      <c r="E41" s="257" t="s">
        <v>1334</v>
      </c>
      <c r="F41" s="257" t="s">
        <v>1335</v>
      </c>
      <c r="G41" s="259" t="s">
        <v>1667</v>
      </c>
      <c r="H41" s="259" t="s">
        <v>1668</v>
      </c>
      <c r="I41" s="260" t="s">
        <v>1669</v>
      </c>
      <c r="J41" s="257" t="s">
        <v>1339</v>
      </c>
      <c r="K41" s="260" t="s">
        <v>1670</v>
      </c>
      <c r="L41" s="261" t="n">
        <v>421907984638</v>
      </c>
      <c r="M41" s="257" t="s">
        <v>1671</v>
      </c>
      <c r="N41" s="257"/>
      <c r="O41" s="257"/>
      <c r="P41" s="257"/>
      <c r="Q41" s="262"/>
      <c r="R41" s="263" t="str">
        <f aca="false">A41</f>
        <v>00687308</v>
      </c>
    </row>
    <row r="42" customFormat="false" ht="12.5" hidden="false" customHeight="false" outlineLevel="0" collapsed="false">
      <c r="A42" s="256" t="s">
        <v>1672</v>
      </c>
      <c r="B42" s="257" t="s">
        <v>1673</v>
      </c>
      <c r="C42" s="258" t="s">
        <v>1332</v>
      </c>
      <c r="D42" s="257" t="s">
        <v>1371</v>
      </c>
      <c r="E42" s="257" t="s">
        <v>1334</v>
      </c>
      <c r="F42" s="257" t="s">
        <v>1438</v>
      </c>
      <c r="G42" s="259" t="s">
        <v>1674</v>
      </c>
      <c r="H42" s="259" t="s">
        <v>1675</v>
      </c>
      <c r="I42" s="260" t="s">
        <v>1676</v>
      </c>
      <c r="J42" s="257" t="s">
        <v>1386</v>
      </c>
      <c r="K42" s="260" t="s">
        <v>1676</v>
      </c>
      <c r="L42" s="261" t="n">
        <v>421911597705</v>
      </c>
      <c r="M42" s="257" t="s">
        <v>1677</v>
      </c>
      <c r="N42" s="257"/>
      <c r="O42" s="257" t="s">
        <v>1678</v>
      </c>
      <c r="P42" s="257"/>
      <c r="Q42" s="262"/>
      <c r="R42" s="263" t="str">
        <f aca="false">A42</f>
        <v>00586455</v>
      </c>
    </row>
    <row r="43" customFormat="false" ht="12.5" hidden="false" customHeight="false" outlineLevel="0" collapsed="false">
      <c r="A43" s="256" t="s">
        <v>1679</v>
      </c>
      <c r="B43" s="257" t="s">
        <v>1680</v>
      </c>
      <c r="C43" s="258" t="s">
        <v>1332</v>
      </c>
      <c r="D43" s="257" t="s">
        <v>1681</v>
      </c>
      <c r="E43" s="257" t="s">
        <v>1334</v>
      </c>
      <c r="F43" s="257" t="s">
        <v>1682</v>
      </c>
      <c r="G43" s="259" t="s">
        <v>1683</v>
      </c>
      <c r="H43" s="259" t="s">
        <v>1684</v>
      </c>
      <c r="I43" s="260" t="s">
        <v>1685</v>
      </c>
      <c r="J43" s="257" t="s">
        <v>1386</v>
      </c>
      <c r="K43" s="260" t="s">
        <v>1686</v>
      </c>
      <c r="L43" s="261" t="n">
        <v>421905504040</v>
      </c>
      <c r="M43" s="257" t="s">
        <v>1687</v>
      </c>
      <c r="N43" s="257"/>
      <c r="O43" s="257"/>
      <c r="P43" s="268"/>
      <c r="Q43" s="262"/>
      <c r="R43" s="263" t="str">
        <f aca="false">A43</f>
        <v>31805540</v>
      </c>
    </row>
    <row r="44" customFormat="false" ht="12.5" hidden="false" customHeight="false" outlineLevel="0" collapsed="false">
      <c r="A44" s="256" t="s">
        <v>1688</v>
      </c>
      <c r="B44" s="257" t="s">
        <v>1689</v>
      </c>
      <c r="C44" s="258" t="s">
        <v>1332</v>
      </c>
      <c r="D44" s="257" t="s">
        <v>1371</v>
      </c>
      <c r="E44" s="257" t="s">
        <v>1334</v>
      </c>
      <c r="F44" s="257" t="s">
        <v>1438</v>
      </c>
      <c r="G44" s="259" t="s">
        <v>1690</v>
      </c>
      <c r="H44" s="259" t="s">
        <v>1691</v>
      </c>
      <c r="I44" s="260" t="s">
        <v>1692</v>
      </c>
      <c r="J44" s="257" t="s">
        <v>1386</v>
      </c>
      <c r="K44" s="260" t="s">
        <v>1692</v>
      </c>
      <c r="L44" s="261" t="n">
        <v>421903202270</v>
      </c>
      <c r="M44" s="257" t="s">
        <v>1693</v>
      </c>
      <c r="N44" s="257"/>
      <c r="O44" s="257"/>
      <c r="P44" s="257"/>
      <c r="Q44" s="262"/>
      <c r="R44" s="263" t="str">
        <f aca="false">A44</f>
        <v>30793009</v>
      </c>
    </row>
    <row r="45" customFormat="false" ht="12.5" hidden="false" customHeight="false" outlineLevel="0" collapsed="false">
      <c r="A45" s="256" t="s">
        <v>1694</v>
      </c>
      <c r="B45" s="257" t="s">
        <v>1695</v>
      </c>
      <c r="C45" s="258" t="s">
        <v>1332</v>
      </c>
      <c r="D45" s="257" t="s">
        <v>1696</v>
      </c>
      <c r="E45" s="257" t="s">
        <v>1697</v>
      </c>
      <c r="F45" s="257" t="s">
        <v>1698</v>
      </c>
      <c r="G45" s="259" t="s">
        <v>1699</v>
      </c>
      <c r="H45" s="259" t="s">
        <v>1700</v>
      </c>
      <c r="I45" s="260" t="s">
        <v>1701</v>
      </c>
      <c r="J45" s="257" t="s">
        <v>1339</v>
      </c>
      <c r="K45" s="260" t="s">
        <v>1702</v>
      </c>
      <c r="L45" s="261" t="n">
        <v>421911928826</v>
      </c>
      <c r="M45" s="257" t="s">
        <v>1703</v>
      </c>
      <c r="N45" s="257"/>
      <c r="O45" s="257"/>
      <c r="P45" s="257"/>
      <c r="Q45" s="262"/>
      <c r="R45" s="263" t="str">
        <f aca="false">A45</f>
        <v>00677604</v>
      </c>
    </row>
    <row r="46" customFormat="false" ht="12.5" hidden="false" customHeight="false" outlineLevel="0" collapsed="false">
      <c r="A46" s="256" t="s">
        <v>1704</v>
      </c>
      <c r="B46" s="257" t="s">
        <v>1705</v>
      </c>
      <c r="C46" s="258" t="s">
        <v>1332</v>
      </c>
      <c r="D46" s="257" t="s">
        <v>1371</v>
      </c>
      <c r="E46" s="257" t="s">
        <v>1437</v>
      </c>
      <c r="F46" s="257" t="s">
        <v>1438</v>
      </c>
      <c r="G46" s="259" t="s">
        <v>1706</v>
      </c>
      <c r="H46" s="259" t="s">
        <v>1707</v>
      </c>
      <c r="I46" s="260" t="s">
        <v>1708</v>
      </c>
      <c r="J46" s="257" t="s">
        <v>1339</v>
      </c>
      <c r="K46" s="260" t="s">
        <v>1709</v>
      </c>
      <c r="L46" s="261" t="s">
        <v>1710</v>
      </c>
      <c r="M46" s="257" t="s">
        <v>1711</v>
      </c>
      <c r="N46" s="257"/>
      <c r="O46" s="257"/>
      <c r="P46" s="257"/>
      <c r="Q46" s="262"/>
      <c r="R46" s="263" t="str">
        <f aca="false">A46</f>
        <v>30811082</v>
      </c>
    </row>
    <row r="47" customFormat="false" ht="12.5" hidden="false" customHeight="false" outlineLevel="0" collapsed="false">
      <c r="A47" s="256" t="s">
        <v>1712</v>
      </c>
      <c r="B47" s="257" t="s">
        <v>1713</v>
      </c>
      <c r="C47" s="258" t="s">
        <v>1332</v>
      </c>
      <c r="D47" s="257" t="s">
        <v>1714</v>
      </c>
      <c r="E47" s="257" t="s">
        <v>1715</v>
      </c>
      <c r="F47" s="257" t="s">
        <v>1548</v>
      </c>
      <c r="G47" s="259" t="s">
        <v>1716</v>
      </c>
      <c r="H47" s="259" t="s">
        <v>1717</v>
      </c>
      <c r="I47" s="260" t="s">
        <v>1718</v>
      </c>
      <c r="J47" s="257" t="s">
        <v>1386</v>
      </c>
      <c r="K47" s="260" t="s">
        <v>1719</v>
      </c>
      <c r="L47" s="261" t="s">
        <v>1720</v>
      </c>
      <c r="M47" s="257" t="s">
        <v>1721</v>
      </c>
      <c r="N47" s="257"/>
      <c r="O47" s="257"/>
      <c r="P47" s="257"/>
      <c r="Q47" s="262"/>
      <c r="R47" s="263" t="str">
        <f aca="false">A47</f>
        <v>31745661</v>
      </c>
    </row>
    <row r="48" customFormat="false" ht="12.5" hidden="false" customHeight="false" outlineLevel="0" collapsed="false">
      <c r="A48" s="256" t="s">
        <v>1722</v>
      </c>
      <c r="B48" s="257" t="s">
        <v>1723</v>
      </c>
      <c r="C48" s="258" t="s">
        <v>1332</v>
      </c>
      <c r="D48" s="257" t="s">
        <v>1724</v>
      </c>
      <c r="E48" s="257" t="s">
        <v>1725</v>
      </c>
      <c r="F48" s="257" t="s">
        <v>1726</v>
      </c>
      <c r="G48" s="259" t="s">
        <v>1727</v>
      </c>
      <c r="H48" s="259" t="s">
        <v>1728</v>
      </c>
      <c r="I48" s="260" t="s">
        <v>1729</v>
      </c>
      <c r="J48" s="257" t="s">
        <v>1386</v>
      </c>
      <c r="K48" s="260" t="s">
        <v>1730</v>
      </c>
      <c r="L48" s="261" t="n">
        <v>421903601379</v>
      </c>
      <c r="M48" s="257" t="s">
        <v>1731</v>
      </c>
      <c r="N48" s="257"/>
      <c r="O48" s="257"/>
      <c r="P48" s="257"/>
      <c r="Q48" s="262"/>
      <c r="R48" s="263" t="str">
        <f aca="false">A48</f>
        <v>30688060</v>
      </c>
    </row>
    <row r="49" customFormat="false" ht="12.5" hidden="false" customHeight="false" outlineLevel="0" collapsed="false">
      <c r="A49" s="256" t="s">
        <v>1732</v>
      </c>
      <c r="B49" s="257" t="s">
        <v>1733</v>
      </c>
      <c r="C49" s="258" t="s">
        <v>1332</v>
      </c>
      <c r="D49" s="257" t="s">
        <v>1734</v>
      </c>
      <c r="E49" s="257" t="s">
        <v>1334</v>
      </c>
      <c r="F49" s="257" t="s">
        <v>1735</v>
      </c>
      <c r="G49" s="259" t="s">
        <v>1736</v>
      </c>
      <c r="H49" s="259" t="s">
        <v>1737</v>
      </c>
      <c r="I49" s="260" t="s">
        <v>1738</v>
      </c>
      <c r="J49" s="257" t="s">
        <v>1386</v>
      </c>
      <c r="K49" s="260" t="s">
        <v>1739</v>
      </c>
      <c r="L49" s="261" t="n">
        <v>421903370792</v>
      </c>
      <c r="M49" s="257" t="s">
        <v>1740</v>
      </c>
      <c r="N49" s="257"/>
      <c r="O49" s="257"/>
      <c r="P49" s="257" t="s">
        <v>1741</v>
      </c>
      <c r="Q49" s="262"/>
      <c r="R49" s="263" t="str">
        <f aca="false">A49</f>
        <v>30806836</v>
      </c>
    </row>
    <row r="50" customFormat="false" ht="12.5" hidden="false" customHeight="false" outlineLevel="0" collapsed="false">
      <c r="A50" s="256" t="s">
        <v>1742</v>
      </c>
      <c r="B50" s="257" t="s">
        <v>1743</v>
      </c>
      <c r="C50" s="258" t="s">
        <v>1332</v>
      </c>
      <c r="D50" s="257" t="s">
        <v>1744</v>
      </c>
      <c r="E50" s="257" t="s">
        <v>1334</v>
      </c>
      <c r="F50" s="257" t="s">
        <v>1745</v>
      </c>
      <c r="G50" s="259" t="s">
        <v>1746</v>
      </c>
      <c r="H50" s="259" t="s">
        <v>1747</v>
      </c>
      <c r="I50" s="260" t="s">
        <v>1748</v>
      </c>
      <c r="J50" s="257" t="s">
        <v>1339</v>
      </c>
      <c r="K50" s="260" t="s">
        <v>1749</v>
      </c>
      <c r="L50" s="261" t="n">
        <v>421905795511</v>
      </c>
      <c r="M50" s="257" t="s">
        <v>1750</v>
      </c>
      <c r="N50" s="257"/>
      <c r="O50" s="257"/>
      <c r="P50" s="257"/>
      <c r="Q50" s="262"/>
      <c r="R50" s="263" t="str">
        <f aca="false">A50</f>
        <v>00603341</v>
      </c>
    </row>
    <row r="51" customFormat="false" ht="12.5" hidden="false" customHeight="false" outlineLevel="0" collapsed="false">
      <c r="A51" s="256" t="s">
        <v>1751</v>
      </c>
      <c r="B51" s="257" t="s">
        <v>1752</v>
      </c>
      <c r="C51" s="258" t="s">
        <v>1332</v>
      </c>
      <c r="D51" s="257" t="s">
        <v>1753</v>
      </c>
      <c r="E51" s="257" t="s">
        <v>1754</v>
      </c>
      <c r="F51" s="257" t="s">
        <v>1755</v>
      </c>
      <c r="G51" s="259" t="s">
        <v>1756</v>
      </c>
      <c r="H51" s="259" t="s">
        <v>1757</v>
      </c>
      <c r="I51" s="260" t="s">
        <v>1758</v>
      </c>
      <c r="J51" s="257" t="s">
        <v>1339</v>
      </c>
      <c r="K51" s="260" t="s">
        <v>1759</v>
      </c>
      <c r="L51" s="261" t="n">
        <v>421903363993</v>
      </c>
      <c r="M51" s="257" t="s">
        <v>1760</v>
      </c>
      <c r="N51" s="257"/>
      <c r="O51" s="257"/>
      <c r="P51" s="257"/>
      <c r="Q51" s="262"/>
      <c r="R51" s="263" t="str">
        <f aca="false">A51</f>
        <v>17310571</v>
      </c>
    </row>
    <row r="52" customFormat="false" ht="12.5" hidden="false" customHeight="false" outlineLevel="0" collapsed="false">
      <c r="A52" s="256" t="s">
        <v>1761</v>
      </c>
      <c r="B52" s="257" t="s">
        <v>1762</v>
      </c>
      <c r="C52" s="258" t="s">
        <v>1332</v>
      </c>
      <c r="D52" s="257" t="s">
        <v>1763</v>
      </c>
      <c r="E52" s="257" t="s">
        <v>1334</v>
      </c>
      <c r="F52" s="257" t="s">
        <v>1438</v>
      </c>
      <c r="G52" s="259" t="s">
        <v>1764</v>
      </c>
      <c r="H52" s="259" t="s">
        <v>1765</v>
      </c>
      <c r="I52" s="260" t="s">
        <v>1766</v>
      </c>
      <c r="J52" s="257" t="s">
        <v>1339</v>
      </c>
      <c r="K52" s="260" t="s">
        <v>1767</v>
      </c>
      <c r="L52" s="261" t="n">
        <v>421903740961</v>
      </c>
      <c r="M52" s="257" t="s">
        <v>1768</v>
      </c>
      <c r="N52" s="257"/>
      <c r="O52" s="257"/>
      <c r="P52" s="257"/>
      <c r="Q52" s="262"/>
      <c r="R52" s="263" t="str">
        <f aca="false">A52</f>
        <v>30806437</v>
      </c>
    </row>
    <row r="53" customFormat="false" ht="12.5" hidden="false" customHeight="false" outlineLevel="0" collapsed="false">
      <c r="A53" s="256" t="s">
        <v>1769</v>
      </c>
      <c r="B53" s="257" t="s">
        <v>1770</v>
      </c>
      <c r="C53" s="258" t="s">
        <v>1332</v>
      </c>
      <c r="D53" s="257" t="s">
        <v>1771</v>
      </c>
      <c r="E53" s="257" t="s">
        <v>1334</v>
      </c>
      <c r="F53" s="257" t="s">
        <v>1562</v>
      </c>
      <c r="G53" s="259" t="s">
        <v>1772</v>
      </c>
      <c r="H53" s="259" t="s">
        <v>1773</v>
      </c>
      <c r="I53" s="260" t="s">
        <v>1774</v>
      </c>
      <c r="J53" s="257" t="s">
        <v>1339</v>
      </c>
      <c r="K53" s="260" t="s">
        <v>1775</v>
      </c>
      <c r="L53" s="261" t="n">
        <v>421903714918</v>
      </c>
      <c r="M53" s="257" t="s">
        <v>1776</v>
      </c>
      <c r="N53" s="258"/>
      <c r="O53" s="258"/>
      <c r="P53" s="258"/>
      <c r="R53" s="263" t="str">
        <f aca="false">A53</f>
        <v>30811384</v>
      </c>
    </row>
    <row r="54" customFormat="false" ht="12.5" hidden="false" customHeight="false" outlineLevel="0" collapsed="false">
      <c r="A54" s="256" t="s">
        <v>1777</v>
      </c>
      <c r="B54" s="257" t="s">
        <v>1778</v>
      </c>
      <c r="C54" s="258" t="s">
        <v>1332</v>
      </c>
      <c r="D54" s="257" t="s">
        <v>1779</v>
      </c>
      <c r="E54" s="257" t="s">
        <v>1334</v>
      </c>
      <c r="F54" s="257" t="s">
        <v>1780</v>
      </c>
      <c r="G54" s="259" t="s">
        <v>1781</v>
      </c>
      <c r="H54" s="259" t="s">
        <v>1782</v>
      </c>
      <c r="I54" s="260" t="s">
        <v>1783</v>
      </c>
      <c r="J54" s="257" t="s">
        <v>1386</v>
      </c>
      <c r="K54" s="260" t="s">
        <v>1784</v>
      </c>
      <c r="L54" s="261" t="n">
        <v>421918882990</v>
      </c>
      <c r="M54" s="257" t="s">
        <v>1785</v>
      </c>
      <c r="N54" s="257"/>
      <c r="O54" s="257"/>
      <c r="P54" s="257"/>
      <c r="R54" s="263" t="str">
        <f aca="false">A54</f>
        <v>00688304</v>
      </c>
    </row>
    <row r="55" customFormat="false" ht="12.5" hidden="false" customHeight="false" outlineLevel="0" collapsed="false">
      <c r="A55" s="256" t="s">
        <v>1786</v>
      </c>
      <c r="B55" s="257" t="s">
        <v>1787</v>
      </c>
      <c r="C55" s="258" t="s">
        <v>1332</v>
      </c>
      <c r="D55" s="257" t="s">
        <v>1371</v>
      </c>
      <c r="E55" s="257" t="s">
        <v>1334</v>
      </c>
      <c r="F55" s="257" t="s">
        <v>1438</v>
      </c>
      <c r="G55" s="259" t="s">
        <v>1788</v>
      </c>
      <c r="H55" s="259" t="s">
        <v>1789</v>
      </c>
      <c r="I55" s="260" t="s">
        <v>1790</v>
      </c>
      <c r="J55" s="257" t="s">
        <v>1791</v>
      </c>
      <c r="K55" s="260" t="s">
        <v>1790</v>
      </c>
      <c r="L55" s="261" t="n">
        <v>421917476268</v>
      </c>
      <c r="M55" s="257" t="s">
        <v>1792</v>
      </c>
      <c r="N55" s="257"/>
      <c r="O55" s="257"/>
      <c r="P55" s="257"/>
      <c r="R55" s="263" t="str">
        <f aca="false">A55</f>
        <v>31791981</v>
      </c>
    </row>
    <row r="56" customFormat="false" ht="12.5" hidden="false" customHeight="false" outlineLevel="0" collapsed="false">
      <c r="A56" s="256" t="s">
        <v>1793</v>
      </c>
      <c r="B56" s="257" t="s">
        <v>1794</v>
      </c>
      <c r="C56" s="258" t="s">
        <v>1332</v>
      </c>
      <c r="D56" s="257" t="s">
        <v>1795</v>
      </c>
      <c r="E56" s="257" t="s">
        <v>1796</v>
      </c>
      <c r="F56" s="257" t="s">
        <v>1797</v>
      </c>
      <c r="G56" s="259" t="s">
        <v>1798</v>
      </c>
      <c r="H56" s="259" t="s">
        <v>1799</v>
      </c>
      <c r="I56" s="260" t="s">
        <v>1800</v>
      </c>
      <c r="J56" s="257" t="s">
        <v>1791</v>
      </c>
      <c r="K56" s="260" t="s">
        <v>1800</v>
      </c>
      <c r="L56" s="261" t="n">
        <v>421905193404</v>
      </c>
      <c r="M56" s="257" t="s">
        <v>1801</v>
      </c>
      <c r="N56" s="257"/>
      <c r="O56" s="257"/>
      <c r="P56" s="257"/>
      <c r="R56" s="263" t="str">
        <f aca="false">A56</f>
        <v>30811546</v>
      </c>
    </row>
    <row r="57" customFormat="false" ht="12.5" hidden="false" customHeight="false" outlineLevel="0" collapsed="false">
      <c r="A57" s="256" t="s">
        <v>1802</v>
      </c>
      <c r="B57" s="257" t="s">
        <v>1803</v>
      </c>
      <c r="C57" s="258" t="s">
        <v>1332</v>
      </c>
      <c r="D57" s="257" t="s">
        <v>1804</v>
      </c>
      <c r="E57" s="257" t="s">
        <v>1805</v>
      </c>
      <c r="F57" s="257" t="s">
        <v>1806</v>
      </c>
      <c r="G57" s="259" t="s">
        <v>1807</v>
      </c>
      <c r="H57" s="259" t="s">
        <v>1808</v>
      </c>
      <c r="I57" s="260" t="s">
        <v>1809</v>
      </c>
      <c r="J57" s="257" t="s">
        <v>1339</v>
      </c>
      <c r="K57" s="260" t="s">
        <v>1810</v>
      </c>
      <c r="L57" s="261" t="n">
        <v>421902902970</v>
      </c>
      <c r="M57" s="257" t="s">
        <v>1811</v>
      </c>
      <c r="N57" s="258"/>
      <c r="O57" s="258"/>
      <c r="P57" s="258"/>
      <c r="R57" s="263" t="str">
        <f aca="false">A57</f>
        <v>35656743</v>
      </c>
    </row>
    <row r="58" customFormat="false" ht="12.5" hidden="false" customHeight="false" outlineLevel="0" collapsed="false">
      <c r="A58" s="256" t="s">
        <v>1812</v>
      </c>
      <c r="B58" s="257" t="s">
        <v>1813</v>
      </c>
      <c r="C58" s="258" t="s">
        <v>1332</v>
      </c>
      <c r="D58" s="257" t="s">
        <v>1814</v>
      </c>
      <c r="E58" s="257" t="s">
        <v>1334</v>
      </c>
      <c r="F58" s="257" t="s">
        <v>1815</v>
      </c>
      <c r="G58" s="259" t="s">
        <v>1816</v>
      </c>
      <c r="H58" s="259" t="s">
        <v>1817</v>
      </c>
      <c r="I58" s="260" t="s">
        <v>1818</v>
      </c>
      <c r="J58" s="257" t="s">
        <v>1386</v>
      </c>
      <c r="K58" s="260" t="s">
        <v>1819</v>
      </c>
      <c r="L58" s="261" t="n">
        <v>421903262626</v>
      </c>
      <c r="M58" s="257" t="s">
        <v>1820</v>
      </c>
      <c r="N58" s="257"/>
      <c r="O58" s="257"/>
      <c r="P58" s="257"/>
      <c r="R58" s="263" t="str">
        <f aca="false">A58</f>
        <v>36067580</v>
      </c>
    </row>
    <row r="59" customFormat="false" ht="12.5" hidden="false" customHeight="false" outlineLevel="0" collapsed="false">
      <c r="A59" s="256" t="s">
        <v>1821</v>
      </c>
      <c r="B59" s="257" t="s">
        <v>1822</v>
      </c>
      <c r="C59" s="258" t="s">
        <v>1332</v>
      </c>
      <c r="D59" s="257" t="s">
        <v>1823</v>
      </c>
      <c r="E59" s="257" t="s">
        <v>1334</v>
      </c>
      <c r="F59" s="257" t="s">
        <v>1562</v>
      </c>
      <c r="G59" s="259" t="s">
        <v>1824</v>
      </c>
      <c r="H59" s="259" t="s">
        <v>1825</v>
      </c>
      <c r="I59" s="260" t="s">
        <v>1826</v>
      </c>
      <c r="J59" s="257" t="s">
        <v>1501</v>
      </c>
      <c r="K59" s="260" t="s">
        <v>1827</v>
      </c>
      <c r="L59" s="261" t="n">
        <v>421902228191</v>
      </c>
      <c r="M59" s="257" t="s">
        <v>1828</v>
      </c>
      <c r="N59" s="258"/>
      <c r="O59" s="258"/>
      <c r="P59" s="258"/>
      <c r="R59" s="263" t="str">
        <f aca="false">A59</f>
        <v>00684112</v>
      </c>
    </row>
    <row r="60" customFormat="false" ht="12.5" hidden="false" customHeight="false" outlineLevel="0" collapsed="false">
      <c r="A60" s="256" t="s">
        <v>1829</v>
      </c>
      <c r="B60" s="257" t="s">
        <v>1830</v>
      </c>
      <c r="C60" s="258" t="s">
        <v>1332</v>
      </c>
      <c r="D60" s="257" t="s">
        <v>1371</v>
      </c>
      <c r="E60" s="257" t="s">
        <v>1334</v>
      </c>
      <c r="F60" s="257" t="s">
        <v>1438</v>
      </c>
      <c r="G60" s="259" t="s">
        <v>1831</v>
      </c>
      <c r="H60" s="259" t="s">
        <v>1832</v>
      </c>
      <c r="I60" s="260" t="s">
        <v>1833</v>
      </c>
      <c r="J60" s="257" t="s">
        <v>1339</v>
      </c>
      <c r="K60" s="260" t="s">
        <v>1834</v>
      </c>
      <c r="L60" s="261" t="n">
        <v>421905305338</v>
      </c>
      <c r="M60" s="257" t="s">
        <v>1835</v>
      </c>
      <c r="N60" s="257"/>
      <c r="O60" s="258"/>
      <c r="P60" s="257"/>
      <c r="R60" s="263" t="str">
        <f aca="false">A60</f>
        <v>31806431</v>
      </c>
    </row>
    <row r="61" customFormat="false" ht="12.5" hidden="false" customHeight="false" outlineLevel="0" collapsed="false">
      <c r="A61" s="256" t="s">
        <v>1836</v>
      </c>
      <c r="B61" s="257" t="s">
        <v>1837</v>
      </c>
      <c r="C61" s="258" t="s">
        <v>1332</v>
      </c>
      <c r="D61" s="257" t="s">
        <v>1371</v>
      </c>
      <c r="E61" s="257" t="s">
        <v>1334</v>
      </c>
      <c r="F61" s="257" t="s">
        <v>1438</v>
      </c>
      <c r="G61" s="259" t="s">
        <v>1838</v>
      </c>
      <c r="H61" s="259" t="s">
        <v>1839</v>
      </c>
      <c r="I61" s="260" t="s">
        <v>1840</v>
      </c>
      <c r="J61" s="257" t="s">
        <v>1339</v>
      </c>
      <c r="K61" s="260" t="s">
        <v>1841</v>
      </c>
      <c r="L61" s="261" t="n">
        <v>421908979442</v>
      </c>
      <c r="M61" s="257" t="s">
        <v>1842</v>
      </c>
      <c r="N61" s="257"/>
      <c r="O61" s="269"/>
      <c r="P61" s="257"/>
      <c r="R61" s="263" t="str">
        <f aca="false">A61</f>
        <v>31795421</v>
      </c>
    </row>
    <row r="62" customFormat="false" ht="12.5" hidden="false" customHeight="false" outlineLevel="0" collapsed="false">
      <c r="A62" s="264" t="s">
        <v>1843</v>
      </c>
      <c r="B62" s="257" t="s">
        <v>1844</v>
      </c>
      <c r="C62" s="258" t="s">
        <v>1332</v>
      </c>
      <c r="D62" s="257" t="s">
        <v>1371</v>
      </c>
      <c r="E62" s="257" t="s">
        <v>1334</v>
      </c>
      <c r="F62" s="257" t="s">
        <v>1438</v>
      </c>
      <c r="G62" s="259" t="s">
        <v>1845</v>
      </c>
      <c r="H62" s="259" t="s">
        <v>1846</v>
      </c>
      <c r="I62" s="260" t="s">
        <v>1847</v>
      </c>
      <c r="J62" s="257" t="s">
        <v>1339</v>
      </c>
      <c r="K62" s="260" t="s">
        <v>1848</v>
      </c>
      <c r="L62" s="261" t="n">
        <v>421903708275</v>
      </c>
      <c r="M62" s="257" t="s">
        <v>1849</v>
      </c>
      <c r="N62" s="265"/>
      <c r="O62" s="270"/>
      <c r="P62" s="265" t="s">
        <v>1850</v>
      </c>
      <c r="R62" s="263" t="str">
        <f aca="false">A62</f>
        <v>30774772</v>
      </c>
    </row>
    <row r="63" customFormat="false" ht="12.5" hidden="false" customHeight="false" outlineLevel="0" collapsed="false">
      <c r="A63" s="264" t="s">
        <v>1851</v>
      </c>
      <c r="B63" s="257" t="s">
        <v>1852</v>
      </c>
      <c r="C63" s="258" t="s">
        <v>1332</v>
      </c>
      <c r="D63" s="257" t="s">
        <v>1371</v>
      </c>
      <c r="E63" s="257" t="s">
        <v>1334</v>
      </c>
      <c r="F63" s="257" t="s">
        <v>1438</v>
      </c>
      <c r="G63" s="259" t="s">
        <v>1853</v>
      </c>
      <c r="H63" s="259" t="s">
        <v>1854</v>
      </c>
      <c r="I63" s="260" t="s">
        <v>1855</v>
      </c>
      <c r="J63" s="257" t="s">
        <v>1339</v>
      </c>
      <c r="K63" s="260" t="s">
        <v>1856</v>
      </c>
      <c r="L63" s="261" t="n">
        <v>421918529304</v>
      </c>
      <c r="M63" s="257" t="s">
        <v>1857</v>
      </c>
      <c r="N63" s="265"/>
      <c r="O63" s="267"/>
      <c r="P63" s="265"/>
      <c r="R63" s="263" t="str">
        <f aca="false">A63</f>
        <v>30793211</v>
      </c>
    </row>
    <row r="64" customFormat="false" ht="12.5" hidden="false" customHeight="false" outlineLevel="0" collapsed="false">
      <c r="A64" s="256" t="s">
        <v>1858</v>
      </c>
      <c r="B64" s="257" t="s">
        <v>1859</v>
      </c>
      <c r="C64" s="258" t="s">
        <v>1332</v>
      </c>
      <c r="D64" s="257" t="s">
        <v>1371</v>
      </c>
      <c r="E64" s="257" t="s">
        <v>1334</v>
      </c>
      <c r="F64" s="257" t="s">
        <v>1438</v>
      </c>
      <c r="G64" s="259" t="s">
        <v>1860</v>
      </c>
      <c r="H64" s="259" t="s">
        <v>1861</v>
      </c>
      <c r="I64" s="260" t="s">
        <v>1862</v>
      </c>
      <c r="J64" s="257" t="s">
        <v>1863</v>
      </c>
      <c r="K64" s="260" t="s">
        <v>1864</v>
      </c>
      <c r="L64" s="261" t="n">
        <v>421944318444</v>
      </c>
      <c r="M64" s="257" t="s">
        <v>1865</v>
      </c>
      <c r="N64" s="257"/>
      <c r="O64" s="258"/>
      <c r="P64" s="257"/>
      <c r="R64" s="263" t="str">
        <f aca="false">A64</f>
        <v>17308518</v>
      </c>
    </row>
    <row r="65" customFormat="false" ht="12.5" hidden="false" customHeight="false" outlineLevel="0" collapsed="false">
      <c r="A65" s="256" t="s">
        <v>1866</v>
      </c>
      <c r="B65" s="257" t="s">
        <v>1867</v>
      </c>
      <c r="C65" s="258" t="s">
        <v>1332</v>
      </c>
      <c r="D65" s="257" t="s">
        <v>1371</v>
      </c>
      <c r="E65" s="257" t="s">
        <v>1334</v>
      </c>
      <c r="F65" s="257" t="s">
        <v>1372</v>
      </c>
      <c r="G65" s="259" t="s">
        <v>1868</v>
      </c>
      <c r="H65" s="259" t="s">
        <v>1869</v>
      </c>
      <c r="I65" s="260" t="s">
        <v>1870</v>
      </c>
      <c r="J65" s="257" t="s">
        <v>1339</v>
      </c>
      <c r="K65" s="260" t="s">
        <v>1871</v>
      </c>
      <c r="L65" s="261" t="n">
        <v>421903692095</v>
      </c>
      <c r="M65" s="257" t="s">
        <v>1872</v>
      </c>
      <c r="N65" s="257"/>
      <c r="O65" s="257"/>
      <c r="P65" s="257"/>
      <c r="R65" s="263" t="str">
        <f aca="false">A65</f>
        <v>30811571</v>
      </c>
    </row>
    <row r="66" customFormat="false" ht="12.5" hidden="false" customHeight="false" outlineLevel="0" collapsed="false">
      <c r="A66" s="256" t="s">
        <v>1873</v>
      </c>
      <c r="B66" s="257" t="s">
        <v>1874</v>
      </c>
      <c r="C66" s="258" t="s">
        <v>1332</v>
      </c>
      <c r="D66" s="257" t="s">
        <v>1371</v>
      </c>
      <c r="E66" s="257" t="s">
        <v>1334</v>
      </c>
      <c r="F66" s="257" t="s">
        <v>1438</v>
      </c>
      <c r="G66" s="259" t="s">
        <v>1875</v>
      </c>
      <c r="H66" s="259" t="s">
        <v>1876</v>
      </c>
      <c r="I66" s="260" t="s">
        <v>1877</v>
      </c>
      <c r="J66" s="257" t="s">
        <v>1339</v>
      </c>
      <c r="K66" s="260" t="s">
        <v>1878</v>
      </c>
      <c r="L66" s="261" t="n">
        <v>421915499077</v>
      </c>
      <c r="M66" s="257" t="s">
        <v>1879</v>
      </c>
      <c r="N66" s="257"/>
      <c r="O66" s="257"/>
      <c r="P66" s="257"/>
      <c r="R66" s="263" t="str">
        <f aca="false">A66</f>
        <v>31119247</v>
      </c>
    </row>
    <row r="67" customFormat="false" ht="12.5" hidden="false" customHeight="false" outlineLevel="0" collapsed="false">
      <c r="A67" s="256" t="s">
        <v>1880</v>
      </c>
      <c r="B67" s="257" t="s">
        <v>1881</v>
      </c>
      <c r="C67" s="258" t="s">
        <v>1332</v>
      </c>
      <c r="D67" s="257" t="s">
        <v>1882</v>
      </c>
      <c r="E67" s="257" t="s">
        <v>1334</v>
      </c>
      <c r="F67" s="257" t="s">
        <v>1438</v>
      </c>
      <c r="G67" s="259" t="s">
        <v>1883</v>
      </c>
      <c r="H67" s="259" t="s">
        <v>1884</v>
      </c>
      <c r="I67" s="260" t="s">
        <v>1885</v>
      </c>
      <c r="J67" s="257" t="s">
        <v>1597</v>
      </c>
      <c r="K67" s="260" t="s">
        <v>1886</v>
      </c>
      <c r="L67" s="261" t="n">
        <v>421905234323</v>
      </c>
      <c r="M67" s="257" t="s">
        <v>1887</v>
      </c>
      <c r="N67" s="257"/>
      <c r="O67" s="257"/>
      <c r="P67" s="257"/>
      <c r="R67" s="263" t="str">
        <f aca="false">A67</f>
        <v>30845386</v>
      </c>
    </row>
    <row r="68" customFormat="false" ht="12.5" hidden="false" customHeight="false" outlineLevel="0" collapsed="false">
      <c r="A68" s="271" t="s">
        <v>1888</v>
      </c>
      <c r="B68" s="257" t="s">
        <v>1889</v>
      </c>
      <c r="C68" s="272" t="s">
        <v>1332</v>
      </c>
      <c r="D68" s="257" t="s">
        <v>1371</v>
      </c>
      <c r="E68" s="257" t="s">
        <v>1334</v>
      </c>
      <c r="F68" s="257" t="s">
        <v>1438</v>
      </c>
      <c r="G68" s="259" t="s">
        <v>1890</v>
      </c>
      <c r="H68" s="259" t="s">
        <v>1891</v>
      </c>
      <c r="I68" s="260" t="s">
        <v>1892</v>
      </c>
      <c r="J68" s="257" t="s">
        <v>1386</v>
      </c>
      <c r="K68" s="260" t="s">
        <v>1893</v>
      </c>
      <c r="L68" s="261" t="n">
        <v>421905650170</v>
      </c>
      <c r="M68" s="257" t="s">
        <v>1894</v>
      </c>
      <c r="N68" s="272"/>
      <c r="O68" s="272"/>
      <c r="P68" s="272"/>
      <c r="R68" s="263" t="str">
        <f aca="false">A68</f>
        <v>30788714</v>
      </c>
    </row>
    <row r="69" customFormat="false" ht="12.5" hidden="false" customHeight="false" outlineLevel="0" collapsed="false">
      <c r="A69" s="271" t="s">
        <v>1895</v>
      </c>
      <c r="B69" s="272" t="s">
        <v>1896</v>
      </c>
      <c r="C69" s="272" t="s">
        <v>1332</v>
      </c>
      <c r="D69" s="272" t="s">
        <v>1371</v>
      </c>
      <c r="E69" s="272" t="s">
        <v>1334</v>
      </c>
      <c r="F69" s="272" t="s">
        <v>1438</v>
      </c>
      <c r="G69" s="272" t="s">
        <v>1897</v>
      </c>
      <c r="H69" s="272" t="s">
        <v>1898</v>
      </c>
      <c r="I69" s="272" t="s">
        <v>1899</v>
      </c>
      <c r="J69" s="272" t="s">
        <v>1386</v>
      </c>
      <c r="K69" s="272" t="s">
        <v>1900</v>
      </c>
      <c r="L69" s="273" t="n">
        <v>421903636503</v>
      </c>
      <c r="M69" s="272" t="s">
        <v>1901</v>
      </c>
      <c r="N69" s="272"/>
      <c r="O69" s="272"/>
      <c r="P69" s="272"/>
      <c r="R69" s="263" t="str">
        <f aca="false">A69</f>
        <v>30806518</v>
      </c>
    </row>
    <row r="70" customFormat="false" ht="12.5" hidden="false" customHeight="false" outlineLevel="0" collapsed="false">
      <c r="A70" s="271" t="s">
        <v>1902</v>
      </c>
      <c r="B70" s="272" t="s">
        <v>1903</v>
      </c>
      <c r="C70" s="272" t="s">
        <v>1332</v>
      </c>
      <c r="D70" s="272" t="s">
        <v>1904</v>
      </c>
      <c r="E70" s="272" t="s">
        <v>1334</v>
      </c>
      <c r="F70" s="272" t="s">
        <v>1480</v>
      </c>
      <c r="G70" s="272" t="s">
        <v>1905</v>
      </c>
      <c r="H70" s="272" t="s">
        <v>1906</v>
      </c>
      <c r="I70" s="272" t="s">
        <v>1907</v>
      </c>
      <c r="J70" s="272" t="s">
        <v>1386</v>
      </c>
      <c r="K70" s="272" t="s">
        <v>1908</v>
      </c>
      <c r="L70" s="273" t="n">
        <v>421917263316</v>
      </c>
      <c r="M70" s="272" t="s">
        <v>1909</v>
      </c>
      <c r="N70" s="272"/>
      <c r="O70" s="272"/>
      <c r="P70" s="272"/>
      <c r="R70" s="263" t="str">
        <f aca="false">A70</f>
        <v>31751075</v>
      </c>
    </row>
    <row r="71" customFormat="false" ht="12.5" hidden="false" customHeight="false" outlineLevel="0" collapsed="false">
      <c r="A71" s="271" t="s">
        <v>1910</v>
      </c>
      <c r="B71" s="272" t="s">
        <v>1911</v>
      </c>
      <c r="C71" s="272" t="s">
        <v>1332</v>
      </c>
      <c r="D71" s="272" t="s">
        <v>1912</v>
      </c>
      <c r="E71" s="272" t="s">
        <v>1913</v>
      </c>
      <c r="F71" s="272" t="s">
        <v>1914</v>
      </c>
      <c r="G71" s="272" t="s">
        <v>1915</v>
      </c>
      <c r="H71" s="272" t="s">
        <v>1916</v>
      </c>
      <c r="I71" s="272" t="s">
        <v>1917</v>
      </c>
      <c r="J71" s="272" t="s">
        <v>1339</v>
      </c>
      <c r="K71" s="272" t="s">
        <v>1917</v>
      </c>
      <c r="L71" s="273" t="n">
        <v>421905486716</v>
      </c>
      <c r="M71" s="272" t="s">
        <v>1918</v>
      </c>
      <c r="N71" s="272"/>
      <c r="O71" s="272" t="s">
        <v>1919</v>
      </c>
      <c r="P71" s="272"/>
      <c r="R71" s="263" t="str">
        <f aca="false">A71</f>
        <v>37818058</v>
      </c>
    </row>
    <row r="72" customFormat="false" ht="12.5" hidden="false" customHeight="false" outlineLevel="0" collapsed="false">
      <c r="A72" s="271" t="s">
        <v>1920</v>
      </c>
      <c r="B72" s="272" t="s">
        <v>1921</v>
      </c>
      <c r="C72" s="272" t="s">
        <v>1332</v>
      </c>
      <c r="D72" s="272" t="s">
        <v>1922</v>
      </c>
      <c r="E72" s="272" t="s">
        <v>1754</v>
      </c>
      <c r="F72" s="272" t="s">
        <v>1923</v>
      </c>
      <c r="G72" s="272" t="s">
        <v>1924</v>
      </c>
      <c r="H72" s="272" t="s">
        <v>1925</v>
      </c>
      <c r="I72" s="272" t="s">
        <v>1926</v>
      </c>
      <c r="J72" s="272" t="s">
        <v>1339</v>
      </c>
      <c r="K72" s="272" t="s">
        <v>1926</v>
      </c>
      <c r="L72" s="273" t="n">
        <v>421905235472</v>
      </c>
      <c r="M72" s="272" t="s">
        <v>1927</v>
      </c>
      <c r="N72" s="272"/>
      <c r="O72" s="272"/>
      <c r="P72" s="272"/>
      <c r="R72" s="263" t="str">
        <f aca="false">A72</f>
        <v>31871526</v>
      </c>
    </row>
    <row r="73" customFormat="false" ht="12.5" hidden="false" customHeight="false" outlineLevel="0" collapsed="false">
      <c r="A73" s="271" t="s">
        <v>1928</v>
      </c>
      <c r="B73" s="272" t="s">
        <v>1929</v>
      </c>
      <c r="C73" s="272" t="s">
        <v>1332</v>
      </c>
      <c r="D73" s="272" t="s">
        <v>1930</v>
      </c>
      <c r="E73" s="272" t="s">
        <v>1931</v>
      </c>
      <c r="F73" s="272" t="s">
        <v>1932</v>
      </c>
      <c r="G73" s="272" t="s">
        <v>1933</v>
      </c>
      <c r="H73" s="272" t="s">
        <v>1934</v>
      </c>
      <c r="I73" s="272" t="s">
        <v>1935</v>
      </c>
      <c r="J73" s="272" t="s">
        <v>1386</v>
      </c>
      <c r="K73" s="272" t="s">
        <v>1935</v>
      </c>
      <c r="L73" s="273" t="n">
        <v>421905970041</v>
      </c>
      <c r="M73" s="272" t="s">
        <v>1936</v>
      </c>
      <c r="N73" s="272"/>
      <c r="O73" s="272"/>
      <c r="P73" s="272"/>
      <c r="R73" s="263" t="str">
        <f aca="false">A73</f>
        <v>31989373</v>
      </c>
    </row>
    <row r="74" customFormat="false" ht="12.5" hidden="false" customHeight="false" outlineLevel="0" collapsed="false">
      <c r="A74" s="271" t="s">
        <v>1937</v>
      </c>
      <c r="B74" s="272" t="s">
        <v>1938</v>
      </c>
      <c r="C74" s="272" t="s">
        <v>1332</v>
      </c>
      <c r="D74" s="272" t="s">
        <v>1939</v>
      </c>
      <c r="E74" s="272" t="s">
        <v>1940</v>
      </c>
      <c r="F74" s="272" t="s">
        <v>1634</v>
      </c>
      <c r="G74" s="272" t="s">
        <v>1941</v>
      </c>
      <c r="H74" s="272" t="s">
        <v>1942</v>
      </c>
      <c r="I74" s="272" t="s">
        <v>1943</v>
      </c>
      <c r="J74" s="272" t="s">
        <v>1944</v>
      </c>
      <c r="K74" s="272"/>
      <c r="L74" s="273" t="n">
        <v>421907953701</v>
      </c>
      <c r="M74" s="272"/>
      <c r="N74" s="272"/>
      <c r="O74" s="272"/>
      <c r="P74" s="272"/>
      <c r="R74" s="263" t="str">
        <f aca="false">A74</f>
        <v>17326087</v>
      </c>
    </row>
    <row r="75" customFormat="false" ht="12.5" hidden="false" customHeight="false" outlineLevel="0" collapsed="false">
      <c r="A75" s="271" t="s">
        <v>1945</v>
      </c>
      <c r="B75" s="272" t="s">
        <v>1946</v>
      </c>
      <c r="C75" s="272" t="s">
        <v>1332</v>
      </c>
      <c r="D75" s="272" t="s">
        <v>1947</v>
      </c>
      <c r="E75" s="272" t="s">
        <v>1948</v>
      </c>
      <c r="F75" s="272" t="s">
        <v>1949</v>
      </c>
      <c r="G75" s="272" t="s">
        <v>1950</v>
      </c>
      <c r="H75" s="272" t="s">
        <v>1951</v>
      </c>
      <c r="I75" s="272" t="s">
        <v>1952</v>
      </c>
      <c r="J75" s="272" t="s">
        <v>1386</v>
      </c>
      <c r="K75" s="272" t="s">
        <v>1952</v>
      </c>
      <c r="L75" s="273" t="n">
        <v>421915879583</v>
      </c>
      <c r="M75" s="272" t="s">
        <v>1953</v>
      </c>
      <c r="N75" s="272"/>
      <c r="O75" s="272"/>
      <c r="P75" s="272"/>
      <c r="R75" s="263" t="str">
        <f aca="false">A75</f>
        <v>42219922</v>
      </c>
    </row>
    <row r="76" customFormat="false" ht="12.5" hidden="false" customHeight="false" outlineLevel="0" collapsed="false">
      <c r="A76" s="271" t="s">
        <v>1954</v>
      </c>
      <c r="B76" s="272" t="s">
        <v>1955</v>
      </c>
      <c r="C76" s="272" t="s">
        <v>1332</v>
      </c>
      <c r="D76" s="272" t="s">
        <v>1956</v>
      </c>
      <c r="E76" s="272" t="s">
        <v>1697</v>
      </c>
      <c r="F76" s="272" t="s">
        <v>1698</v>
      </c>
      <c r="G76" s="272" t="s">
        <v>1957</v>
      </c>
      <c r="H76" s="272" t="s">
        <v>1958</v>
      </c>
      <c r="I76" s="272" t="s">
        <v>1959</v>
      </c>
      <c r="J76" s="272" t="s">
        <v>1339</v>
      </c>
      <c r="K76" s="272" t="s">
        <v>1960</v>
      </c>
      <c r="L76" s="273" t="n">
        <v>421918711548</v>
      </c>
      <c r="M76" s="272" t="s">
        <v>1961</v>
      </c>
      <c r="N76" s="272"/>
      <c r="O76" s="272"/>
      <c r="P76" s="272"/>
      <c r="R76" s="263" t="str">
        <f aca="false">A76</f>
        <v>51118831</v>
      </c>
    </row>
    <row r="77" customFormat="false" ht="12.5" hidden="false" customHeight="false" outlineLevel="0" collapsed="false">
      <c r="A77" s="271" t="s">
        <v>1962</v>
      </c>
      <c r="B77" s="272" t="s">
        <v>1963</v>
      </c>
      <c r="C77" s="272" t="s">
        <v>1332</v>
      </c>
      <c r="D77" s="272" t="s">
        <v>1371</v>
      </c>
      <c r="E77" s="272" t="s">
        <v>1334</v>
      </c>
      <c r="F77" s="272" t="s">
        <v>1438</v>
      </c>
      <c r="G77" s="272" t="s">
        <v>1964</v>
      </c>
      <c r="H77" s="272" t="s">
        <v>1965</v>
      </c>
      <c r="I77" s="272" t="s">
        <v>1966</v>
      </c>
      <c r="J77" s="272" t="s">
        <v>1339</v>
      </c>
      <c r="K77" s="272" t="s">
        <v>1966</v>
      </c>
      <c r="L77" s="273" t="n">
        <v>421905245008</v>
      </c>
      <c r="M77" s="272" t="s">
        <v>1967</v>
      </c>
      <c r="N77" s="272"/>
      <c r="O77" s="272"/>
      <c r="P77" s="272"/>
      <c r="R77" s="263" t="str">
        <f aca="false">A77</f>
        <v>00684767</v>
      </c>
    </row>
    <row r="78" customFormat="false" ht="20.5" hidden="false" customHeight="false" outlineLevel="0" collapsed="false">
      <c r="A78" s="271" t="s">
        <v>1968</v>
      </c>
      <c r="B78" s="272" t="s">
        <v>1969</v>
      </c>
      <c r="C78" s="272" t="s">
        <v>1332</v>
      </c>
      <c r="D78" s="272" t="s">
        <v>1714</v>
      </c>
      <c r="E78" s="272" t="s">
        <v>1715</v>
      </c>
      <c r="F78" s="272" t="s">
        <v>1548</v>
      </c>
      <c r="G78" s="272" t="s">
        <v>1970</v>
      </c>
      <c r="H78" s="272" t="s">
        <v>1971</v>
      </c>
      <c r="I78" s="272" t="s">
        <v>1718</v>
      </c>
      <c r="J78" s="272" t="s">
        <v>1386</v>
      </c>
      <c r="K78" s="274" t="s">
        <v>1972</v>
      </c>
      <c r="L78" s="275" t="s">
        <v>1973</v>
      </c>
      <c r="M78" s="272" t="s">
        <v>1974</v>
      </c>
      <c r="N78" s="272"/>
      <c r="O78" s="272"/>
      <c r="P78" s="272"/>
      <c r="R78" s="263" t="str">
        <f aca="false">A78</f>
        <v>22665234</v>
      </c>
    </row>
    <row r="79" customFormat="false" ht="12.5" hidden="false" customHeight="false" outlineLevel="0" collapsed="false">
      <c r="A79" s="271" t="s">
        <v>1975</v>
      </c>
      <c r="B79" s="272" t="s">
        <v>1976</v>
      </c>
      <c r="C79" s="272" t="s">
        <v>1332</v>
      </c>
      <c r="D79" s="272" t="s">
        <v>1977</v>
      </c>
      <c r="E79" s="272" t="s">
        <v>1363</v>
      </c>
      <c r="F79" s="272" t="s">
        <v>1364</v>
      </c>
      <c r="G79" s="272" t="s">
        <v>1978</v>
      </c>
      <c r="H79" s="272" t="s">
        <v>1979</v>
      </c>
      <c r="I79" s="272" t="s">
        <v>1980</v>
      </c>
      <c r="J79" s="272" t="s">
        <v>1386</v>
      </c>
      <c r="K79" s="272" t="s">
        <v>1981</v>
      </c>
      <c r="L79" s="273" t="n">
        <v>421918808923</v>
      </c>
      <c r="M79" s="272" t="s">
        <v>1982</v>
      </c>
      <c r="N79" s="272"/>
      <c r="O79" s="272"/>
      <c r="P79" s="272"/>
      <c r="R79" s="263" t="str">
        <f aca="false">A79</f>
        <v>30793203</v>
      </c>
    </row>
    <row r="80" customFormat="false" ht="12.5" hidden="false" customHeight="false" outlineLevel="0" collapsed="false">
      <c r="A80" s="271" t="s">
        <v>1983</v>
      </c>
      <c r="B80" s="272" t="s">
        <v>1984</v>
      </c>
      <c r="C80" s="272" t="s">
        <v>1332</v>
      </c>
      <c r="D80" s="272" t="s">
        <v>1985</v>
      </c>
      <c r="E80" s="272" t="s">
        <v>1334</v>
      </c>
      <c r="F80" s="272" t="s">
        <v>1986</v>
      </c>
      <c r="G80" s="272" t="s">
        <v>1987</v>
      </c>
      <c r="H80" s="272" t="s">
        <v>1988</v>
      </c>
      <c r="I80" s="272" t="s">
        <v>1989</v>
      </c>
      <c r="J80" s="272" t="s">
        <v>1386</v>
      </c>
      <c r="K80" s="272" t="s">
        <v>1989</v>
      </c>
      <c r="L80" s="273" t="n">
        <v>421905418010</v>
      </c>
      <c r="M80" s="272" t="s">
        <v>1990</v>
      </c>
      <c r="N80" s="272"/>
      <c r="O80" s="272"/>
      <c r="P80" s="272"/>
      <c r="R80" s="263" t="str">
        <f aca="false">A80</f>
        <v>00681768</v>
      </c>
    </row>
    <row r="81" customFormat="false" ht="12.5" hidden="false" customHeight="false" outlineLevel="0" collapsed="false">
      <c r="A81" s="271" t="s">
        <v>1991</v>
      </c>
      <c r="B81" s="272" t="s">
        <v>1992</v>
      </c>
      <c r="C81" s="272" t="s">
        <v>1332</v>
      </c>
      <c r="D81" s="272" t="s">
        <v>1371</v>
      </c>
      <c r="E81" s="272" t="s">
        <v>1334</v>
      </c>
      <c r="F81" s="272" t="s">
        <v>1438</v>
      </c>
      <c r="G81" s="272" t="s">
        <v>1993</v>
      </c>
      <c r="H81" s="272" t="s">
        <v>1994</v>
      </c>
      <c r="I81" s="272" t="s">
        <v>1995</v>
      </c>
      <c r="J81" s="272" t="s">
        <v>1386</v>
      </c>
      <c r="K81" s="272" t="s">
        <v>1995</v>
      </c>
      <c r="L81" s="273" t="n">
        <v>421915282858</v>
      </c>
      <c r="M81" s="272" t="s">
        <v>1996</v>
      </c>
      <c r="N81" s="272"/>
      <c r="O81" s="272"/>
      <c r="P81" s="272"/>
      <c r="R81" s="263" t="str">
        <f aca="false">A81</f>
        <v>31796079</v>
      </c>
    </row>
    <row r="82" customFormat="false" ht="12.5" hidden="false" customHeight="false" outlineLevel="0" collapsed="false">
      <c r="A82" s="271" t="s">
        <v>1997</v>
      </c>
      <c r="B82" s="272" t="s">
        <v>1998</v>
      </c>
      <c r="C82" s="272" t="s">
        <v>1332</v>
      </c>
      <c r="D82" s="272" t="s">
        <v>1436</v>
      </c>
      <c r="E82" s="272" t="s">
        <v>1437</v>
      </c>
      <c r="F82" s="272" t="s">
        <v>1438</v>
      </c>
      <c r="G82" s="272" t="s">
        <v>1999</v>
      </c>
      <c r="H82" s="272" t="s">
        <v>2000</v>
      </c>
      <c r="I82" s="272" t="s">
        <v>2001</v>
      </c>
      <c r="J82" s="272" t="s">
        <v>2002</v>
      </c>
      <c r="K82" s="272" t="s">
        <v>2001</v>
      </c>
      <c r="L82" s="273" t="n">
        <v>421917176673</v>
      </c>
      <c r="M82" s="272" t="s">
        <v>2003</v>
      </c>
      <c r="N82" s="272"/>
      <c r="O82" s="272"/>
      <c r="P82" s="272"/>
      <c r="R82" s="263" t="str">
        <f aca="false">A82</f>
        <v>30811406</v>
      </c>
    </row>
    <row r="83" customFormat="false" ht="12.5" hidden="false" customHeight="false" outlineLevel="0" collapsed="false">
      <c r="A83" s="271" t="s">
        <v>2004</v>
      </c>
      <c r="B83" s="272" t="s">
        <v>2005</v>
      </c>
      <c r="C83" s="272" t="s">
        <v>1332</v>
      </c>
      <c r="D83" s="272" t="s">
        <v>2006</v>
      </c>
      <c r="E83" s="272" t="s">
        <v>1796</v>
      </c>
      <c r="F83" s="272" t="s">
        <v>2007</v>
      </c>
      <c r="G83" s="272" t="s">
        <v>2008</v>
      </c>
      <c r="H83" s="272" t="s">
        <v>2009</v>
      </c>
      <c r="I83" s="272" t="s">
        <v>2010</v>
      </c>
      <c r="J83" s="272" t="s">
        <v>1339</v>
      </c>
      <c r="K83" s="272" t="s">
        <v>2010</v>
      </c>
      <c r="L83" s="273" t="n">
        <v>421918648073</v>
      </c>
      <c r="M83" s="272" t="s">
        <v>2011</v>
      </c>
      <c r="N83" s="272"/>
      <c r="O83" s="272"/>
      <c r="P83" s="272"/>
      <c r="R83" s="263" t="str">
        <f aca="false">A83</f>
        <v>53007344</v>
      </c>
    </row>
    <row r="84" customFormat="false" ht="12.5" hidden="false" customHeight="false" outlineLevel="0" collapsed="false">
      <c r="A84" s="271" t="s">
        <v>2012</v>
      </c>
      <c r="B84" s="272" t="s">
        <v>2013</v>
      </c>
      <c r="C84" s="272" t="s">
        <v>1332</v>
      </c>
      <c r="D84" s="272" t="s">
        <v>2014</v>
      </c>
      <c r="E84" s="272" t="s">
        <v>1363</v>
      </c>
      <c r="F84" s="272" t="s">
        <v>1364</v>
      </c>
      <c r="G84" s="272" t="s">
        <v>2015</v>
      </c>
      <c r="H84" s="272" t="s">
        <v>2016</v>
      </c>
      <c r="I84" s="272" t="s">
        <v>2017</v>
      </c>
      <c r="J84" s="272" t="s">
        <v>1386</v>
      </c>
      <c r="K84" s="272" t="s">
        <v>2017</v>
      </c>
      <c r="L84" s="273" t="n">
        <v>421905700790</v>
      </c>
      <c r="M84" s="272" t="s">
        <v>2018</v>
      </c>
      <c r="N84" s="272"/>
      <c r="O84" s="272"/>
      <c r="P84" s="272"/>
      <c r="R84" s="263" t="str">
        <f aca="false">A84</f>
        <v>35538015</v>
      </c>
    </row>
    <row r="85" customFormat="false" ht="12.5" hidden="false" customHeight="false" outlineLevel="0" collapsed="false">
      <c r="A85" s="271" t="s">
        <v>2019</v>
      </c>
      <c r="B85" s="272" t="s">
        <v>2020</v>
      </c>
      <c r="C85" s="272" t="s">
        <v>1332</v>
      </c>
      <c r="D85" s="272" t="s">
        <v>1744</v>
      </c>
      <c r="E85" s="272" t="s">
        <v>1334</v>
      </c>
      <c r="F85" s="272" t="s">
        <v>1745</v>
      </c>
      <c r="G85" s="272" t="s">
        <v>2021</v>
      </c>
      <c r="H85" s="272" t="s">
        <v>2022</v>
      </c>
      <c r="I85" s="272" t="s">
        <v>2023</v>
      </c>
      <c r="J85" s="272" t="s">
        <v>1339</v>
      </c>
      <c r="K85" s="272" t="s">
        <v>2024</v>
      </c>
      <c r="L85" s="273" t="n">
        <v>421918737877</v>
      </c>
      <c r="M85" s="272" t="s">
        <v>2025</v>
      </c>
      <c r="N85" s="272"/>
      <c r="O85" s="272"/>
      <c r="P85" s="272"/>
      <c r="R85" s="263" t="str">
        <f aca="false">A85</f>
        <v>00585319</v>
      </c>
    </row>
    <row r="86" customFormat="false" ht="12.5" hidden="false" customHeight="false" outlineLevel="0" collapsed="false">
      <c r="A86" s="271" t="s">
        <v>2026</v>
      </c>
      <c r="B86" s="272" t="s">
        <v>2027</v>
      </c>
      <c r="C86" s="272" t="s">
        <v>1332</v>
      </c>
      <c r="D86" s="272" t="s">
        <v>2028</v>
      </c>
      <c r="E86" s="272" t="s">
        <v>1437</v>
      </c>
      <c r="F86" s="272" t="s">
        <v>1438</v>
      </c>
      <c r="G86" s="272" t="s">
        <v>2029</v>
      </c>
      <c r="H86" s="272" t="s">
        <v>2030</v>
      </c>
      <c r="I86" s="272" t="s">
        <v>2031</v>
      </c>
      <c r="J86" s="272" t="s">
        <v>1386</v>
      </c>
      <c r="K86" s="272" t="s">
        <v>2031</v>
      </c>
      <c r="L86" s="273" t="n">
        <v>421903422249</v>
      </c>
      <c r="M86" s="272" t="s">
        <v>2032</v>
      </c>
      <c r="N86" s="272"/>
      <c r="O86" s="272"/>
      <c r="P86" s="272"/>
      <c r="R86" s="263" t="str">
        <f aca="false">A86</f>
        <v>42132690</v>
      </c>
    </row>
    <row r="87" customFormat="false" ht="12.5" hidden="false" customHeight="false" outlineLevel="0" collapsed="false">
      <c r="A87" s="271" t="s">
        <v>2033</v>
      </c>
      <c r="B87" s="272" t="s">
        <v>2034</v>
      </c>
      <c r="C87" s="272" t="s">
        <v>1332</v>
      </c>
      <c r="D87" s="272" t="s">
        <v>2035</v>
      </c>
      <c r="E87" s="272" t="s">
        <v>1334</v>
      </c>
      <c r="F87" s="272" t="s">
        <v>2036</v>
      </c>
      <c r="G87" s="272" t="s">
        <v>2037</v>
      </c>
      <c r="H87" s="272" t="s">
        <v>2038</v>
      </c>
      <c r="I87" s="272" t="s">
        <v>2039</v>
      </c>
      <c r="J87" s="272" t="s">
        <v>1339</v>
      </c>
      <c r="K87" s="272" t="s">
        <v>2040</v>
      </c>
      <c r="L87" s="273" t="n">
        <v>421905641479</v>
      </c>
      <c r="M87" s="272" t="s">
        <v>2041</v>
      </c>
      <c r="N87" s="272"/>
      <c r="O87" s="272"/>
      <c r="P87" s="272"/>
      <c r="R87" s="263" t="str">
        <f aca="false">A87</f>
        <v>50671669</v>
      </c>
    </row>
    <row r="88" customFormat="false" ht="12.5" hidden="false" customHeight="false" outlineLevel="0" collapsed="false">
      <c r="A88" s="271"/>
      <c r="B88" s="272"/>
      <c r="C88" s="272"/>
      <c r="D88" s="272"/>
      <c r="E88" s="272"/>
      <c r="F88" s="272"/>
      <c r="G88" s="272"/>
      <c r="H88" s="272"/>
      <c r="I88" s="272"/>
      <c r="J88" s="272"/>
      <c r="K88" s="272"/>
      <c r="L88" s="273"/>
      <c r="M88" s="272"/>
      <c r="N88" s="272"/>
      <c r="O88" s="272"/>
      <c r="P88" s="272"/>
      <c r="R88" s="263" t="n">
        <f aca="false">A88</f>
        <v>0</v>
      </c>
    </row>
    <row r="89" customFormat="false" ht="12.5" hidden="false" customHeight="false" outlineLevel="0" collapsed="false">
      <c r="A89" s="271"/>
      <c r="B89" s="272"/>
      <c r="C89" s="272"/>
      <c r="D89" s="272"/>
      <c r="E89" s="272"/>
      <c r="F89" s="272"/>
      <c r="G89" s="272"/>
      <c r="H89" s="272"/>
      <c r="I89" s="272"/>
      <c r="J89" s="272"/>
      <c r="K89" s="272"/>
      <c r="L89" s="273"/>
      <c r="M89" s="272"/>
      <c r="N89" s="272"/>
      <c r="O89" s="272"/>
      <c r="P89" s="272"/>
      <c r="R89" s="263" t="n">
        <f aca="false">A89</f>
        <v>0</v>
      </c>
    </row>
    <row r="90" customFormat="false" ht="12.5" hidden="false" customHeight="false" outlineLevel="0" collapsed="false">
      <c r="A90" s="271"/>
      <c r="B90" s="272"/>
      <c r="C90" s="272"/>
      <c r="D90" s="272"/>
      <c r="E90" s="272"/>
      <c r="F90" s="272"/>
      <c r="G90" s="272"/>
      <c r="H90" s="272"/>
      <c r="I90" s="272"/>
      <c r="J90" s="272"/>
      <c r="K90" s="272"/>
      <c r="L90" s="273"/>
      <c r="M90" s="272"/>
      <c r="N90" s="272"/>
      <c r="O90" s="272"/>
      <c r="P90" s="272"/>
      <c r="R90" s="263" t="n">
        <f aca="false">A90</f>
        <v>0</v>
      </c>
    </row>
  </sheetData>
  <sheetProtection sheet="true" objects="true" scenarios="true"/>
  <hyperlinks>
    <hyperlink ref="G36" r:id="rId1" display="www.sbiz.sk"/>
  </hyperlink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792"/>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pane xSplit="0" ySplit="1" topLeftCell="A2" activePane="bottomLeft" state="frozen"/>
      <selection pane="topLeft" activeCell="A1" activeCellId="0" sqref="A1"/>
      <selection pane="bottomLeft" activeCell="C13" activeCellId="0" sqref="C13"/>
    </sheetView>
  </sheetViews>
  <sheetFormatPr defaultColWidth="9.1015625" defaultRowHeight="12.5" zeroHeight="false" outlineLevelRow="0" outlineLevelCol="0"/>
  <cols>
    <col collapsed="false" customWidth="true" hidden="false" outlineLevel="0" max="1" min="1" style="276" width="11.91"/>
    <col collapsed="false" customWidth="true" hidden="false" outlineLevel="0" max="2" min="2" style="277" width="47.43"/>
    <col collapsed="false" customWidth="true" hidden="false" outlineLevel="0" max="3" min="3" style="277" width="49.91"/>
    <col collapsed="false" customWidth="true" hidden="false" outlineLevel="0" max="4" min="4" style="278" width="11.54"/>
    <col collapsed="false" customWidth="true" hidden="false" outlineLevel="0" max="5" min="5" style="279" width="6.01"/>
    <col collapsed="false" customWidth="true" hidden="false" outlineLevel="0" max="6" min="6" style="276" width="4.44"/>
    <col collapsed="false" customWidth="true" hidden="false" outlineLevel="0" max="8" min="7" style="277" width="5.55"/>
    <col collapsed="false" customWidth="true" hidden="false" outlineLevel="0" max="9" min="9" style="280" width="8.54"/>
    <col collapsed="false" customWidth="true" hidden="false" outlineLevel="0" max="10" min="10" style="280" width="12.56"/>
    <col collapsed="false" customWidth="true" hidden="false" outlineLevel="0" max="11" min="11" style="280" width="19.46"/>
    <col collapsed="false" customWidth="true" hidden="false" outlineLevel="0" max="13" min="12" style="280" width="13.55"/>
    <col collapsed="false" customWidth="false" hidden="false" outlineLevel="0" max="1024" min="14" style="280" width="9.09"/>
  </cols>
  <sheetData>
    <row r="1" s="285" customFormat="true" ht="21" hidden="false" customHeight="false" outlineLevel="0" collapsed="false">
      <c r="A1" s="281" t="s">
        <v>1314</v>
      </c>
      <c r="B1" s="282" t="s">
        <v>349</v>
      </c>
      <c r="C1" s="282" t="s">
        <v>2042</v>
      </c>
      <c r="D1" s="283" t="s">
        <v>369</v>
      </c>
      <c r="E1" s="284" t="s">
        <v>2043</v>
      </c>
      <c r="F1" s="281" t="s">
        <v>373</v>
      </c>
      <c r="G1" s="281" t="s">
        <v>352</v>
      </c>
      <c r="H1" s="281" t="s">
        <v>2044</v>
      </c>
      <c r="I1" s="281" t="s">
        <v>2045</v>
      </c>
      <c r="J1" s="281" t="s">
        <v>2046</v>
      </c>
      <c r="K1" s="281" t="s">
        <v>2047</v>
      </c>
      <c r="L1" s="281" t="s">
        <v>2048</v>
      </c>
      <c r="M1" s="281" t="s">
        <v>2049</v>
      </c>
      <c r="N1" s="281" t="s">
        <v>2050</v>
      </c>
    </row>
    <row r="2" customFormat="false" ht="12.5" hidden="false" customHeight="false" outlineLevel="0" collapsed="false">
      <c r="A2" s="264" t="s">
        <v>1330</v>
      </c>
      <c r="B2" s="286" t="str">
        <f aca="false">VLOOKUP(A2,Adr!A:B,2,FALSE())</f>
        <v>Slovenská asociácia amerického futbalu, o.z.</v>
      </c>
      <c r="C2" s="287" t="s">
        <v>2051</v>
      </c>
      <c r="D2" s="288" t="n">
        <v>16924</v>
      </c>
      <c r="E2" s="289" t="n">
        <v>0</v>
      </c>
      <c r="F2" s="290" t="s">
        <v>376</v>
      </c>
      <c r="G2" s="287" t="s">
        <v>356</v>
      </c>
      <c r="H2" s="287" t="s">
        <v>2052</v>
      </c>
      <c r="I2" s="291" t="str">
        <f aca="false">A2&amp;F2</f>
        <v>30787009a</v>
      </c>
      <c r="J2" s="292" t="str">
        <f aca="false">A2&amp;G2</f>
        <v>30787009026 02</v>
      </c>
      <c r="K2" s="293" t="s">
        <v>2053</v>
      </c>
      <c r="L2" s="292" t="str">
        <f aca="false">A2&amp;G2&amp;H2</f>
        <v>30787009026 02B</v>
      </c>
      <c r="M2" s="293" t="str">
        <f aca="false">B2&amp;F2&amp;H2&amp;C2</f>
        <v>Slovenská asociácia amerického futbalu, o.z.aBamerický futbal - bežné transfery</v>
      </c>
      <c r="N2" s="280" t="str">
        <f aca="false">+I2&amp;H2</f>
        <v>30787009aB</v>
      </c>
    </row>
    <row r="3" customFormat="false" ht="12.5" hidden="false" customHeight="false" outlineLevel="0" collapsed="false">
      <c r="A3" s="294" t="s">
        <v>1341</v>
      </c>
      <c r="B3" s="286" t="str">
        <f aca="false">VLOOKUP(A3,Adr!A:B,2,FALSE())</f>
        <v>Slovenská asociácia boccie</v>
      </c>
      <c r="C3" s="287" t="s">
        <v>2054</v>
      </c>
      <c r="D3" s="288" t="n">
        <v>15790</v>
      </c>
      <c r="E3" s="295" t="n">
        <v>0</v>
      </c>
      <c r="F3" s="290" t="s">
        <v>376</v>
      </c>
      <c r="G3" s="287" t="s">
        <v>356</v>
      </c>
      <c r="H3" s="287" t="s">
        <v>2052</v>
      </c>
      <c r="I3" s="291" t="str">
        <f aca="false">A3&amp;F3</f>
        <v>00631655a</v>
      </c>
      <c r="J3" s="292" t="str">
        <f aca="false">A3&amp;G3</f>
        <v>00631655026 02</v>
      </c>
      <c r="K3" s="293" t="s">
        <v>2055</v>
      </c>
      <c r="L3" s="292" t="str">
        <f aca="false">A3&amp;G3&amp;H3</f>
        <v>00631655026 02B</v>
      </c>
      <c r="M3" s="293" t="str">
        <f aca="false">B3&amp;F3&amp;H3&amp;C3</f>
        <v>Slovenská asociácia boccieaBboccia - bežné transfery</v>
      </c>
      <c r="N3" s="280" t="str">
        <f aca="false">+I3&amp;H3</f>
        <v>00631655aB</v>
      </c>
    </row>
    <row r="4" customFormat="false" ht="12.5" hidden="false" customHeight="false" outlineLevel="0" collapsed="false">
      <c r="A4" s="256" t="s">
        <v>1341</v>
      </c>
      <c r="B4" s="286" t="str">
        <f aca="false">VLOOKUP(A4,Adr!A:B,2,FALSE())</f>
        <v>Slovenská asociácia boccie</v>
      </c>
      <c r="C4" s="296" t="s">
        <v>2056</v>
      </c>
      <c r="D4" s="297" t="n">
        <v>15790</v>
      </c>
      <c r="E4" s="289" t="n">
        <v>0</v>
      </c>
      <c r="F4" s="290" t="s">
        <v>376</v>
      </c>
      <c r="G4" s="287" t="s">
        <v>356</v>
      </c>
      <c r="H4" s="287" t="s">
        <v>2052</v>
      </c>
      <c r="I4" s="291" t="str">
        <f aca="false">A4&amp;F4</f>
        <v>00631655a</v>
      </c>
      <c r="J4" s="292" t="str">
        <f aca="false">A4&amp;G4</f>
        <v>00631655026 02</v>
      </c>
      <c r="K4" s="293" t="s">
        <v>2057</v>
      </c>
      <c r="L4" s="292" t="str">
        <f aca="false">A4&amp;G4&amp;H4</f>
        <v>00631655026 02B</v>
      </c>
      <c r="M4" s="293" t="str">
        <f aca="false">B4&amp;F4&amp;H4&amp;C4</f>
        <v>Slovenská asociácia boccieaBboule lyonnaise - bežné transfery</v>
      </c>
      <c r="N4" s="280" t="str">
        <f aca="false">+I4&amp;H4</f>
        <v>00631655aB</v>
      </c>
    </row>
    <row r="5" customFormat="false" ht="12.5" hidden="false" customHeight="false" outlineLevel="0" collapsed="false">
      <c r="A5" s="298" t="s">
        <v>1352</v>
      </c>
      <c r="B5" s="286" t="str">
        <f aca="false">VLOOKUP(A5,Adr!A:B,2,FALSE())</f>
        <v>Slovenská asociácia čínskeho wushu</v>
      </c>
      <c r="C5" s="296" t="s">
        <v>2058</v>
      </c>
      <c r="D5" s="297" t="n">
        <v>24934</v>
      </c>
      <c r="E5" s="295" t="n">
        <v>0</v>
      </c>
      <c r="F5" s="290" t="s">
        <v>376</v>
      </c>
      <c r="G5" s="287" t="s">
        <v>356</v>
      </c>
      <c r="H5" s="287" t="s">
        <v>2052</v>
      </c>
      <c r="I5" s="291" t="str">
        <f aca="false">A5&amp;F5</f>
        <v>42019541a</v>
      </c>
      <c r="J5" s="292" t="str">
        <f aca="false">A5&amp;G5</f>
        <v>42019541026 02</v>
      </c>
      <c r="K5" s="293" t="s">
        <v>2059</v>
      </c>
      <c r="L5" s="292" t="str">
        <f aca="false">A5&amp;G5&amp;H5</f>
        <v>42019541026 02B</v>
      </c>
      <c r="M5" s="293" t="str">
        <f aca="false">B5&amp;F5&amp;H5&amp;C5</f>
        <v>Slovenská asociácia čínskeho wushuaBwushu - bežné transfery</v>
      </c>
      <c r="N5" s="280" t="str">
        <f aca="false">+I5&amp;H5</f>
        <v>42019541aB</v>
      </c>
    </row>
    <row r="6" customFormat="false" ht="12.5" hidden="false" customHeight="false" outlineLevel="0" collapsed="false">
      <c r="A6" s="298" t="s">
        <v>1360</v>
      </c>
      <c r="B6" s="286" t="str">
        <f aca="false">VLOOKUP(A6,Adr!A:B,2,FALSE())</f>
        <v>Slovenská Asociácia Dynamickej Streľby</v>
      </c>
      <c r="C6" s="296" t="s">
        <v>2060</v>
      </c>
      <c r="D6" s="297" t="n">
        <v>23694</v>
      </c>
      <c r="E6" s="289" t="n">
        <v>0</v>
      </c>
      <c r="F6" s="290" t="s">
        <v>376</v>
      </c>
      <c r="G6" s="287" t="s">
        <v>356</v>
      </c>
      <c r="H6" s="287" t="s">
        <v>2052</v>
      </c>
      <c r="I6" s="291" t="str">
        <f aca="false">A6&amp;F6</f>
        <v>30810108a</v>
      </c>
      <c r="J6" s="292" t="str">
        <f aca="false">A6&amp;G6</f>
        <v>30810108026 02</v>
      </c>
      <c r="K6" s="293" t="s">
        <v>2061</v>
      </c>
      <c r="L6" s="292" t="str">
        <f aca="false">A6&amp;G6&amp;H6</f>
        <v>30810108026 02B</v>
      </c>
      <c r="M6" s="293" t="str">
        <f aca="false">B6&amp;F6&amp;H6&amp;C6</f>
        <v>Slovenská Asociácia Dynamickej StreľbyaBdynamická streľba - bežné transfery</v>
      </c>
      <c r="N6" s="280" t="str">
        <f aca="false">+I6&amp;H6</f>
        <v>30810108aB</v>
      </c>
    </row>
    <row r="7" customFormat="false" ht="12.5" hidden="false" customHeight="false" outlineLevel="0" collapsed="false">
      <c r="A7" s="290" t="s">
        <v>1369</v>
      </c>
      <c r="B7" s="286" t="str">
        <f aca="false">VLOOKUP(A7,Adr!A:B,2,FALSE())</f>
        <v>Slovenská asociácia fitnes, kulturistiky a silového trojboja</v>
      </c>
      <c r="C7" s="299" t="s">
        <v>2062</v>
      </c>
      <c r="D7" s="300" t="n">
        <v>411338</v>
      </c>
      <c r="E7" s="295" t="n">
        <v>0</v>
      </c>
      <c r="F7" s="290" t="s">
        <v>376</v>
      </c>
      <c r="G7" s="287" t="s">
        <v>356</v>
      </c>
      <c r="H7" s="287" t="s">
        <v>2052</v>
      </c>
      <c r="I7" s="291" t="str">
        <f aca="false">A7&amp;F7</f>
        <v>30842069a</v>
      </c>
      <c r="J7" s="292" t="str">
        <f aca="false">A7&amp;G7</f>
        <v>30842069026 02</v>
      </c>
      <c r="K7" s="293" t="s">
        <v>2063</v>
      </c>
      <c r="L7" s="292" t="str">
        <f aca="false">A7&amp;G7&amp;H7</f>
        <v>30842069026 02B</v>
      </c>
      <c r="M7" s="293" t="str">
        <f aca="false">B7&amp;F7&amp;H7&amp;C7</f>
        <v>Slovenská asociácia fitnes, kulturistiky a silového trojbojaaBfitnes a kulturistika - bežné transfery</v>
      </c>
      <c r="N7" s="280" t="str">
        <f aca="false">+I7&amp;H7</f>
        <v>30842069aB</v>
      </c>
    </row>
    <row r="8" customFormat="false" ht="12.5" hidden="false" customHeight="false" outlineLevel="0" collapsed="false">
      <c r="A8" s="290" t="s">
        <v>1369</v>
      </c>
      <c r="B8" s="286" t="str">
        <f aca="false">VLOOKUP(A8,Adr!A:B,2,FALSE())</f>
        <v>Slovenská asociácia fitnes, kulturistiky a silového trojboja</v>
      </c>
      <c r="C8" s="299" t="s">
        <v>2064</v>
      </c>
      <c r="D8" s="300" t="n">
        <v>19710</v>
      </c>
      <c r="E8" s="289" t="n">
        <v>0</v>
      </c>
      <c r="F8" s="290" t="s">
        <v>376</v>
      </c>
      <c r="G8" s="287" t="s">
        <v>356</v>
      </c>
      <c r="H8" s="287" t="s">
        <v>2052</v>
      </c>
      <c r="I8" s="291" t="str">
        <f aca="false">A8&amp;F8</f>
        <v>30842069a</v>
      </c>
      <c r="J8" s="292" t="str">
        <f aca="false">A8&amp;G8</f>
        <v>30842069026 02</v>
      </c>
      <c r="K8" s="293" t="s">
        <v>2065</v>
      </c>
      <c r="L8" s="292" t="str">
        <f aca="false">A8&amp;G8&amp;H8</f>
        <v>30842069026 02B</v>
      </c>
      <c r="M8" s="293" t="str">
        <f aca="false">B8&amp;F8&amp;H8&amp;C8</f>
        <v>Slovenská asociácia fitnes, kulturistiky a silového trojbojaaBsilové športy - bežné transfery</v>
      </c>
      <c r="N8" s="280" t="str">
        <f aca="false">+I8&amp;H8</f>
        <v>30842069aB</v>
      </c>
    </row>
    <row r="9" customFormat="false" ht="12.5" hidden="false" customHeight="false" outlineLevel="0" collapsed="false">
      <c r="A9" s="290" t="s">
        <v>1378</v>
      </c>
      <c r="B9" s="286" t="str">
        <f aca="false">VLOOKUP(A9,Adr!A:B,2,FALSE())</f>
        <v>Slovenská asociácia Frisbee</v>
      </c>
      <c r="C9" s="299" t="s">
        <v>2066</v>
      </c>
      <c r="D9" s="300" t="n">
        <v>56742</v>
      </c>
      <c r="E9" s="295" t="n">
        <v>0</v>
      </c>
      <c r="F9" s="290" t="s">
        <v>376</v>
      </c>
      <c r="G9" s="287" t="s">
        <v>356</v>
      </c>
      <c r="H9" s="287" t="s">
        <v>2052</v>
      </c>
      <c r="I9" s="291" t="str">
        <f aca="false">A9&amp;F9</f>
        <v>31749852a</v>
      </c>
      <c r="J9" s="292" t="str">
        <f aca="false">A9&amp;G9</f>
        <v>31749852026 02</v>
      </c>
      <c r="K9" s="293" t="s">
        <v>2067</v>
      </c>
      <c r="L9" s="292" t="str">
        <f aca="false">A9&amp;G9&amp;H9</f>
        <v>31749852026 02B</v>
      </c>
      <c r="M9" s="293" t="str">
        <f aca="false">B9&amp;F9&amp;H9&amp;C9</f>
        <v>Slovenská asociácia FrisbeeaBšporty s lietajúcim diskom - bežné transfery</v>
      </c>
      <c r="N9" s="280" t="str">
        <f aca="false">+I9&amp;H9</f>
        <v>31749852aB</v>
      </c>
    </row>
    <row r="10" customFormat="false" ht="12.5" hidden="false" customHeight="false" outlineLevel="0" collapsed="false">
      <c r="A10" s="290" t="s">
        <v>1389</v>
      </c>
      <c r="B10" s="286" t="str">
        <f aca="false">VLOOKUP(A10,Adr!A:B,2,FALSE())</f>
        <v>Slovenská asociácia go</v>
      </c>
      <c r="C10" s="301" t="s">
        <v>2068</v>
      </c>
      <c r="D10" s="288" t="n">
        <v>15790</v>
      </c>
      <c r="E10" s="289" t="n">
        <v>0</v>
      </c>
      <c r="F10" s="290" t="s">
        <v>376</v>
      </c>
      <c r="G10" s="287" t="s">
        <v>356</v>
      </c>
      <c r="H10" s="287" t="s">
        <v>2052</v>
      </c>
      <c r="I10" s="291" t="str">
        <f aca="false">A10&amp;F10</f>
        <v>30844711a</v>
      </c>
      <c r="J10" s="292" t="str">
        <f aca="false">A10&amp;G10</f>
        <v>30844711026 02</v>
      </c>
      <c r="K10" s="293" t="s">
        <v>2069</v>
      </c>
      <c r="L10" s="292" t="str">
        <f aca="false">A10&amp;G10&amp;H10</f>
        <v>30844711026 02B</v>
      </c>
      <c r="M10" s="293" t="str">
        <f aca="false">B10&amp;F10&amp;H10&amp;C10</f>
        <v>Slovenská asociácia goaBgo - bežné transfery</v>
      </c>
      <c r="N10" s="280" t="str">
        <f aca="false">+I10&amp;H10</f>
        <v>30844711aB</v>
      </c>
    </row>
    <row r="11" customFormat="false" ht="12.5" hidden="false" customHeight="false" outlineLevel="0" collapsed="false">
      <c r="A11" s="290" t="s">
        <v>1397</v>
      </c>
      <c r="B11" s="286" t="str">
        <f aca="false">VLOOKUP(A11,Adr!A:B,2,FALSE())</f>
        <v>Slovenská asociácia korfbalu</v>
      </c>
      <c r="C11" s="299" t="s">
        <v>2070</v>
      </c>
      <c r="D11" s="300" t="n">
        <v>24548</v>
      </c>
      <c r="E11" s="295" t="n">
        <v>0</v>
      </c>
      <c r="F11" s="290" t="s">
        <v>376</v>
      </c>
      <c r="G11" s="287" t="s">
        <v>356</v>
      </c>
      <c r="H11" s="287" t="s">
        <v>2052</v>
      </c>
      <c r="I11" s="291" t="str">
        <f aca="false">A11&amp;F11</f>
        <v>31940668a</v>
      </c>
      <c r="J11" s="292" t="str">
        <f aca="false">A11&amp;G11</f>
        <v>31940668026 02</v>
      </c>
      <c r="K11" s="293" t="s">
        <v>2071</v>
      </c>
      <c r="L11" s="292" t="str">
        <f aca="false">A11&amp;G11&amp;H11</f>
        <v>31940668026 02B</v>
      </c>
      <c r="M11" s="293" t="str">
        <f aca="false">B11&amp;F11&amp;H11&amp;C11</f>
        <v>Slovenská asociácia korfbaluaBkorfbal - bežné transfery</v>
      </c>
      <c r="N11" s="280" t="str">
        <f aca="false">+I11&amp;H11</f>
        <v>31940668aB</v>
      </c>
    </row>
    <row r="12" customFormat="false" ht="12.5" hidden="false" customHeight="false" outlineLevel="0" collapsed="false">
      <c r="A12" s="298" t="s">
        <v>1406</v>
      </c>
      <c r="B12" s="286" t="str">
        <f aca="false">VLOOKUP(A12,Adr!A:B,2,FALSE())</f>
        <v>Slovenská asociácia motoristického športu</v>
      </c>
      <c r="C12" s="296" t="s">
        <v>2072</v>
      </c>
      <c r="D12" s="297" t="n">
        <v>297253.08</v>
      </c>
      <c r="E12" s="289" t="n">
        <v>0</v>
      </c>
      <c r="F12" s="290" t="s">
        <v>376</v>
      </c>
      <c r="G12" s="287" t="s">
        <v>356</v>
      </c>
      <c r="H12" s="287" t="s">
        <v>2052</v>
      </c>
      <c r="I12" s="291" t="str">
        <f aca="false">A12&amp;F12</f>
        <v>31824021a</v>
      </c>
      <c r="J12" s="292" t="str">
        <f aca="false">A12&amp;G12</f>
        <v>31824021026 02</v>
      </c>
      <c r="K12" s="293" t="s">
        <v>2073</v>
      </c>
      <c r="L12" s="292" t="str">
        <f aca="false">A12&amp;G12&amp;H12</f>
        <v>31824021026 02B</v>
      </c>
      <c r="M12" s="293" t="str">
        <f aca="false">B12&amp;F12&amp;H12&amp;C12</f>
        <v>Slovenská asociácia motoristického športuaBautomobilový šport - bežné transfery</v>
      </c>
      <c r="N12" s="280" t="str">
        <f aca="false">+I12&amp;H12</f>
        <v>31824021aB</v>
      </c>
    </row>
    <row r="13" customFormat="false" ht="12.5" hidden="false" customHeight="false" outlineLevel="0" collapsed="false">
      <c r="A13" s="298" t="s">
        <v>1406</v>
      </c>
      <c r="B13" s="286" t="str">
        <f aca="false">VLOOKUP(A13,Adr!A:B,2,FALSE())</f>
        <v>Slovenská asociácia motoristického športu</v>
      </c>
      <c r="C13" s="296" t="s">
        <v>2074</v>
      </c>
      <c r="D13" s="297" t="n">
        <v>22144.92</v>
      </c>
      <c r="E13" s="289" t="n">
        <v>0</v>
      </c>
      <c r="F13" s="290" t="s">
        <v>376</v>
      </c>
      <c r="G13" s="287" t="s">
        <v>356</v>
      </c>
      <c r="H13" s="287" t="s">
        <v>2075</v>
      </c>
      <c r="I13" s="291" t="str">
        <f aca="false">A13&amp;F13</f>
        <v>31824021a</v>
      </c>
      <c r="J13" s="292" t="str">
        <f aca="false">A13&amp;G13</f>
        <v>31824021026 02</v>
      </c>
      <c r="K13" s="293" t="s">
        <v>2073</v>
      </c>
      <c r="L13" s="292" t="str">
        <f aca="false">A13&amp;G13&amp;H13</f>
        <v>31824021026 02K</v>
      </c>
      <c r="M13" s="293" t="str">
        <f aca="false">B13&amp;F13&amp;H13&amp;C13</f>
        <v>Slovenská asociácia motoristického športuaKautomobilový šport - kapitálové transfery</v>
      </c>
      <c r="N13" s="280" t="str">
        <f aca="false">+I13&amp;H13</f>
        <v>31824021aK</v>
      </c>
    </row>
    <row r="14" customFormat="false" ht="12.5" hidden="false" customHeight="false" outlineLevel="0" collapsed="false">
      <c r="A14" s="294" t="s">
        <v>1415</v>
      </c>
      <c r="B14" s="286" t="str">
        <f aca="false">VLOOKUP(A14,Adr!A:B,2,FALSE())</f>
        <v>Slovenská asociácia pretláčania rukou</v>
      </c>
      <c r="C14" s="299" t="s">
        <v>2076</v>
      </c>
      <c r="D14" s="297" t="n">
        <v>32740</v>
      </c>
      <c r="E14" s="289" t="n">
        <v>0</v>
      </c>
      <c r="F14" s="290" t="s">
        <v>376</v>
      </c>
      <c r="G14" s="287" t="s">
        <v>356</v>
      </c>
      <c r="H14" s="287" t="s">
        <v>2052</v>
      </c>
      <c r="I14" s="291" t="str">
        <f aca="false">A14&amp;F14</f>
        <v>30811686a</v>
      </c>
      <c r="J14" s="292" t="str">
        <f aca="false">A14&amp;G14</f>
        <v>30811686026 02</v>
      </c>
      <c r="K14" s="293" t="s">
        <v>2077</v>
      </c>
      <c r="L14" s="292" t="str">
        <f aca="false">A14&amp;G14&amp;H14</f>
        <v>30811686026 02B</v>
      </c>
      <c r="M14" s="293" t="str">
        <f aca="false">B14&amp;F14&amp;H14&amp;C14</f>
        <v>Slovenská asociácia pretláčania rukouaBpretláčanie rukou - bežné transfery</v>
      </c>
      <c r="N14" s="280" t="str">
        <f aca="false">+I14&amp;H14</f>
        <v>30811686aB</v>
      </c>
    </row>
    <row r="15" customFormat="false" ht="12.5" hidden="false" customHeight="false" outlineLevel="0" collapsed="false">
      <c r="A15" s="294" t="s">
        <v>1425</v>
      </c>
      <c r="B15" s="286" t="str">
        <f aca="false">VLOOKUP(A15,Adr!A:B,2,FALSE())</f>
        <v>Slovenská asociácia taekwondo WT</v>
      </c>
      <c r="C15" s="287" t="s">
        <v>2078</v>
      </c>
      <c r="D15" s="300" t="n">
        <v>37842</v>
      </c>
      <c r="E15" s="295" t="n">
        <v>0</v>
      </c>
      <c r="F15" s="290" t="s">
        <v>376</v>
      </c>
      <c r="G15" s="287" t="s">
        <v>356</v>
      </c>
      <c r="H15" s="287" t="s">
        <v>2052</v>
      </c>
      <c r="I15" s="291" t="str">
        <f aca="false">A15&amp;F15</f>
        <v>30814910a</v>
      </c>
      <c r="J15" s="292" t="str">
        <f aca="false">A15&amp;G15</f>
        <v>30814910026 02</v>
      </c>
      <c r="K15" s="293" t="s">
        <v>2079</v>
      </c>
      <c r="L15" s="292" t="str">
        <f aca="false">A15&amp;G15&amp;H15</f>
        <v>30814910026 02B</v>
      </c>
      <c r="M15" s="293" t="str">
        <f aca="false">B15&amp;F15&amp;H15&amp;C15</f>
        <v>Slovenská asociácia taekwondo WTaBtaekwondo - bežné transfery</v>
      </c>
      <c r="N15" s="280" t="str">
        <f aca="false">+I15&amp;H15</f>
        <v>30814910aB</v>
      </c>
    </row>
    <row r="16" customFormat="false" ht="12.5" hidden="false" customHeight="false" outlineLevel="0" collapsed="false">
      <c r="A16" s="290" t="s">
        <v>1453</v>
      </c>
      <c r="B16" s="286" t="str">
        <f aca="false">VLOOKUP(A16,Adr!A:B,2,FALSE())</f>
        <v>Slovenská baseballová federácia</v>
      </c>
      <c r="C16" s="299" t="s">
        <v>2080</v>
      </c>
      <c r="D16" s="300" t="n">
        <v>110226</v>
      </c>
      <c r="E16" s="289" t="n">
        <v>0</v>
      </c>
      <c r="F16" s="290" t="s">
        <v>376</v>
      </c>
      <c r="G16" s="287" t="s">
        <v>356</v>
      </c>
      <c r="H16" s="287" t="s">
        <v>2052</v>
      </c>
      <c r="I16" s="291" t="str">
        <f aca="false">A16&amp;F16</f>
        <v>30844568a</v>
      </c>
      <c r="J16" s="292" t="str">
        <f aca="false">A16&amp;G16</f>
        <v>30844568026 02</v>
      </c>
      <c r="K16" s="293" t="s">
        <v>2081</v>
      </c>
      <c r="L16" s="292" t="str">
        <f aca="false">A16&amp;G16&amp;H16</f>
        <v>30844568026 02B</v>
      </c>
      <c r="M16" s="293" t="str">
        <f aca="false">B16&amp;F16&amp;H16&amp;C16</f>
        <v>Slovenská baseballová federáciaaBbaseball - bežné transfery</v>
      </c>
      <c r="N16" s="280" t="str">
        <f aca="false">+I16&amp;H16</f>
        <v>30844568aB</v>
      </c>
    </row>
    <row r="17" customFormat="false" ht="12.5" hidden="false" customHeight="false" outlineLevel="0" collapsed="false">
      <c r="A17" s="256" t="s">
        <v>1460</v>
      </c>
      <c r="B17" s="286" t="str">
        <f aca="false">VLOOKUP(A17,Adr!A:B,2,FALSE())</f>
        <v>Slovenská basketbalová asociácia</v>
      </c>
      <c r="C17" s="287" t="s">
        <v>2082</v>
      </c>
      <c r="D17" s="288" t="n">
        <v>831650</v>
      </c>
      <c r="E17" s="295" t="n">
        <v>0</v>
      </c>
      <c r="F17" s="290" t="s">
        <v>376</v>
      </c>
      <c r="G17" s="287" t="s">
        <v>356</v>
      </c>
      <c r="H17" s="287" t="s">
        <v>2052</v>
      </c>
      <c r="I17" s="291" t="str">
        <f aca="false">A17&amp;F17</f>
        <v>17315166a</v>
      </c>
      <c r="J17" s="292" t="str">
        <f aca="false">A17&amp;G17</f>
        <v>17315166026 02</v>
      </c>
      <c r="K17" s="293" t="s">
        <v>2083</v>
      </c>
      <c r="L17" s="292" t="str">
        <f aca="false">A17&amp;G17&amp;H17</f>
        <v>17315166026 02B</v>
      </c>
      <c r="M17" s="293" t="str">
        <f aca="false">B17&amp;F17&amp;H17&amp;C17</f>
        <v>Slovenská basketbalová asociáciaaBbasketbal - bežné transfery</v>
      </c>
      <c r="N17" s="280" t="str">
        <f aca="false">+I17&amp;H17</f>
        <v>17315166aB</v>
      </c>
    </row>
    <row r="18" customFormat="false" ht="12.5" hidden="false" customHeight="false" outlineLevel="0" collapsed="false">
      <c r="A18" s="290" t="s">
        <v>1467</v>
      </c>
      <c r="B18" s="286" t="str">
        <f aca="false">VLOOKUP(A18,Adr!A:B,2,FALSE())</f>
        <v>Slovenská boxerská federácia</v>
      </c>
      <c r="C18" s="299" t="s">
        <v>2084</v>
      </c>
      <c r="D18" s="300" t="n">
        <v>257730</v>
      </c>
      <c r="E18" s="289" t="n">
        <v>0</v>
      </c>
      <c r="F18" s="290" t="s">
        <v>376</v>
      </c>
      <c r="G18" s="287" t="s">
        <v>356</v>
      </c>
      <c r="H18" s="287" t="s">
        <v>2052</v>
      </c>
      <c r="I18" s="291" t="str">
        <f aca="false">A18&amp;F18</f>
        <v>31744621a</v>
      </c>
      <c r="J18" s="292" t="str">
        <f aca="false">A18&amp;G18</f>
        <v>31744621026 02</v>
      </c>
      <c r="K18" s="293" t="s">
        <v>2085</v>
      </c>
      <c r="L18" s="292" t="str">
        <f aca="false">A18&amp;G18&amp;H18</f>
        <v>31744621026 02B</v>
      </c>
      <c r="M18" s="293" t="str">
        <f aca="false">B18&amp;F18&amp;H18&amp;C18</f>
        <v>Slovenská boxerská federáciaaBbox - bežné transfery</v>
      </c>
      <c r="N18" s="280" t="str">
        <f aca="false">+I18&amp;H18</f>
        <v>31744621aB</v>
      </c>
    </row>
    <row r="19" customFormat="false" ht="12.5" hidden="false" customHeight="false" outlineLevel="0" collapsed="false">
      <c r="A19" s="290" t="s">
        <v>1477</v>
      </c>
      <c r="B19" s="286" t="str">
        <f aca="false">VLOOKUP(A19,Adr!A:B,2,FALSE())</f>
        <v>Slovenská federácia pétanque</v>
      </c>
      <c r="C19" s="302" t="s">
        <v>2086</v>
      </c>
      <c r="D19" s="303" t="n">
        <v>15790</v>
      </c>
      <c r="E19" s="295" t="n">
        <v>0</v>
      </c>
      <c r="F19" s="290" t="s">
        <v>376</v>
      </c>
      <c r="G19" s="287" t="s">
        <v>356</v>
      </c>
      <c r="H19" s="287" t="s">
        <v>2052</v>
      </c>
      <c r="I19" s="291" t="str">
        <f aca="false">A19&amp;F19</f>
        <v>36064742a</v>
      </c>
      <c r="J19" s="292" t="str">
        <f aca="false">A19&amp;G19</f>
        <v>36064742026 02</v>
      </c>
      <c r="K19" s="293" t="s">
        <v>2087</v>
      </c>
      <c r="L19" s="292" t="str">
        <f aca="false">A19&amp;G19&amp;H19</f>
        <v>36064742026 02B</v>
      </c>
      <c r="M19" s="293" t="str">
        <f aca="false">B19&amp;F19&amp;H19&amp;C19</f>
        <v>Slovenská federácia pétanqueaBpétanque - bežné transfery</v>
      </c>
      <c r="N19" s="280" t="str">
        <f aca="false">+I19&amp;H19</f>
        <v>36064742aB</v>
      </c>
    </row>
    <row r="20" customFormat="false" ht="12.5" hidden="false" customHeight="false" outlineLevel="0" collapsed="false">
      <c r="A20" s="256" t="s">
        <v>1485</v>
      </c>
      <c r="B20" s="286" t="str">
        <f aca="false">VLOOKUP(A20,Adr!A:B,2,FALSE())</f>
        <v>Slovenská golfová asociácia</v>
      </c>
      <c r="C20" s="287" t="s">
        <v>2088</v>
      </c>
      <c r="D20" s="288" t="n">
        <v>224940</v>
      </c>
      <c r="E20" s="289" t="n">
        <v>0</v>
      </c>
      <c r="F20" s="290" t="s">
        <v>376</v>
      </c>
      <c r="G20" s="287" t="s">
        <v>356</v>
      </c>
      <c r="H20" s="287" t="s">
        <v>2052</v>
      </c>
      <c r="I20" s="291" t="str">
        <f aca="false">A20&amp;F20</f>
        <v>50284363a</v>
      </c>
      <c r="J20" s="292" t="str">
        <f aca="false">A20&amp;G20</f>
        <v>50284363026 02</v>
      </c>
      <c r="K20" s="293" t="s">
        <v>2089</v>
      </c>
      <c r="L20" s="292" t="str">
        <f aca="false">A20&amp;G20&amp;H20</f>
        <v>50284363026 02B</v>
      </c>
      <c r="M20" s="293" t="str">
        <f aca="false">B20&amp;F20&amp;H20&amp;C20</f>
        <v>Slovenská golfová asociáciaaBgolf - bežné transfery</v>
      </c>
      <c r="N20" s="280" t="str">
        <f aca="false">+I20&amp;H20</f>
        <v>50284363aB</v>
      </c>
    </row>
    <row r="21" customFormat="false" ht="12.5" hidden="false" customHeight="false" outlineLevel="0" collapsed="false">
      <c r="A21" s="256" t="s">
        <v>1496</v>
      </c>
      <c r="B21" s="286" t="str">
        <f aca="false">VLOOKUP(A21,Adr!A:B,2,FALSE())</f>
        <v>Slovenská gymnastická federácia</v>
      </c>
      <c r="C21" s="296" t="s">
        <v>2090</v>
      </c>
      <c r="D21" s="297" t="n">
        <v>504392</v>
      </c>
      <c r="E21" s="295" t="n">
        <v>0</v>
      </c>
      <c r="F21" s="290" t="s">
        <v>376</v>
      </c>
      <c r="G21" s="287" t="s">
        <v>356</v>
      </c>
      <c r="H21" s="287" t="s">
        <v>2052</v>
      </c>
      <c r="I21" s="291" t="str">
        <f aca="false">A21&amp;F21</f>
        <v>00688321a</v>
      </c>
      <c r="J21" s="292" t="str">
        <f aca="false">A21&amp;G21</f>
        <v>00688321026 02</v>
      </c>
      <c r="K21" s="293" t="s">
        <v>2091</v>
      </c>
      <c r="L21" s="292" t="str">
        <f aca="false">A21&amp;G21&amp;H21</f>
        <v>00688321026 02B</v>
      </c>
      <c r="M21" s="293" t="str">
        <f aca="false">B21&amp;F21&amp;H21&amp;C21</f>
        <v>Slovenská gymnastická federáciaaBgymnastika - bežné transfery</v>
      </c>
      <c r="N21" s="280" t="str">
        <f aca="false">+I21&amp;H21</f>
        <v>00688321aB</v>
      </c>
    </row>
    <row r="22" customFormat="false" ht="12.5" hidden="false" customHeight="false" outlineLevel="0" collapsed="false">
      <c r="A22" s="256" t="s">
        <v>1496</v>
      </c>
      <c r="B22" s="286" t="str">
        <f aca="false">VLOOKUP(A22,Adr!A:B,2,FALSE())</f>
        <v>Slovenská gymnastická federácia</v>
      </c>
      <c r="C22" s="296" t="s">
        <v>2092</v>
      </c>
      <c r="D22" s="297" t="n">
        <v>44000</v>
      </c>
      <c r="E22" s="289" t="n">
        <v>0</v>
      </c>
      <c r="F22" s="290" t="s">
        <v>376</v>
      </c>
      <c r="G22" s="287" t="s">
        <v>356</v>
      </c>
      <c r="H22" s="287" t="s">
        <v>2075</v>
      </c>
      <c r="I22" s="291" t="str">
        <f aca="false">A22&amp;F22</f>
        <v>00688321a</v>
      </c>
      <c r="J22" s="292" t="str">
        <f aca="false">A22&amp;G22</f>
        <v>00688321026 02</v>
      </c>
      <c r="K22" s="293" t="s">
        <v>2091</v>
      </c>
      <c r="L22" s="292" t="str">
        <f aca="false">A22&amp;G22&amp;H22</f>
        <v>00688321026 02K</v>
      </c>
      <c r="M22" s="293" t="str">
        <f aca="false">B22&amp;F22&amp;H22&amp;C22</f>
        <v>Slovenská gymnastická federáciaaKgymnastika - kapitálové transfery</v>
      </c>
      <c r="N22" s="280" t="str">
        <f aca="false">+I22&amp;H22</f>
        <v>00688321aK</v>
      </c>
    </row>
    <row r="23" customFormat="false" ht="12.5" hidden="false" customHeight="false" outlineLevel="0" collapsed="false">
      <c r="A23" s="294" t="s">
        <v>1504</v>
      </c>
      <c r="B23" s="286" t="str">
        <f aca="false">VLOOKUP(A23,Adr!A:B,2,FALSE())</f>
        <v>SLOVENSKÁ CHEERLEADING ÚNIA</v>
      </c>
      <c r="C23" s="287" t="s">
        <v>2093</v>
      </c>
      <c r="D23" s="288" t="n">
        <v>15790</v>
      </c>
      <c r="E23" s="295" t="n">
        <v>0</v>
      </c>
      <c r="F23" s="290" t="s">
        <v>376</v>
      </c>
      <c r="G23" s="287" t="s">
        <v>356</v>
      </c>
      <c r="H23" s="287" t="s">
        <v>2052</v>
      </c>
      <c r="I23" s="291" t="str">
        <f aca="false">A23&amp;F23</f>
        <v>54041368a</v>
      </c>
      <c r="J23" s="292" t="str">
        <f aca="false">A23&amp;G23</f>
        <v>54041368026 02</v>
      </c>
      <c r="K23" s="293" t="s">
        <v>2094</v>
      </c>
      <c r="L23" s="292" t="str">
        <f aca="false">A23&amp;G23&amp;H23</f>
        <v>54041368026 02B</v>
      </c>
      <c r="M23" s="293" t="str">
        <f aca="false">B23&amp;F23&amp;H23&amp;C23</f>
        <v>SLOVENSKÁ CHEERLEADING ÚNIAaBcheerleading - bežné transfery</v>
      </c>
      <c r="N23" s="280" t="str">
        <f aca="false">+I23&amp;H23</f>
        <v>54041368aB</v>
      </c>
    </row>
    <row r="24" customFormat="false" ht="12.5" hidden="false" customHeight="false" outlineLevel="0" collapsed="false">
      <c r="A24" s="290" t="s">
        <v>1515</v>
      </c>
      <c r="B24" s="286" t="str">
        <f aca="false">VLOOKUP(A24,Adr!A:B,2,FALSE())</f>
        <v>SLOVENSKÁ JAZDECKÁ FEDERÁCIA</v>
      </c>
      <c r="C24" s="299" t="s">
        <v>2095</v>
      </c>
      <c r="D24" s="300" t="n">
        <v>99236</v>
      </c>
      <c r="E24" s="289" t="n">
        <v>0</v>
      </c>
      <c r="F24" s="290" t="s">
        <v>376</v>
      </c>
      <c r="G24" s="287" t="s">
        <v>356</v>
      </c>
      <c r="H24" s="287" t="s">
        <v>2052</v>
      </c>
      <c r="I24" s="291" t="str">
        <f aca="false">A24&amp;F24</f>
        <v>31787801a</v>
      </c>
      <c r="J24" s="292" t="str">
        <f aca="false">A24&amp;G24</f>
        <v>31787801026 02</v>
      </c>
      <c r="K24" s="293" t="s">
        <v>2096</v>
      </c>
      <c r="L24" s="292" t="str">
        <f aca="false">A24&amp;G24&amp;H24</f>
        <v>31787801026 02B</v>
      </c>
      <c r="M24" s="293" t="str">
        <f aca="false">B24&amp;F24&amp;H24&amp;C24</f>
        <v>SLOVENSKÁ JAZDECKÁ FEDERÁCIAaBjazdectvo - bežné transfery</v>
      </c>
      <c r="N24" s="280" t="str">
        <f aca="false">+I24&amp;H24</f>
        <v>31787801aB</v>
      </c>
    </row>
    <row r="25" customFormat="false" ht="12.5" hidden="false" customHeight="false" outlineLevel="0" collapsed="false">
      <c r="A25" s="294" t="s">
        <v>1522</v>
      </c>
      <c r="B25" s="286" t="str">
        <f aca="false">VLOOKUP(A25,Adr!A:B,2,FALSE())</f>
        <v>Slovenská kanoistika</v>
      </c>
      <c r="C25" s="296" t="s">
        <v>2097</v>
      </c>
      <c r="D25" s="297" t="n">
        <v>969554</v>
      </c>
      <c r="E25" s="295" t="n">
        <v>0</v>
      </c>
      <c r="F25" s="290" t="s">
        <v>376</v>
      </c>
      <c r="G25" s="287" t="s">
        <v>356</v>
      </c>
      <c r="H25" s="287" t="s">
        <v>2052</v>
      </c>
      <c r="I25" s="291" t="str">
        <f aca="false">A25&amp;F25</f>
        <v>50434101a</v>
      </c>
      <c r="J25" s="292" t="str">
        <f aca="false">A25&amp;G25</f>
        <v>50434101026 02</v>
      </c>
      <c r="K25" s="293" t="s">
        <v>2098</v>
      </c>
      <c r="L25" s="292" t="str">
        <f aca="false">A25&amp;G25&amp;H25</f>
        <v>50434101026 02B</v>
      </c>
      <c r="M25" s="293" t="str">
        <f aca="false">B25&amp;F25&amp;H25&amp;C25</f>
        <v>Slovenská kanoistikaaBkanoistika - bežné transfery</v>
      </c>
      <c r="N25" s="280" t="str">
        <f aca="false">+I25&amp;H25</f>
        <v>50434101aB</v>
      </c>
    </row>
    <row r="26" customFormat="false" ht="12.5" hidden="false" customHeight="false" outlineLevel="0" collapsed="false">
      <c r="A26" s="294" t="s">
        <v>1529</v>
      </c>
      <c r="B26" s="286" t="str">
        <f aca="false">VLOOKUP(A26,Adr!A:B,2,FALSE())</f>
        <v>Slovenská Lakrosová Federácia</v>
      </c>
      <c r="C26" s="296" t="s">
        <v>2099</v>
      </c>
      <c r="D26" s="300" t="n">
        <v>15790</v>
      </c>
      <c r="E26" s="289" t="n">
        <v>0</v>
      </c>
      <c r="F26" s="290" t="s">
        <v>376</v>
      </c>
      <c r="G26" s="287" t="s">
        <v>356</v>
      </c>
      <c r="H26" s="287" t="s">
        <v>2052</v>
      </c>
      <c r="I26" s="291" t="str">
        <f aca="false">A26&amp;F26</f>
        <v>30853427a</v>
      </c>
      <c r="J26" s="292" t="str">
        <f aca="false">A26&amp;G26</f>
        <v>30853427026 02</v>
      </c>
      <c r="K26" s="293" t="s">
        <v>2100</v>
      </c>
      <c r="L26" s="292" t="str">
        <f aca="false">A26&amp;G26&amp;H26</f>
        <v>30853427026 02B</v>
      </c>
      <c r="M26" s="293" t="str">
        <f aca="false">B26&amp;F26&amp;H26&amp;C26</f>
        <v>Slovenská Lakrosová FederáciaaBlakros - bežné transfery</v>
      </c>
      <c r="N26" s="280" t="str">
        <f aca="false">+I26&amp;H26</f>
        <v>30853427aB</v>
      </c>
    </row>
    <row r="27" customFormat="false" ht="12.5" hidden="false" customHeight="false" outlineLevel="0" collapsed="false">
      <c r="A27" s="294" t="s">
        <v>802</v>
      </c>
      <c r="B27" s="286" t="str">
        <f aca="false">VLOOKUP(A27,Adr!A:B,2,FALSE())</f>
        <v>Slovenská motocyklová federácia</v>
      </c>
      <c r="C27" s="296" t="s">
        <v>2101</v>
      </c>
      <c r="D27" s="297" t="n">
        <v>72448</v>
      </c>
      <c r="E27" s="295" t="n">
        <v>0</v>
      </c>
      <c r="F27" s="290" t="s">
        <v>376</v>
      </c>
      <c r="G27" s="287" t="s">
        <v>356</v>
      </c>
      <c r="H27" s="287" t="s">
        <v>2052</v>
      </c>
      <c r="I27" s="291" t="str">
        <f aca="false">A27&amp;F27</f>
        <v>30813883a</v>
      </c>
      <c r="J27" s="292" t="str">
        <f aca="false">A27&amp;G27</f>
        <v>30813883026 02</v>
      </c>
      <c r="K27" s="293" t="s">
        <v>2102</v>
      </c>
      <c r="L27" s="292" t="str">
        <f aca="false">A27&amp;G27&amp;H27</f>
        <v>30813883026 02B</v>
      </c>
      <c r="M27" s="293" t="str">
        <f aca="false">B27&amp;F27&amp;H27&amp;C27</f>
        <v>Slovenská motocyklová federáciaaBmotocyklový šport - bežné transfery</v>
      </c>
      <c r="N27" s="280" t="str">
        <f aca="false">+I27&amp;H27</f>
        <v>30813883aB</v>
      </c>
    </row>
    <row r="28" customFormat="false" ht="12.5" hidden="false" customHeight="false" outlineLevel="0" collapsed="false">
      <c r="A28" s="294" t="s">
        <v>1545</v>
      </c>
      <c r="B28" s="286" t="str">
        <f aca="false">VLOOKUP(A28,Adr!A:B,2,FALSE())</f>
        <v>Slovenská Muaythai asociácia</v>
      </c>
      <c r="C28" s="296" t="s">
        <v>2103</v>
      </c>
      <c r="D28" s="300" t="n">
        <v>16094</v>
      </c>
      <c r="E28" s="289" t="n">
        <v>0</v>
      </c>
      <c r="F28" s="290" t="s">
        <v>376</v>
      </c>
      <c r="G28" s="287" t="s">
        <v>356</v>
      </c>
      <c r="H28" s="287" t="s">
        <v>2052</v>
      </c>
      <c r="I28" s="291" t="str">
        <f aca="false">A28&amp;F28</f>
        <v>34057587a</v>
      </c>
      <c r="J28" s="292" t="str">
        <f aca="false">A28&amp;G28</f>
        <v>34057587026 02</v>
      </c>
      <c r="K28" s="293" t="s">
        <v>2104</v>
      </c>
      <c r="L28" s="292" t="str">
        <f aca="false">A28&amp;G28&amp;H28</f>
        <v>34057587026 02B</v>
      </c>
      <c r="M28" s="293" t="str">
        <f aca="false">B28&amp;F28&amp;H28&amp;C28</f>
        <v>Slovenská Muaythai asociáciaaBthajský box - bežné transfery</v>
      </c>
      <c r="N28" s="280" t="str">
        <f aca="false">+I28&amp;H28</f>
        <v>34057587aB</v>
      </c>
    </row>
    <row r="29" customFormat="false" ht="12.5" hidden="false" customHeight="false" outlineLevel="0" collapsed="false">
      <c r="A29" s="256" t="s">
        <v>1559</v>
      </c>
      <c r="B29" s="286" t="str">
        <f aca="false">VLOOKUP(A29,Adr!A:B,2,FALSE())</f>
        <v>Slovenská plavecká federácia</v>
      </c>
      <c r="C29" s="287" t="s">
        <v>2105</v>
      </c>
      <c r="D29" s="288" t="n">
        <v>1415370</v>
      </c>
      <c r="E29" s="295" t="n">
        <v>0</v>
      </c>
      <c r="F29" s="290" t="s">
        <v>376</v>
      </c>
      <c r="G29" s="287" t="s">
        <v>356</v>
      </c>
      <c r="H29" s="287" t="s">
        <v>2052</v>
      </c>
      <c r="I29" s="291" t="str">
        <f aca="false">A29&amp;F29</f>
        <v>36068764a</v>
      </c>
      <c r="J29" s="292" t="str">
        <f aca="false">A29&amp;G29</f>
        <v>36068764026 02</v>
      </c>
      <c r="K29" s="293" t="s">
        <v>2106</v>
      </c>
      <c r="L29" s="292" t="str">
        <f aca="false">A29&amp;G29&amp;H29</f>
        <v>36068764026 02B</v>
      </c>
      <c r="M29" s="293" t="str">
        <f aca="false">B29&amp;F29&amp;H29&amp;C29</f>
        <v>Slovenská plavecká federáciaaBplavecké športy - bežné transfery</v>
      </c>
      <c r="N29" s="280" t="str">
        <f aca="false">+I29&amp;H29</f>
        <v>36068764aB</v>
      </c>
    </row>
    <row r="30" customFormat="false" ht="12.5" hidden="false" customHeight="false" outlineLevel="0" collapsed="false">
      <c r="A30" s="256" t="s">
        <v>1559</v>
      </c>
      <c r="B30" s="286" t="str">
        <f aca="false">VLOOKUP(A30,Adr!A:B,2,FALSE())</f>
        <v>Slovenská plavecká federácia</v>
      </c>
      <c r="C30" s="287" t="s">
        <v>2107</v>
      </c>
      <c r="D30" s="288" t="n">
        <v>13000</v>
      </c>
      <c r="E30" s="289" t="n">
        <v>0</v>
      </c>
      <c r="F30" s="290" t="s">
        <v>376</v>
      </c>
      <c r="G30" s="287" t="s">
        <v>356</v>
      </c>
      <c r="H30" s="287" t="s">
        <v>2075</v>
      </c>
      <c r="I30" s="291" t="str">
        <f aca="false">A30&amp;F30</f>
        <v>36068764a</v>
      </c>
      <c r="J30" s="292" t="str">
        <f aca="false">A30&amp;G30</f>
        <v>36068764026 02</v>
      </c>
      <c r="K30" s="293" t="s">
        <v>2106</v>
      </c>
      <c r="L30" s="292" t="str">
        <f aca="false">A30&amp;G30&amp;H30</f>
        <v>36068764026 02K</v>
      </c>
      <c r="M30" s="293" t="str">
        <f aca="false">B30&amp;F30&amp;H30&amp;C30</f>
        <v>Slovenská plavecká federáciaaKplavecké športy - kapitálové transfery</v>
      </c>
      <c r="N30" s="280" t="str">
        <f aca="false">+I30&amp;H30</f>
        <v>36068764aK</v>
      </c>
    </row>
    <row r="31" customFormat="false" ht="12.5" hidden="false" customHeight="false" outlineLevel="0" collapsed="false">
      <c r="A31" s="294" t="s">
        <v>1567</v>
      </c>
      <c r="B31" s="286" t="str">
        <f aca="false">VLOOKUP(A31,Adr!A:B,2,FALSE())</f>
        <v>Slovenská rugbyová únia</v>
      </c>
      <c r="C31" s="299" t="s">
        <v>2108</v>
      </c>
      <c r="D31" s="300" t="n">
        <v>19208</v>
      </c>
      <c r="E31" s="295" t="n">
        <v>0</v>
      </c>
      <c r="F31" s="290" t="s">
        <v>376</v>
      </c>
      <c r="G31" s="287" t="s">
        <v>356</v>
      </c>
      <c r="H31" s="287" t="s">
        <v>2052</v>
      </c>
      <c r="I31" s="291" t="str">
        <f aca="false">A31&amp;F31</f>
        <v>30851459a</v>
      </c>
      <c r="J31" s="292" t="str">
        <f aca="false">A31&amp;G31</f>
        <v>30851459026 02</v>
      </c>
      <c r="K31" s="293" t="s">
        <v>2109</v>
      </c>
      <c r="L31" s="292" t="str">
        <f aca="false">A31&amp;G31&amp;H31</f>
        <v>30851459026 02B</v>
      </c>
      <c r="M31" s="293" t="str">
        <f aca="false">B31&amp;F31&amp;H31&amp;C31</f>
        <v>Slovenská rugbyová úniaaBrugby - bežné transfery</v>
      </c>
      <c r="N31" s="280" t="str">
        <f aca="false">+I31&amp;H31</f>
        <v>30851459aB</v>
      </c>
    </row>
    <row r="32" customFormat="false" ht="12.5" hidden="false" customHeight="false" outlineLevel="0" collapsed="false">
      <c r="A32" s="294" t="s">
        <v>1576</v>
      </c>
      <c r="B32" s="286" t="str">
        <f aca="false">VLOOKUP(A32,Adr!A:B,2,FALSE())</f>
        <v>Slovenská skialpinistická asociácia</v>
      </c>
      <c r="C32" s="296" t="s">
        <v>2110</v>
      </c>
      <c r="D32" s="297" t="n">
        <v>15790</v>
      </c>
      <c r="E32" s="289" t="n">
        <v>0</v>
      </c>
      <c r="F32" s="290" t="s">
        <v>376</v>
      </c>
      <c r="G32" s="287" t="s">
        <v>356</v>
      </c>
      <c r="H32" s="287" t="s">
        <v>2052</v>
      </c>
      <c r="I32" s="291" t="str">
        <f aca="false">A32&amp;F32</f>
        <v>37998919a</v>
      </c>
      <c r="J32" s="292" t="str">
        <f aca="false">A32&amp;G32</f>
        <v>37998919026 02</v>
      </c>
      <c r="K32" s="293" t="s">
        <v>2111</v>
      </c>
      <c r="L32" s="292" t="str">
        <f aca="false">A32&amp;G32&amp;H32</f>
        <v>37998919026 02B</v>
      </c>
      <c r="M32" s="293" t="str">
        <f aca="false">B32&amp;F32&amp;H32&amp;C32</f>
        <v>Slovenská skialpinistická asociáciaaBskialpinizmus - bežné transfery</v>
      </c>
      <c r="N32" s="280" t="str">
        <f aca="false">+I32&amp;H32</f>
        <v>37998919aB</v>
      </c>
    </row>
    <row r="33" customFormat="false" ht="12.5" hidden="false" customHeight="false" outlineLevel="0" collapsed="false">
      <c r="A33" s="294" t="s">
        <v>1586</v>
      </c>
      <c r="B33" s="286" t="str">
        <f aca="false">VLOOKUP(A33,Adr!A:B,2,FALSE())</f>
        <v>Slovenská softballová asociácia</v>
      </c>
      <c r="C33" s="296" t="s">
        <v>2112</v>
      </c>
      <c r="D33" s="297" t="n">
        <v>25340</v>
      </c>
      <c r="E33" s="295" t="n">
        <v>0</v>
      </c>
      <c r="F33" s="290" t="s">
        <v>376</v>
      </c>
      <c r="G33" s="287" t="s">
        <v>356</v>
      </c>
      <c r="H33" s="287" t="s">
        <v>2052</v>
      </c>
      <c r="I33" s="291" t="str">
        <f aca="false">A33&amp;F33</f>
        <v>17316723a</v>
      </c>
      <c r="J33" s="292" t="str">
        <f aca="false">A33&amp;G33</f>
        <v>17316723026 02</v>
      </c>
      <c r="K33" s="293" t="s">
        <v>2113</v>
      </c>
      <c r="L33" s="292" t="str">
        <f aca="false">A33&amp;G33&amp;H33</f>
        <v>17316723026 02B</v>
      </c>
      <c r="M33" s="293" t="str">
        <f aca="false">B33&amp;F33&amp;H33&amp;C33</f>
        <v>Slovenská softballová asociáciaaBsoftbal - bežné transfery</v>
      </c>
      <c r="N33" s="280" t="str">
        <f aca="false">+I33&amp;H33</f>
        <v>17316723aB</v>
      </c>
    </row>
    <row r="34" customFormat="false" ht="12.5" hidden="false" customHeight="false" outlineLevel="0" collapsed="false">
      <c r="A34" s="298" t="s">
        <v>1592</v>
      </c>
      <c r="B34" s="286" t="str">
        <f aca="false">VLOOKUP(A34,Adr!A:B,2,FALSE())</f>
        <v>Slovenská squashová asociácia</v>
      </c>
      <c r="C34" s="296" t="s">
        <v>2114</v>
      </c>
      <c r="D34" s="297" t="n">
        <v>15790</v>
      </c>
      <c r="E34" s="289" t="n">
        <v>0</v>
      </c>
      <c r="F34" s="290" t="s">
        <v>376</v>
      </c>
      <c r="G34" s="287" t="s">
        <v>356</v>
      </c>
      <c r="H34" s="287" t="s">
        <v>2052</v>
      </c>
      <c r="I34" s="291" t="str">
        <f aca="false">A34&amp;F34</f>
        <v>30807018a</v>
      </c>
      <c r="J34" s="292" t="str">
        <f aca="false">A34&amp;G34</f>
        <v>30807018026 02</v>
      </c>
      <c r="K34" s="293" t="s">
        <v>2115</v>
      </c>
      <c r="L34" s="292" t="str">
        <f aca="false">A34&amp;G34&amp;H34</f>
        <v>30807018026 02B</v>
      </c>
      <c r="M34" s="293" t="str">
        <f aca="false">B34&amp;F34&amp;H34&amp;C34</f>
        <v>Slovenská squashová asociáciaaBsquash - bežné transfery</v>
      </c>
      <c r="N34" s="280" t="str">
        <f aca="false">+I34&amp;H34</f>
        <v>30807018aB</v>
      </c>
    </row>
    <row r="35" customFormat="false" ht="12.5" hidden="false" customHeight="false" outlineLevel="0" collapsed="false">
      <c r="A35" s="294" t="s">
        <v>1599</v>
      </c>
      <c r="B35" s="286" t="str">
        <f aca="false">VLOOKUP(A35,Adr!A:B,2,FALSE())</f>
        <v>Slovenská triatlonová únia</v>
      </c>
      <c r="C35" s="296" t="s">
        <v>2116</v>
      </c>
      <c r="D35" s="297" t="n">
        <v>138710</v>
      </c>
      <c r="E35" s="295" t="n">
        <v>0</v>
      </c>
      <c r="F35" s="290" t="s">
        <v>376</v>
      </c>
      <c r="G35" s="287" t="s">
        <v>356</v>
      </c>
      <c r="H35" s="287" t="s">
        <v>2052</v>
      </c>
      <c r="I35" s="291" t="str">
        <f aca="false">A35&amp;F35</f>
        <v>31745466a</v>
      </c>
      <c r="J35" s="292" t="str">
        <f aca="false">A35&amp;G35</f>
        <v>31745466026 02</v>
      </c>
      <c r="K35" s="293" t="s">
        <v>2117</v>
      </c>
      <c r="L35" s="292" t="str">
        <f aca="false">A35&amp;G35&amp;H35</f>
        <v>31745466026 02B</v>
      </c>
      <c r="M35" s="293" t="str">
        <f aca="false">B35&amp;F35&amp;H35&amp;C35</f>
        <v>Slovenská triatlonová úniaaBtriatlon - bežné transfery</v>
      </c>
      <c r="N35" s="280" t="str">
        <f aca="false">+I35&amp;H35</f>
        <v>31745466aB</v>
      </c>
    </row>
    <row r="36" customFormat="false" ht="12.5" hidden="false" customHeight="false" outlineLevel="0" collapsed="false">
      <c r="A36" s="294" t="s">
        <v>1606</v>
      </c>
      <c r="B36" s="286" t="str">
        <f aca="false">VLOOKUP(A36,Adr!A:B,2,FALSE())</f>
        <v>Slovenská volejbalová federácia</v>
      </c>
      <c r="C36" s="296" t="s">
        <v>2118</v>
      </c>
      <c r="D36" s="297" t="n">
        <v>997198</v>
      </c>
      <c r="E36" s="289" t="n">
        <v>0</v>
      </c>
      <c r="F36" s="290" t="s">
        <v>376</v>
      </c>
      <c r="G36" s="287" t="s">
        <v>356</v>
      </c>
      <c r="H36" s="287" t="s">
        <v>2052</v>
      </c>
      <c r="I36" s="291" t="str">
        <f aca="false">A36&amp;F36</f>
        <v>00688819a</v>
      </c>
      <c r="J36" s="292" t="str">
        <f aca="false">A36&amp;G36</f>
        <v>00688819026 02</v>
      </c>
      <c r="K36" s="293" t="s">
        <v>2119</v>
      </c>
      <c r="L36" s="292" t="str">
        <f aca="false">A36&amp;G36&amp;H36</f>
        <v>00688819026 02B</v>
      </c>
      <c r="M36" s="293" t="str">
        <f aca="false">B36&amp;F36&amp;H36&amp;C36</f>
        <v>Slovenská volejbalová federáciaaBvolejbal - bežné transfery</v>
      </c>
      <c r="N36" s="280" t="str">
        <f aca="false">+I36&amp;H36</f>
        <v>00688819aB</v>
      </c>
    </row>
    <row r="37" customFormat="false" ht="12.5" hidden="false" customHeight="false" outlineLevel="0" collapsed="false">
      <c r="A37" s="256" t="s">
        <v>1614</v>
      </c>
      <c r="B37" s="286" t="str">
        <f aca="false">VLOOKUP(A37,Adr!A:B,2,FALSE())</f>
        <v>Slovenský atletický zväz</v>
      </c>
      <c r="C37" s="287" t="s">
        <v>2120</v>
      </c>
      <c r="D37" s="288" t="n">
        <v>1742560</v>
      </c>
      <c r="E37" s="295" t="n">
        <v>0</v>
      </c>
      <c r="F37" s="290" t="s">
        <v>376</v>
      </c>
      <c r="G37" s="287" t="s">
        <v>356</v>
      </c>
      <c r="H37" s="287" t="s">
        <v>2052</v>
      </c>
      <c r="I37" s="291" t="str">
        <f aca="false">A37&amp;F37</f>
        <v>36063835a</v>
      </c>
      <c r="J37" s="292" t="str">
        <f aca="false">A37&amp;G37</f>
        <v>36063835026 02</v>
      </c>
      <c r="K37" s="293" t="s">
        <v>2121</v>
      </c>
      <c r="L37" s="292" t="str">
        <f aca="false">A37&amp;G37&amp;H37</f>
        <v>36063835026 02B</v>
      </c>
      <c r="M37" s="293" t="str">
        <f aca="false">B37&amp;F37&amp;H37&amp;C37</f>
        <v>Slovenský atletický zväzaBatletika - bežné transfery</v>
      </c>
      <c r="N37" s="280" t="str">
        <f aca="false">+I37&amp;H37</f>
        <v>36063835aB</v>
      </c>
    </row>
    <row r="38" customFormat="false" ht="12.5" hidden="false" customHeight="false" outlineLevel="0" collapsed="false">
      <c r="A38" s="298" t="s">
        <v>1624</v>
      </c>
      <c r="B38" s="286" t="str">
        <f aca="false">VLOOKUP(A38,Adr!A:B,2,FALSE())</f>
        <v>Slovenský biliardový zväz</v>
      </c>
      <c r="C38" s="296" t="s">
        <v>2122</v>
      </c>
      <c r="D38" s="297" t="n">
        <v>25534</v>
      </c>
      <c r="E38" s="289" t="n">
        <v>0</v>
      </c>
      <c r="F38" s="290" t="s">
        <v>376</v>
      </c>
      <c r="G38" s="287" t="s">
        <v>356</v>
      </c>
      <c r="H38" s="287" t="s">
        <v>2052</v>
      </c>
      <c r="I38" s="291" t="str">
        <f aca="false">A38&amp;F38</f>
        <v>31753825a</v>
      </c>
      <c r="J38" s="292" t="str">
        <f aca="false">A38&amp;G38</f>
        <v>31753825026 02</v>
      </c>
      <c r="K38" s="293" t="s">
        <v>2123</v>
      </c>
      <c r="L38" s="292" t="str">
        <f aca="false">A38&amp;G38&amp;H38</f>
        <v>31753825026 02B</v>
      </c>
      <c r="M38" s="293" t="str">
        <f aca="false">B38&amp;F38&amp;H38&amp;C38</f>
        <v>Slovenský biliardový zväzaBbiliard - bežné transfery</v>
      </c>
      <c r="N38" s="280" t="str">
        <f aca="false">+I38&amp;H38</f>
        <v>31753825aB</v>
      </c>
    </row>
    <row r="39" customFormat="false" ht="12.5" hidden="false" customHeight="false" outlineLevel="0" collapsed="false">
      <c r="A39" s="290" t="s">
        <v>1630</v>
      </c>
      <c r="B39" s="286" t="str">
        <f aca="false">VLOOKUP(A39,Adr!A:B,2,FALSE())</f>
        <v>Slovenský bowlingový zväz</v>
      </c>
      <c r="C39" s="296" t="s">
        <v>2124</v>
      </c>
      <c r="D39" s="297" t="n">
        <v>30910</v>
      </c>
      <c r="E39" s="295" t="n">
        <v>0</v>
      </c>
      <c r="F39" s="290" t="s">
        <v>376</v>
      </c>
      <c r="G39" s="287" t="s">
        <v>356</v>
      </c>
      <c r="H39" s="287" t="s">
        <v>2052</v>
      </c>
      <c r="I39" s="291" t="str">
        <f aca="false">A39&amp;F39</f>
        <v>36128147a</v>
      </c>
      <c r="J39" s="292" t="str">
        <f aca="false">A39&amp;G39</f>
        <v>36128147026 02</v>
      </c>
      <c r="K39" s="293" t="s">
        <v>2125</v>
      </c>
      <c r="L39" s="292" t="str">
        <f aca="false">A39&amp;G39&amp;H39</f>
        <v>36128147026 02B</v>
      </c>
      <c r="M39" s="293" t="str">
        <f aca="false">B39&amp;F39&amp;H39&amp;C39</f>
        <v>Slovenský bowlingový zväzaBbowling - bežné transfery</v>
      </c>
      <c r="N39" s="280" t="str">
        <f aca="false">+I39&amp;H39</f>
        <v>36128147aB</v>
      </c>
    </row>
    <row r="40" customFormat="false" ht="12.5" hidden="false" customHeight="false" outlineLevel="0" collapsed="false">
      <c r="A40" s="294" t="s">
        <v>1639</v>
      </c>
      <c r="B40" s="286" t="str">
        <f aca="false">VLOOKUP(A40,Adr!A:B,2,FALSE())</f>
        <v>Slovenský bridžový zväz</v>
      </c>
      <c r="C40" s="296" t="s">
        <v>2126</v>
      </c>
      <c r="D40" s="297" t="n">
        <v>15790</v>
      </c>
      <c r="E40" s="289" t="n">
        <v>0</v>
      </c>
      <c r="F40" s="290" t="s">
        <v>376</v>
      </c>
      <c r="G40" s="287" t="s">
        <v>356</v>
      </c>
      <c r="H40" s="287" t="s">
        <v>2052</v>
      </c>
      <c r="I40" s="291" t="str">
        <f aca="false">A40&amp;F40</f>
        <v>31770908a</v>
      </c>
      <c r="J40" s="292" t="str">
        <f aca="false">A40&amp;G40</f>
        <v>31770908026 02</v>
      </c>
      <c r="K40" s="293" t="s">
        <v>2127</v>
      </c>
      <c r="L40" s="292" t="str">
        <f aca="false">A40&amp;G40&amp;H40</f>
        <v>31770908026 02B</v>
      </c>
      <c r="M40" s="293" t="str">
        <f aca="false">B40&amp;F40&amp;H40&amp;C40</f>
        <v>Slovenský bridžový zväzaBbridž - bežné transfery</v>
      </c>
      <c r="N40" s="280" t="str">
        <f aca="false">+I40&amp;H40</f>
        <v>31770908aB</v>
      </c>
    </row>
    <row r="41" customFormat="false" ht="12.5" hidden="false" customHeight="false" outlineLevel="0" collapsed="false">
      <c r="A41" s="256" t="s">
        <v>1646</v>
      </c>
      <c r="B41" s="286" t="str">
        <f aca="false">VLOOKUP(A41,Adr!A:B,2,FALSE())</f>
        <v>Slovenský curlingový zväz</v>
      </c>
      <c r="C41" s="287" t="s">
        <v>2128</v>
      </c>
      <c r="D41" s="288" t="n">
        <v>20196</v>
      </c>
      <c r="E41" s="295" t="n">
        <v>0</v>
      </c>
      <c r="F41" s="290" t="s">
        <v>376</v>
      </c>
      <c r="G41" s="287" t="s">
        <v>356</v>
      </c>
      <c r="H41" s="287" t="s">
        <v>2052</v>
      </c>
      <c r="I41" s="291" t="str">
        <f aca="false">A41&amp;F41</f>
        <v>37841866a</v>
      </c>
      <c r="J41" s="292" t="str">
        <f aca="false">A41&amp;G41</f>
        <v>37841866026 02</v>
      </c>
      <c r="K41" s="293" t="s">
        <v>2129</v>
      </c>
      <c r="L41" s="292" t="str">
        <f aca="false">A41&amp;G41&amp;H41</f>
        <v>37841866026 02B</v>
      </c>
      <c r="M41" s="293" t="str">
        <f aca="false">B41&amp;F41&amp;H41&amp;C41</f>
        <v>Slovenský curlingový zväzaBcurling - bežné transfery</v>
      </c>
      <c r="N41" s="280" t="str">
        <f aca="false">+I41&amp;H41</f>
        <v>37841866aB</v>
      </c>
    </row>
    <row r="42" customFormat="false" ht="12.5" hidden="false" customHeight="false" outlineLevel="0" collapsed="false">
      <c r="A42" s="294" t="s">
        <v>1664</v>
      </c>
      <c r="B42" s="286" t="str">
        <f aca="false">VLOOKUP(A42,Adr!A:B,2,FALSE())</f>
        <v>Slovenský futbalový zväz</v>
      </c>
      <c r="C42" s="287" t="s">
        <v>2130</v>
      </c>
      <c r="D42" s="288" t="n">
        <v>6410956</v>
      </c>
      <c r="E42" s="289" t="n">
        <v>0</v>
      </c>
      <c r="F42" s="290" t="s">
        <v>376</v>
      </c>
      <c r="G42" s="287" t="s">
        <v>356</v>
      </c>
      <c r="H42" s="287" t="s">
        <v>2052</v>
      </c>
      <c r="I42" s="291" t="str">
        <f aca="false">A42&amp;F42</f>
        <v>00687308a</v>
      </c>
      <c r="J42" s="292" t="str">
        <f aca="false">A42&amp;G42</f>
        <v>00687308026 02</v>
      </c>
      <c r="K42" s="293" t="s">
        <v>2131</v>
      </c>
      <c r="L42" s="292" t="str">
        <f aca="false">A42&amp;G42&amp;H42</f>
        <v>00687308026 02B</v>
      </c>
      <c r="M42" s="293" t="str">
        <f aca="false">B42&amp;F42&amp;H42&amp;C42</f>
        <v>Slovenský futbalový zväzaBfutbal - bežné transfery</v>
      </c>
      <c r="N42" s="280" t="str">
        <f aca="false">+I42&amp;H42</f>
        <v>00687308aB</v>
      </c>
    </row>
    <row r="43" customFormat="false" ht="12.5" hidden="false" customHeight="false" outlineLevel="0" collapsed="false">
      <c r="A43" s="294" t="s">
        <v>1664</v>
      </c>
      <c r="B43" s="286" t="str">
        <f aca="false">VLOOKUP(A43,Adr!A:B,2,FALSE())</f>
        <v>Slovenský futbalový zväz</v>
      </c>
      <c r="C43" s="287" t="s">
        <v>2132</v>
      </c>
      <c r="D43" s="288" t="n">
        <v>300000</v>
      </c>
      <c r="E43" s="295" t="n">
        <v>0</v>
      </c>
      <c r="F43" s="290" t="s">
        <v>376</v>
      </c>
      <c r="G43" s="287" t="s">
        <v>356</v>
      </c>
      <c r="H43" s="287" t="s">
        <v>2075</v>
      </c>
      <c r="I43" s="291" t="str">
        <f aca="false">A43&amp;F43</f>
        <v>00687308a</v>
      </c>
      <c r="J43" s="292" t="str">
        <f aca="false">A43&amp;G43</f>
        <v>00687308026 02</v>
      </c>
      <c r="K43" s="293" t="s">
        <v>2131</v>
      </c>
      <c r="L43" s="292" t="str">
        <f aca="false">A43&amp;G43&amp;H43</f>
        <v>00687308026 02K</v>
      </c>
      <c r="M43" s="293" t="str">
        <f aca="false">B43&amp;F43&amp;H43&amp;C43</f>
        <v>Slovenský futbalový zväzaKfutbal - kapitálové transfery</v>
      </c>
      <c r="N43" s="280" t="str">
        <f aca="false">+I43&amp;H43</f>
        <v>00687308aK</v>
      </c>
    </row>
    <row r="44" customFormat="false" ht="12.5" hidden="false" customHeight="false" outlineLevel="0" collapsed="false">
      <c r="A44" s="256" t="s">
        <v>1672</v>
      </c>
      <c r="B44" s="286" t="str">
        <f aca="false">VLOOKUP(A44,Adr!A:B,2,FALSE())</f>
        <v>Slovenský horolezecký spolok JAMES</v>
      </c>
      <c r="C44" s="287" t="s">
        <v>2133</v>
      </c>
      <c r="D44" s="288" t="n">
        <v>63426</v>
      </c>
      <c r="E44" s="289" t="n">
        <v>0</v>
      </c>
      <c r="F44" s="290" t="s">
        <v>376</v>
      </c>
      <c r="G44" s="287" t="s">
        <v>356</v>
      </c>
      <c r="H44" s="287" t="s">
        <v>2052</v>
      </c>
      <c r="I44" s="291" t="str">
        <f aca="false">A44&amp;F44</f>
        <v>00586455a</v>
      </c>
      <c r="J44" s="292" t="str">
        <f aca="false">A44&amp;G44</f>
        <v>00586455026 02</v>
      </c>
      <c r="K44" s="293" t="s">
        <v>2134</v>
      </c>
      <c r="L44" s="292" t="str">
        <f aca="false">A44&amp;G44&amp;H44</f>
        <v>00586455026 02B</v>
      </c>
      <c r="M44" s="293" t="str">
        <f aca="false">B44&amp;F44&amp;H44&amp;C44</f>
        <v>Slovenský horolezecký spolok JAMESaBhorolezectvo - bežné transfery</v>
      </c>
      <c r="N44" s="280" t="str">
        <f aca="false">+I44&amp;H44</f>
        <v>00586455aB</v>
      </c>
    </row>
    <row r="45" customFormat="false" ht="12.5" hidden="false" customHeight="false" outlineLevel="0" collapsed="false">
      <c r="A45" s="290" t="s">
        <v>1672</v>
      </c>
      <c r="B45" s="286" t="str">
        <f aca="false">VLOOKUP(A45,Adr!A:B,2,FALSE())</f>
        <v>Slovenský horolezecký spolok JAMES</v>
      </c>
      <c r="C45" s="287" t="s">
        <v>2135</v>
      </c>
      <c r="D45" s="288" t="n">
        <v>27754</v>
      </c>
      <c r="E45" s="295" t="n">
        <v>0</v>
      </c>
      <c r="F45" s="290" t="s">
        <v>376</v>
      </c>
      <c r="G45" s="287" t="s">
        <v>356</v>
      </c>
      <c r="H45" s="287" t="s">
        <v>2052</v>
      </c>
      <c r="I45" s="291" t="str">
        <f aca="false">A45&amp;F45</f>
        <v>00586455a</v>
      </c>
      <c r="J45" s="292" t="str">
        <f aca="false">A45&amp;G45</f>
        <v>00586455026 02</v>
      </c>
      <c r="K45" s="293" t="s">
        <v>2136</v>
      </c>
      <c r="L45" s="292" t="str">
        <f aca="false">A45&amp;G45&amp;H45</f>
        <v>00586455026 02B</v>
      </c>
      <c r="M45" s="293" t="str">
        <f aca="false">B45&amp;F45&amp;H45&amp;C45</f>
        <v>Slovenský horolezecký spolok JAMESaBšportové lezenie - bežné transfery</v>
      </c>
      <c r="N45" s="280" t="str">
        <f aca="false">+I45&amp;H45</f>
        <v>00586455aB</v>
      </c>
    </row>
    <row r="46" customFormat="false" ht="12.5" hidden="false" customHeight="false" outlineLevel="0" collapsed="false">
      <c r="A46" s="256" t="s">
        <v>1679</v>
      </c>
      <c r="B46" s="286" t="str">
        <f aca="false">VLOOKUP(A46,Adr!A:B,2,FALSE())</f>
        <v>Slovenský krasokorčuliarsky zväz</v>
      </c>
      <c r="C46" s="287" t="s">
        <v>2137</v>
      </c>
      <c r="D46" s="288" t="n">
        <v>155148</v>
      </c>
      <c r="E46" s="289" t="n">
        <v>0</v>
      </c>
      <c r="F46" s="290" t="s">
        <v>376</v>
      </c>
      <c r="G46" s="287" t="s">
        <v>356</v>
      </c>
      <c r="H46" s="287" t="s">
        <v>2052</v>
      </c>
      <c r="I46" s="291" t="str">
        <f aca="false">A46&amp;F46</f>
        <v>31805540a</v>
      </c>
      <c r="J46" s="292" t="str">
        <f aca="false">A46&amp;G46</f>
        <v>31805540026 02</v>
      </c>
      <c r="K46" s="293" t="s">
        <v>2138</v>
      </c>
      <c r="L46" s="292" t="str">
        <f aca="false">A46&amp;G46&amp;H46</f>
        <v>31805540026 02B</v>
      </c>
      <c r="M46" s="293" t="str">
        <f aca="false">B46&amp;F46&amp;H46&amp;C46</f>
        <v>Slovenský krasokorčuliarsky zväzaBkrasokorčuľovanie - bežné transfery</v>
      </c>
      <c r="N46" s="280" t="str">
        <f aca="false">+I46&amp;H46</f>
        <v>31805540aB</v>
      </c>
    </row>
    <row r="47" customFormat="false" ht="12.5" hidden="false" customHeight="false" outlineLevel="0" collapsed="false">
      <c r="A47" s="294" t="s">
        <v>1688</v>
      </c>
      <c r="B47" s="286" t="str">
        <f aca="false">VLOOKUP(A47,Adr!A:B,2,FALSE())</f>
        <v>Slovenský lukostrelecký zväz</v>
      </c>
      <c r="C47" s="299" t="s">
        <v>2139</v>
      </c>
      <c r="D47" s="300" t="n">
        <v>120544</v>
      </c>
      <c r="E47" s="295" t="n">
        <v>0</v>
      </c>
      <c r="F47" s="290" t="s">
        <v>376</v>
      </c>
      <c r="G47" s="287" t="s">
        <v>356</v>
      </c>
      <c r="H47" s="287" t="s">
        <v>2052</v>
      </c>
      <c r="I47" s="291" t="str">
        <f aca="false">A47&amp;F47</f>
        <v>30793009a</v>
      </c>
      <c r="J47" s="292" t="str">
        <f aca="false">A47&amp;G47</f>
        <v>30793009026 02</v>
      </c>
      <c r="K47" s="293" t="s">
        <v>2140</v>
      </c>
      <c r="L47" s="292" t="str">
        <f aca="false">A47&amp;G47&amp;H47</f>
        <v>30793009026 02B</v>
      </c>
      <c r="M47" s="293" t="str">
        <f aca="false">B47&amp;F47&amp;H47&amp;C47</f>
        <v>Slovenský lukostrelecký zväzaBlukostreľba - bežné transfery</v>
      </c>
      <c r="N47" s="280" t="str">
        <f aca="false">+I47&amp;H47</f>
        <v>30793009aB</v>
      </c>
    </row>
    <row r="48" customFormat="false" ht="12.5" hidden="false" customHeight="false" outlineLevel="0" collapsed="false">
      <c r="A48" s="256" t="s">
        <v>1694</v>
      </c>
      <c r="B48" s="286" t="str">
        <f aca="false">VLOOKUP(A48,Adr!A:B,2,FALSE())</f>
        <v>Slovenský národný aeroklub generála Milana Rastislava Štefánika</v>
      </c>
      <c r="C48" s="287" t="s">
        <v>2141</v>
      </c>
      <c r="D48" s="288" t="n">
        <v>73878</v>
      </c>
      <c r="E48" s="289" t="n">
        <v>0</v>
      </c>
      <c r="F48" s="290" t="s">
        <v>376</v>
      </c>
      <c r="G48" s="287" t="s">
        <v>356</v>
      </c>
      <c r="H48" s="287" t="s">
        <v>2052</v>
      </c>
      <c r="I48" s="291" t="str">
        <f aca="false">A48&amp;F48</f>
        <v>00677604a</v>
      </c>
      <c r="J48" s="292" t="str">
        <f aca="false">A48&amp;G48</f>
        <v>00677604026 02</v>
      </c>
      <c r="K48" s="293" t="s">
        <v>2142</v>
      </c>
      <c r="L48" s="292" t="str">
        <f aca="false">A48&amp;G48&amp;H48</f>
        <v>00677604026 02B</v>
      </c>
      <c r="M48" s="293" t="str">
        <f aca="false">B48&amp;F48&amp;H48&amp;C48</f>
        <v>Slovenský národný aeroklub generála Milana Rastislava ŠtefánikaaBletecké športy - bežné transfery</v>
      </c>
      <c r="N48" s="280" t="str">
        <f aca="false">+I48&amp;H48</f>
        <v>00677604aB</v>
      </c>
    </row>
    <row r="49" customFormat="false" ht="12.5" hidden="false" customHeight="false" outlineLevel="0" collapsed="false">
      <c r="A49" s="290" t="s">
        <v>1722</v>
      </c>
      <c r="B49" s="286" t="str">
        <f aca="false">VLOOKUP(A49,Adr!A:B,2,FALSE())</f>
        <v>Slovenský rýchlokorčuliarsky zväz</v>
      </c>
      <c r="C49" s="299" t="s">
        <v>2143</v>
      </c>
      <c r="D49" s="300" t="n">
        <v>34600</v>
      </c>
      <c r="E49" s="295" t="n">
        <v>0</v>
      </c>
      <c r="F49" s="290" t="s">
        <v>376</v>
      </c>
      <c r="G49" s="287" t="s">
        <v>356</v>
      </c>
      <c r="H49" s="287" t="s">
        <v>2052</v>
      </c>
      <c r="I49" s="291" t="str">
        <f aca="false">A49&amp;F49</f>
        <v>30688060a</v>
      </c>
      <c r="J49" s="292" t="str">
        <f aca="false">A49&amp;G49</f>
        <v>30688060026 02</v>
      </c>
      <c r="K49" s="293" t="s">
        <v>2144</v>
      </c>
      <c r="L49" s="292" t="str">
        <f aca="false">A49&amp;G49&amp;H49</f>
        <v>30688060026 02B</v>
      </c>
      <c r="M49" s="293" t="str">
        <f aca="false">B49&amp;F49&amp;H49&amp;C49</f>
        <v>Slovenský rýchlokorčuliarsky zväzaBrýchlokorčuľovanie - bežné transfery</v>
      </c>
      <c r="N49" s="280" t="str">
        <f aca="false">+I49&amp;H49</f>
        <v>30688060aB</v>
      </c>
    </row>
    <row r="50" customFormat="false" ht="12.5" hidden="false" customHeight="false" outlineLevel="0" collapsed="false">
      <c r="A50" s="294" t="s">
        <v>1732</v>
      </c>
      <c r="B50" s="286" t="str">
        <f aca="false">VLOOKUP(A50,Adr!A:B,2,FALSE())</f>
        <v>Slovenský stolnotenisový zväz</v>
      </c>
      <c r="C50" s="287" t="s">
        <v>2145</v>
      </c>
      <c r="D50" s="288" t="n">
        <v>730890</v>
      </c>
      <c r="E50" s="289" t="n">
        <v>0</v>
      </c>
      <c r="F50" s="290" t="s">
        <v>376</v>
      </c>
      <c r="G50" s="287" t="s">
        <v>356</v>
      </c>
      <c r="H50" s="287" t="s">
        <v>2052</v>
      </c>
      <c r="I50" s="291" t="str">
        <f aca="false">A50&amp;F50</f>
        <v>30806836a</v>
      </c>
      <c r="J50" s="292" t="str">
        <f aca="false">A50&amp;G50</f>
        <v>30806836026 02</v>
      </c>
      <c r="K50" s="293" t="s">
        <v>2146</v>
      </c>
      <c r="L50" s="292" t="str">
        <f aca="false">A50&amp;G50&amp;H50</f>
        <v>30806836026 02B</v>
      </c>
      <c r="M50" s="293" t="str">
        <f aca="false">B50&amp;F50&amp;H50&amp;C50</f>
        <v>Slovenský stolnotenisový zväzaBstolný tenis - bežné transfery</v>
      </c>
      <c r="N50" s="280" t="str">
        <f aca="false">+I50&amp;H50</f>
        <v>30806836aB</v>
      </c>
    </row>
    <row r="51" customFormat="false" ht="12.5" hidden="false" customHeight="false" outlineLevel="0" collapsed="false">
      <c r="A51" s="256" t="s">
        <v>1742</v>
      </c>
      <c r="B51" s="286" t="str">
        <f aca="false">VLOOKUP(A51,Adr!A:B,2,FALSE())</f>
        <v>SLOVENSKÝ STRELECKÝ ZVÄZ</v>
      </c>
      <c r="C51" s="299" t="s">
        <v>2147</v>
      </c>
      <c r="D51" s="297" t="n">
        <v>465216</v>
      </c>
      <c r="E51" s="289" t="n">
        <v>0</v>
      </c>
      <c r="F51" s="290" t="s">
        <v>376</v>
      </c>
      <c r="G51" s="287" t="s">
        <v>356</v>
      </c>
      <c r="H51" s="287" t="s">
        <v>2052</v>
      </c>
      <c r="I51" s="291" t="str">
        <f aca="false">A51&amp;F51</f>
        <v>00603341a</v>
      </c>
      <c r="J51" s="292" t="str">
        <f aca="false">A51&amp;G51</f>
        <v>00603341026 02</v>
      </c>
      <c r="K51" s="293" t="s">
        <v>2148</v>
      </c>
      <c r="L51" s="292" t="str">
        <f aca="false">A51&amp;G51&amp;H51</f>
        <v>00603341026 02B</v>
      </c>
      <c r="M51" s="293" t="str">
        <f aca="false">B51&amp;F51&amp;H51&amp;C51</f>
        <v>SLOVENSKÝ STRELECKÝ ZVÄZaBstreľba - bežné transfery</v>
      </c>
      <c r="N51" s="280" t="str">
        <f aca="false">+I51&amp;H51</f>
        <v>00603341aB</v>
      </c>
    </row>
    <row r="52" customFormat="false" ht="12.5" hidden="false" customHeight="false" outlineLevel="0" collapsed="false">
      <c r="A52" s="256" t="s">
        <v>1742</v>
      </c>
      <c r="B52" s="286" t="str">
        <f aca="false">VLOOKUP(A52,Adr!A:B,2,FALSE())</f>
        <v>SLOVENSKÝ STRELECKÝ ZVÄZ</v>
      </c>
      <c r="C52" s="299" t="s">
        <v>2149</v>
      </c>
      <c r="D52" s="297" t="n">
        <v>10000</v>
      </c>
      <c r="E52" s="295" t="n">
        <v>0</v>
      </c>
      <c r="F52" s="290" t="s">
        <v>376</v>
      </c>
      <c r="G52" s="287" t="s">
        <v>356</v>
      </c>
      <c r="H52" s="287" t="s">
        <v>2075</v>
      </c>
      <c r="I52" s="291" t="str">
        <f aca="false">A52&amp;F52</f>
        <v>00603341a</v>
      </c>
      <c r="J52" s="292" t="str">
        <f aca="false">A52&amp;G52</f>
        <v>00603341026 02</v>
      </c>
      <c r="K52" s="293" t="s">
        <v>2148</v>
      </c>
      <c r="L52" s="292" t="str">
        <f aca="false">A52&amp;G52&amp;H52</f>
        <v>00603341026 02K</v>
      </c>
      <c r="M52" s="293" t="str">
        <f aca="false">B52&amp;F52&amp;H52&amp;C52</f>
        <v>SLOVENSKÝ STRELECKÝ ZVÄZaKstreľba - kapitálové transfery</v>
      </c>
      <c r="N52" s="280" t="str">
        <f aca="false">+I52&amp;H52</f>
        <v>00603341aK</v>
      </c>
    </row>
    <row r="53" customFormat="false" ht="12.5" hidden="false" customHeight="false" outlineLevel="0" collapsed="false">
      <c r="A53" s="256" t="s">
        <v>1751</v>
      </c>
      <c r="B53" s="286" t="str">
        <f aca="false">VLOOKUP(A53,Adr!A:B,2,FALSE())</f>
        <v>Slovenský šachový zväz</v>
      </c>
      <c r="C53" s="287" t="s">
        <v>2150</v>
      </c>
      <c r="D53" s="288" t="n">
        <v>285166</v>
      </c>
      <c r="E53" s="289" t="n">
        <v>0</v>
      </c>
      <c r="F53" s="290" t="s">
        <v>376</v>
      </c>
      <c r="G53" s="287" t="s">
        <v>356</v>
      </c>
      <c r="H53" s="287" t="s">
        <v>2052</v>
      </c>
      <c r="I53" s="291" t="str">
        <f aca="false">A53&amp;F53</f>
        <v>17310571a</v>
      </c>
      <c r="J53" s="292" t="str">
        <f aca="false">A53&amp;G53</f>
        <v>17310571026 02</v>
      </c>
      <c r="K53" s="293" t="s">
        <v>2151</v>
      </c>
      <c r="L53" s="292" t="str">
        <f aca="false">A53&amp;G53&amp;H53</f>
        <v>17310571026 02B</v>
      </c>
      <c r="M53" s="293" t="str">
        <f aca="false">B53&amp;F53&amp;H53&amp;C53</f>
        <v>Slovenský šachový zväzaBšach - bežné transfery</v>
      </c>
      <c r="N53" s="280" t="str">
        <f aca="false">+I53&amp;H53</f>
        <v>17310571aB</v>
      </c>
    </row>
    <row r="54" customFormat="false" ht="12.5" hidden="false" customHeight="false" outlineLevel="0" collapsed="false">
      <c r="A54" s="290" t="s">
        <v>1761</v>
      </c>
      <c r="B54" s="286" t="str">
        <f aca="false">VLOOKUP(A54,Adr!A:B,2,FALSE())</f>
        <v>Slovenský šermiarsky zväz</v>
      </c>
      <c r="C54" s="299" t="s">
        <v>2152</v>
      </c>
      <c r="D54" s="300" t="n">
        <v>73400</v>
      </c>
      <c r="E54" s="295" t="n">
        <v>0</v>
      </c>
      <c r="F54" s="290" t="s">
        <v>376</v>
      </c>
      <c r="G54" s="287" t="s">
        <v>356</v>
      </c>
      <c r="H54" s="287" t="s">
        <v>2052</v>
      </c>
      <c r="I54" s="291" t="str">
        <f aca="false">A54&amp;F54</f>
        <v>30806437a</v>
      </c>
      <c r="J54" s="292" t="str">
        <f aca="false">A54&amp;G54</f>
        <v>30806437026 02</v>
      </c>
      <c r="K54" s="293" t="s">
        <v>2153</v>
      </c>
      <c r="L54" s="292" t="str">
        <f aca="false">A54&amp;G54&amp;H54</f>
        <v>30806437026 02B</v>
      </c>
      <c r="M54" s="293" t="str">
        <f aca="false">B54&amp;F54&amp;H54&amp;C54</f>
        <v>Slovenský šermiarsky zväzaBšerm - bežné transfery</v>
      </c>
      <c r="N54" s="280" t="str">
        <f aca="false">+I54&amp;H54</f>
        <v>30806437aB</v>
      </c>
    </row>
    <row r="55" customFormat="false" ht="12.5" hidden="false" customHeight="false" outlineLevel="0" collapsed="false">
      <c r="A55" s="294" t="s">
        <v>1769</v>
      </c>
      <c r="B55" s="286" t="str">
        <f aca="false">VLOOKUP(A55,Adr!A:B,2,FALSE())</f>
        <v>Slovenský tenisový zväz</v>
      </c>
      <c r="C55" s="296" t="s">
        <v>2154</v>
      </c>
      <c r="D55" s="297" t="n">
        <v>2366098</v>
      </c>
      <c r="E55" s="289" t="n">
        <v>0</v>
      </c>
      <c r="F55" s="290" t="s">
        <v>376</v>
      </c>
      <c r="G55" s="287" t="s">
        <v>356</v>
      </c>
      <c r="H55" s="287" t="s">
        <v>2052</v>
      </c>
      <c r="I55" s="291" t="str">
        <f aca="false">A55&amp;F55</f>
        <v>30811384a</v>
      </c>
      <c r="J55" s="292" t="str">
        <f aca="false">A55&amp;G55</f>
        <v>30811384026 02</v>
      </c>
      <c r="K55" s="293" t="s">
        <v>2155</v>
      </c>
      <c r="L55" s="292" t="str">
        <f aca="false">A55&amp;G55&amp;H55</f>
        <v>30811384026 02B</v>
      </c>
      <c r="M55" s="293" t="str">
        <f aca="false">B55&amp;F55&amp;H55&amp;C55</f>
        <v>Slovenský tenisový zväzaBtenis - bežné transfery</v>
      </c>
      <c r="N55" s="280" t="str">
        <f aca="false">+I55&amp;H55</f>
        <v>30811384aB</v>
      </c>
    </row>
    <row r="56" customFormat="false" ht="12.5" hidden="false" customHeight="false" outlineLevel="0" collapsed="false">
      <c r="A56" s="264" t="s">
        <v>1777</v>
      </c>
      <c r="B56" s="286" t="str">
        <f aca="false">VLOOKUP(A56,Adr!A:B,2,FALSE())</f>
        <v>Slovenský veslársky zväz</v>
      </c>
      <c r="C56" s="296" t="s">
        <v>2156</v>
      </c>
      <c r="D56" s="297" t="n">
        <v>35552</v>
      </c>
      <c r="E56" s="295" t="n">
        <v>0</v>
      </c>
      <c r="F56" s="290" t="s">
        <v>376</v>
      </c>
      <c r="G56" s="287" t="s">
        <v>356</v>
      </c>
      <c r="H56" s="287" t="s">
        <v>2052</v>
      </c>
      <c r="I56" s="291" t="str">
        <f aca="false">A56&amp;F56</f>
        <v>00688304a</v>
      </c>
      <c r="J56" s="292" t="str">
        <f aca="false">A56&amp;G56</f>
        <v>00688304026 02</v>
      </c>
      <c r="K56" s="293" t="s">
        <v>2157</v>
      </c>
      <c r="L56" s="292" t="str">
        <f aca="false">A56&amp;G56&amp;H56</f>
        <v>00688304026 02B</v>
      </c>
      <c r="M56" s="293" t="str">
        <f aca="false">B56&amp;F56&amp;H56&amp;C56</f>
        <v>Slovenský veslársky zväzaBveslovanie - bežné transfery</v>
      </c>
      <c r="N56" s="280" t="str">
        <f aca="false">+I56&amp;H56</f>
        <v>00688304aB</v>
      </c>
    </row>
    <row r="57" customFormat="false" ht="12.5" hidden="false" customHeight="false" outlineLevel="0" collapsed="false">
      <c r="A57" s="256" t="s">
        <v>1786</v>
      </c>
      <c r="B57" s="286" t="str">
        <f aca="false">VLOOKUP(A57,Adr!A:B,2,FALSE())</f>
        <v>SLOVENSKÝ ZÁPASNÍCKY ZVÄZ</v>
      </c>
      <c r="C57" s="287" t="s">
        <v>2158</v>
      </c>
      <c r="D57" s="300" t="n">
        <v>173268</v>
      </c>
      <c r="E57" s="289" t="n">
        <v>0</v>
      </c>
      <c r="F57" s="290" t="s">
        <v>376</v>
      </c>
      <c r="G57" s="287" t="s">
        <v>356</v>
      </c>
      <c r="H57" s="287" t="s">
        <v>2052</v>
      </c>
      <c r="I57" s="291" t="str">
        <f aca="false">A57&amp;F57</f>
        <v>31791981a</v>
      </c>
      <c r="J57" s="292" t="str">
        <f aca="false">A57&amp;G57</f>
        <v>31791981026 02</v>
      </c>
      <c r="K57" s="293" t="s">
        <v>2159</v>
      </c>
      <c r="L57" s="292" t="str">
        <f aca="false">A57&amp;G57&amp;H57</f>
        <v>31791981026 02B</v>
      </c>
      <c r="M57" s="293" t="str">
        <f aca="false">B57&amp;F57&amp;H57&amp;C57</f>
        <v>SLOVENSKÝ ZÁPASNÍCKY ZVÄZaBzápasenie - bežné transfery</v>
      </c>
      <c r="N57" s="280" t="str">
        <f aca="false">+I57&amp;H57</f>
        <v>31791981aB</v>
      </c>
    </row>
    <row r="58" customFormat="false" ht="12.5" hidden="false" customHeight="false" outlineLevel="0" collapsed="false">
      <c r="A58" s="256" t="s">
        <v>1793</v>
      </c>
      <c r="B58" s="286" t="str">
        <f aca="false">VLOOKUP(A58,Adr!A:B,2,FALSE())</f>
        <v>Slovenský zväz bedmintonu</v>
      </c>
      <c r="C58" s="296" t="s">
        <v>2160</v>
      </c>
      <c r="D58" s="288" t="n">
        <v>239696</v>
      </c>
      <c r="E58" s="295" t="n">
        <v>0</v>
      </c>
      <c r="F58" s="290" t="s">
        <v>376</v>
      </c>
      <c r="G58" s="287" t="s">
        <v>356</v>
      </c>
      <c r="H58" s="287" t="s">
        <v>2052</v>
      </c>
      <c r="I58" s="291" t="str">
        <f aca="false">A58&amp;F58</f>
        <v>30811546a</v>
      </c>
      <c r="J58" s="292" t="str">
        <f aca="false">A58&amp;G58</f>
        <v>30811546026 02</v>
      </c>
      <c r="K58" s="293" t="s">
        <v>2161</v>
      </c>
      <c r="L58" s="292" t="str">
        <f aca="false">A58&amp;G58&amp;H58</f>
        <v>30811546026 02B</v>
      </c>
      <c r="M58" s="293" t="str">
        <f aca="false">B58&amp;F58&amp;H58&amp;C58</f>
        <v>Slovenský zväz bedmintonuaBbedminton - bežné transfery</v>
      </c>
      <c r="N58" s="280" t="str">
        <f aca="false">+I58&amp;H58</f>
        <v>30811546aB</v>
      </c>
    </row>
    <row r="59" customFormat="false" ht="12.5" hidden="false" customHeight="false" outlineLevel="0" collapsed="false">
      <c r="A59" s="298" t="s">
        <v>1802</v>
      </c>
      <c r="B59" s="286" t="str">
        <f aca="false">VLOOKUP(A59,Adr!A:B,2,FALSE())</f>
        <v>Slovenský zväz biatlonu</v>
      </c>
      <c r="C59" s="296" t="s">
        <v>2162</v>
      </c>
      <c r="D59" s="297" t="n">
        <v>246030</v>
      </c>
      <c r="E59" s="289" t="n">
        <v>0</v>
      </c>
      <c r="F59" s="290" t="s">
        <v>376</v>
      </c>
      <c r="G59" s="287" t="s">
        <v>356</v>
      </c>
      <c r="H59" s="287" t="s">
        <v>2052</v>
      </c>
      <c r="I59" s="291" t="str">
        <f aca="false">A59&amp;F59</f>
        <v>35656743a</v>
      </c>
      <c r="J59" s="292" t="str">
        <f aca="false">A59&amp;G59</f>
        <v>35656743026 02</v>
      </c>
      <c r="K59" s="293" t="s">
        <v>2163</v>
      </c>
      <c r="L59" s="292" t="str">
        <f aca="false">A59&amp;G59&amp;H59</f>
        <v>35656743026 02B</v>
      </c>
      <c r="M59" s="293" t="str">
        <f aca="false">B59&amp;F59&amp;H59&amp;C59</f>
        <v>Slovenský zväz biatlonuaBbiatlon - bežné transfery</v>
      </c>
      <c r="N59" s="280" t="str">
        <f aca="false">+I59&amp;H59</f>
        <v>35656743aB</v>
      </c>
    </row>
    <row r="60" customFormat="false" ht="12.5" hidden="false" customHeight="false" outlineLevel="0" collapsed="false">
      <c r="A60" s="298" t="s">
        <v>1802</v>
      </c>
      <c r="B60" s="286" t="str">
        <f aca="false">VLOOKUP(A60,Adr!A:B,2,FALSE())</f>
        <v>Slovenský zväz biatlonu</v>
      </c>
      <c r="C60" s="296" t="s">
        <v>2164</v>
      </c>
      <c r="D60" s="297" t="n">
        <v>76600</v>
      </c>
      <c r="E60" s="295" t="n">
        <v>0</v>
      </c>
      <c r="F60" s="290" t="s">
        <v>376</v>
      </c>
      <c r="G60" s="287" t="s">
        <v>356</v>
      </c>
      <c r="H60" s="287" t="s">
        <v>2075</v>
      </c>
      <c r="I60" s="291" t="str">
        <f aca="false">A60&amp;F60</f>
        <v>35656743a</v>
      </c>
      <c r="J60" s="292" t="str">
        <f aca="false">A60&amp;G60</f>
        <v>35656743026 02</v>
      </c>
      <c r="K60" s="293" t="s">
        <v>2163</v>
      </c>
      <c r="L60" s="292" t="str">
        <f aca="false">A60&amp;G60&amp;H60</f>
        <v>35656743026 02K</v>
      </c>
      <c r="M60" s="293" t="str">
        <f aca="false">B60&amp;F60&amp;H60&amp;C60</f>
        <v>Slovenský zväz biatlonuaKbiatlon - kapitálové transfery</v>
      </c>
      <c r="N60" s="280" t="str">
        <f aca="false">+I60&amp;H60</f>
        <v>35656743aK</v>
      </c>
    </row>
    <row r="61" customFormat="false" ht="12.5" hidden="false" customHeight="false" outlineLevel="0" collapsed="false">
      <c r="A61" s="290" t="s">
        <v>1812</v>
      </c>
      <c r="B61" s="286" t="str">
        <f aca="false">VLOOKUP(A61,Adr!A:B,2,FALSE())</f>
        <v>Slovenský zväz bobistov</v>
      </c>
      <c r="C61" s="299" t="s">
        <v>2165</v>
      </c>
      <c r="D61" s="297" t="n">
        <v>36270</v>
      </c>
      <c r="E61" s="289" t="n">
        <v>0</v>
      </c>
      <c r="F61" s="290" t="s">
        <v>376</v>
      </c>
      <c r="G61" s="287" t="s">
        <v>356</v>
      </c>
      <c r="H61" s="287" t="s">
        <v>2052</v>
      </c>
      <c r="I61" s="291" t="str">
        <f aca="false">A61&amp;F61</f>
        <v>36067580a</v>
      </c>
      <c r="J61" s="292" t="str">
        <f aca="false">A61&amp;G61</f>
        <v>36067580026 02</v>
      </c>
      <c r="K61" s="293" t="s">
        <v>2166</v>
      </c>
      <c r="L61" s="292" t="str">
        <f aca="false">A61&amp;G61&amp;H61</f>
        <v>36067580026 02B</v>
      </c>
      <c r="M61" s="293" t="str">
        <f aca="false">B61&amp;F61&amp;H61&amp;C61</f>
        <v>Slovenský zväz bobistovaBboby a skeleton - bežné transfery</v>
      </c>
      <c r="N61" s="280" t="str">
        <f aca="false">+I61&amp;H61</f>
        <v>36067580aB</v>
      </c>
    </row>
    <row r="62" customFormat="false" ht="12.5" hidden="false" customHeight="false" outlineLevel="0" collapsed="false">
      <c r="A62" s="294" t="s">
        <v>1821</v>
      </c>
      <c r="B62" s="286" t="str">
        <f aca="false">VLOOKUP(A62,Adr!A:B,2,FALSE())</f>
        <v>Slovenský zväz cyklistiky</v>
      </c>
      <c r="C62" s="296" t="s">
        <v>2167</v>
      </c>
      <c r="D62" s="300" t="n">
        <v>1259216</v>
      </c>
      <c r="E62" s="295" t="n">
        <v>0</v>
      </c>
      <c r="F62" s="290" t="s">
        <v>376</v>
      </c>
      <c r="G62" s="287" t="s">
        <v>356</v>
      </c>
      <c r="H62" s="287" t="s">
        <v>2052</v>
      </c>
      <c r="I62" s="291" t="str">
        <f aca="false">A62&amp;F62</f>
        <v>00684112a</v>
      </c>
      <c r="J62" s="292" t="str">
        <f aca="false">A62&amp;G62</f>
        <v>00684112026 02</v>
      </c>
      <c r="K62" s="293" t="s">
        <v>2168</v>
      </c>
      <c r="L62" s="292" t="str">
        <f aca="false">A62&amp;G62&amp;H62</f>
        <v>00684112026 02B</v>
      </c>
      <c r="M62" s="293" t="str">
        <f aca="false">B62&amp;F62&amp;H62&amp;C62</f>
        <v>Slovenský zväz cyklistikyaBcyklistika - bežné transfery</v>
      </c>
      <c r="N62" s="280" t="str">
        <f aca="false">+I62&amp;H62</f>
        <v>00684112aB</v>
      </c>
    </row>
    <row r="63" customFormat="false" ht="12.5" hidden="false" customHeight="false" outlineLevel="0" collapsed="false">
      <c r="A63" s="294" t="s">
        <v>1829</v>
      </c>
      <c r="B63" s="286" t="str">
        <f aca="false">VLOOKUP(A63,Adr!A:B,2,FALSE())</f>
        <v>Slovenský zväz dráhového golfu</v>
      </c>
      <c r="C63" s="296" t="s">
        <v>2169</v>
      </c>
      <c r="D63" s="300" t="n">
        <v>17224</v>
      </c>
      <c r="E63" s="289" t="n">
        <v>0</v>
      </c>
      <c r="F63" s="290" t="s">
        <v>376</v>
      </c>
      <c r="G63" s="287" t="s">
        <v>356</v>
      </c>
      <c r="H63" s="287" t="s">
        <v>2052</v>
      </c>
      <c r="I63" s="291" t="str">
        <f aca="false">A63&amp;F63</f>
        <v>31806431a</v>
      </c>
      <c r="J63" s="292" t="str">
        <f aca="false">A63&amp;G63</f>
        <v>31806431026 02</v>
      </c>
      <c r="K63" s="293" t="s">
        <v>2170</v>
      </c>
      <c r="L63" s="292" t="str">
        <f aca="false">A63&amp;G63&amp;H63</f>
        <v>31806431026 02B</v>
      </c>
      <c r="M63" s="293" t="str">
        <f aca="false">B63&amp;F63&amp;H63&amp;C63</f>
        <v>Slovenský zväz dráhového golfuaBdráhový golf - bežné transfery</v>
      </c>
      <c r="N63" s="280" t="str">
        <f aca="false">+I63&amp;H63</f>
        <v>31806431aB</v>
      </c>
    </row>
    <row r="64" customFormat="false" ht="12.5" hidden="false" customHeight="false" outlineLevel="0" collapsed="false">
      <c r="A64" s="256" t="s">
        <v>1836</v>
      </c>
      <c r="B64" s="286" t="str">
        <f aca="false">VLOOKUP(A64,Adr!A:B,2,FALSE())</f>
        <v>Slovenský zväz florbalu</v>
      </c>
      <c r="C64" s="287" t="s">
        <v>2171</v>
      </c>
      <c r="D64" s="300" t="n">
        <v>463736</v>
      </c>
      <c r="E64" s="295" t="n">
        <v>0</v>
      </c>
      <c r="F64" s="290" t="s">
        <v>376</v>
      </c>
      <c r="G64" s="287" t="s">
        <v>356</v>
      </c>
      <c r="H64" s="287" t="s">
        <v>2052</v>
      </c>
      <c r="I64" s="291" t="str">
        <f aca="false">A64&amp;F64</f>
        <v>31795421a</v>
      </c>
      <c r="J64" s="292" t="str">
        <f aca="false">A64&amp;G64</f>
        <v>31795421026 02</v>
      </c>
      <c r="K64" s="293" t="s">
        <v>2172</v>
      </c>
      <c r="L64" s="292" t="str">
        <f aca="false">A64&amp;G64&amp;H64</f>
        <v>31795421026 02B</v>
      </c>
      <c r="M64" s="293" t="str">
        <f aca="false">B64&amp;F64&amp;H64&amp;C64</f>
        <v>Slovenský zväz florbaluaBflorbal - bežné transfery</v>
      </c>
      <c r="N64" s="280" t="str">
        <f aca="false">+I64&amp;H64</f>
        <v>31795421aB</v>
      </c>
    </row>
    <row r="65" customFormat="false" ht="12.5" hidden="false" customHeight="false" outlineLevel="0" collapsed="false">
      <c r="A65" s="290" t="s">
        <v>1843</v>
      </c>
      <c r="B65" s="286" t="str">
        <f aca="false">VLOOKUP(A65,Adr!A:B,2,FALSE())</f>
        <v>Slovenský zväz hádzanej</v>
      </c>
      <c r="C65" s="287" t="s">
        <v>2173</v>
      </c>
      <c r="D65" s="288" t="n">
        <v>1127740</v>
      </c>
      <c r="E65" s="289" t="n">
        <v>0</v>
      </c>
      <c r="F65" s="290" t="s">
        <v>376</v>
      </c>
      <c r="G65" s="287" t="s">
        <v>356</v>
      </c>
      <c r="H65" s="287" t="s">
        <v>2052</v>
      </c>
      <c r="I65" s="291" t="str">
        <f aca="false">A65&amp;F65</f>
        <v>30774772a</v>
      </c>
      <c r="J65" s="292" t="str">
        <f aca="false">A65&amp;G65</f>
        <v>30774772026 02</v>
      </c>
      <c r="K65" s="293" t="s">
        <v>2174</v>
      </c>
      <c r="L65" s="292" t="str">
        <f aca="false">A65&amp;G65&amp;H65</f>
        <v>30774772026 02B</v>
      </c>
      <c r="M65" s="293" t="str">
        <f aca="false">B65&amp;F65&amp;H65&amp;C65</f>
        <v>Slovenský zväz hádzanejaBhádzaná - bežné transfery</v>
      </c>
      <c r="N65" s="280" t="str">
        <f aca="false">+I65&amp;H65</f>
        <v>30774772aB</v>
      </c>
    </row>
    <row r="66" customFormat="false" ht="12.5" hidden="false" customHeight="false" outlineLevel="0" collapsed="false">
      <c r="A66" s="290" t="s">
        <v>1851</v>
      </c>
      <c r="B66" s="286" t="str">
        <f aca="false">VLOOKUP(A66,Adr!A:B,2,FALSE())</f>
        <v>Slovenský zväz jachtingu</v>
      </c>
      <c r="C66" s="296" t="s">
        <v>2175</v>
      </c>
      <c r="D66" s="300" t="n">
        <v>45922</v>
      </c>
      <c r="E66" s="295" t="n">
        <v>0</v>
      </c>
      <c r="F66" s="290" t="s">
        <v>376</v>
      </c>
      <c r="G66" s="287" t="s">
        <v>356</v>
      </c>
      <c r="H66" s="287" t="s">
        <v>2052</v>
      </c>
      <c r="I66" s="291" t="str">
        <f aca="false">A66&amp;F66</f>
        <v>30793211a</v>
      </c>
      <c r="J66" s="292" t="str">
        <f aca="false">A66&amp;G66</f>
        <v>30793211026 02</v>
      </c>
      <c r="K66" s="293" t="s">
        <v>2176</v>
      </c>
      <c r="L66" s="292" t="str">
        <f aca="false">A66&amp;G66&amp;H66</f>
        <v>30793211026 02B</v>
      </c>
      <c r="M66" s="293" t="str">
        <f aca="false">B66&amp;F66&amp;H66&amp;C66</f>
        <v>Slovenský zväz jachtinguaBjachting - bežné transfery</v>
      </c>
      <c r="N66" s="280" t="str">
        <f aca="false">+I66&amp;H66</f>
        <v>30793211aB</v>
      </c>
    </row>
    <row r="67" customFormat="false" ht="12.5" hidden="false" customHeight="false" outlineLevel="0" collapsed="false">
      <c r="A67" s="264" t="s">
        <v>1858</v>
      </c>
      <c r="B67" s="286" t="str">
        <f aca="false">VLOOKUP(A67,Adr!A:B,2,FALSE())</f>
        <v>Slovenský zväz Judo</v>
      </c>
      <c r="C67" s="299" t="s">
        <v>2177</v>
      </c>
      <c r="D67" s="297" t="n">
        <v>129672</v>
      </c>
      <c r="E67" s="289" t="n">
        <v>0</v>
      </c>
      <c r="F67" s="290" t="s">
        <v>376</v>
      </c>
      <c r="G67" s="287" t="s">
        <v>356</v>
      </c>
      <c r="H67" s="287" t="s">
        <v>2052</v>
      </c>
      <c r="I67" s="291" t="str">
        <f aca="false">A67&amp;F67</f>
        <v>17308518a</v>
      </c>
      <c r="J67" s="292" t="str">
        <f aca="false">A67&amp;G67</f>
        <v>17308518026 02</v>
      </c>
      <c r="K67" s="293" t="s">
        <v>2178</v>
      </c>
      <c r="L67" s="292" t="str">
        <f aca="false">A67&amp;G67&amp;H67</f>
        <v>17308518026 02B</v>
      </c>
      <c r="M67" s="293" t="str">
        <f aca="false">B67&amp;F67&amp;H67&amp;C67</f>
        <v>Slovenský zväz JudoaBjudo - bežné transfery</v>
      </c>
      <c r="N67" s="280" t="str">
        <f aca="false">+I67&amp;H67</f>
        <v>17308518aB</v>
      </c>
    </row>
    <row r="68" customFormat="false" ht="12.5" hidden="false" customHeight="false" outlineLevel="0" collapsed="false">
      <c r="A68" s="294" t="s">
        <v>1866</v>
      </c>
      <c r="B68" s="286" t="str">
        <f aca="false">VLOOKUP(A68,Adr!A:B,2,FALSE())</f>
        <v>Slovenský Zväz Karate</v>
      </c>
      <c r="C68" s="299" t="s">
        <v>2179</v>
      </c>
      <c r="D68" s="300" t="n">
        <v>480058</v>
      </c>
      <c r="E68" s="295" t="n">
        <v>0</v>
      </c>
      <c r="F68" s="290" t="s">
        <v>376</v>
      </c>
      <c r="G68" s="287" t="s">
        <v>356</v>
      </c>
      <c r="H68" s="287" t="s">
        <v>2052</v>
      </c>
      <c r="I68" s="291" t="str">
        <f aca="false">A68&amp;F68</f>
        <v>30811571a</v>
      </c>
      <c r="J68" s="292" t="str">
        <f aca="false">A68&amp;G68</f>
        <v>30811571026 02</v>
      </c>
      <c r="K68" s="293" t="s">
        <v>2180</v>
      </c>
      <c r="L68" s="292" t="str">
        <f aca="false">A68&amp;G68&amp;H68</f>
        <v>30811571026 02B</v>
      </c>
      <c r="M68" s="293" t="str">
        <f aca="false">B68&amp;F68&amp;H68&amp;C68</f>
        <v>Slovenský Zväz KarateaBkarate - bežné transfery</v>
      </c>
      <c r="N68" s="280" t="str">
        <f aca="false">+I68&amp;H68</f>
        <v>30811571aB</v>
      </c>
    </row>
    <row r="69" customFormat="false" ht="12.5" hidden="false" customHeight="false" outlineLevel="0" collapsed="false">
      <c r="A69" s="294" t="s">
        <v>1866</v>
      </c>
      <c r="B69" s="286" t="str">
        <f aca="false">VLOOKUP(A69,Adr!A:B,2,FALSE())</f>
        <v>Slovenský Zväz Karate</v>
      </c>
      <c r="C69" s="299" t="s">
        <v>2181</v>
      </c>
      <c r="D69" s="300" t="n">
        <v>30000</v>
      </c>
      <c r="E69" s="289" t="n">
        <v>0</v>
      </c>
      <c r="F69" s="290" t="s">
        <v>376</v>
      </c>
      <c r="G69" s="287" t="s">
        <v>356</v>
      </c>
      <c r="H69" s="287" t="s">
        <v>2075</v>
      </c>
      <c r="I69" s="291" t="str">
        <f aca="false">A69&amp;F69</f>
        <v>30811571a</v>
      </c>
      <c r="J69" s="292" t="str">
        <f aca="false">A69&amp;G69</f>
        <v>30811571026 02</v>
      </c>
      <c r="K69" s="293" t="s">
        <v>2180</v>
      </c>
      <c r="L69" s="292" t="str">
        <f aca="false">A69&amp;G69&amp;H69</f>
        <v>30811571026 02K</v>
      </c>
      <c r="M69" s="293" t="str">
        <f aca="false">B69&amp;F69&amp;H69&amp;C69</f>
        <v>Slovenský Zväz KarateaKkarate - kapitálové transfery</v>
      </c>
      <c r="N69" s="280" t="str">
        <f aca="false">+I69&amp;H69</f>
        <v>30811571aK</v>
      </c>
    </row>
    <row r="70" customFormat="false" ht="12.5" hidden="false" customHeight="false" outlineLevel="0" collapsed="false">
      <c r="A70" s="256" t="s">
        <v>1873</v>
      </c>
      <c r="B70" s="286" t="str">
        <f aca="false">VLOOKUP(A70,Adr!A:B,2,FALSE())</f>
        <v>Slovenský zväz kickboxu</v>
      </c>
      <c r="C70" s="296" t="s">
        <v>2182</v>
      </c>
      <c r="D70" s="300" t="n">
        <v>77606</v>
      </c>
      <c r="E70" s="295" t="n">
        <v>0</v>
      </c>
      <c r="F70" s="290" t="s">
        <v>376</v>
      </c>
      <c r="G70" s="287" t="s">
        <v>356</v>
      </c>
      <c r="H70" s="287" t="s">
        <v>2052</v>
      </c>
      <c r="I70" s="291" t="str">
        <f aca="false">A70&amp;F70</f>
        <v>31119247a</v>
      </c>
      <c r="J70" s="292" t="str">
        <f aca="false">A70&amp;G70</f>
        <v>31119247026 02</v>
      </c>
      <c r="K70" s="293" t="s">
        <v>2183</v>
      </c>
      <c r="L70" s="292" t="str">
        <f aca="false">A70&amp;G70&amp;H70</f>
        <v>31119247026 02B</v>
      </c>
      <c r="M70" s="293" t="str">
        <f aca="false">B70&amp;F70&amp;H70&amp;C70</f>
        <v>Slovenský zväz kickboxuaBkickbox - bežné transfery</v>
      </c>
      <c r="N70" s="280" t="str">
        <f aca="false">+I70&amp;H70</f>
        <v>31119247aB</v>
      </c>
    </row>
    <row r="71" customFormat="false" ht="12.5" hidden="false" customHeight="false" outlineLevel="0" collapsed="false">
      <c r="A71" s="290" t="s">
        <v>1880</v>
      </c>
      <c r="B71" s="286" t="str">
        <f aca="false">VLOOKUP(A71,Adr!A:B,2,FALSE())</f>
        <v>Slovenský zväz ľadového hokeja</v>
      </c>
      <c r="C71" s="299" t="s">
        <v>2184</v>
      </c>
      <c r="D71" s="297" t="n">
        <v>5031908</v>
      </c>
      <c r="E71" s="289" t="n">
        <v>0</v>
      </c>
      <c r="F71" s="290" t="s">
        <v>376</v>
      </c>
      <c r="G71" s="287" t="s">
        <v>356</v>
      </c>
      <c r="H71" s="287" t="s">
        <v>2052</v>
      </c>
      <c r="I71" s="291" t="str">
        <f aca="false">A71&amp;F71</f>
        <v>30845386a</v>
      </c>
      <c r="J71" s="292" t="str">
        <f aca="false">A71&amp;G71</f>
        <v>30845386026 02</v>
      </c>
      <c r="K71" s="293" t="s">
        <v>2185</v>
      </c>
      <c r="L71" s="292" t="str">
        <f aca="false">A71&amp;G71&amp;H71</f>
        <v>30845386026 02B</v>
      </c>
      <c r="M71" s="293" t="str">
        <f aca="false">B71&amp;F71&amp;H71&amp;C71</f>
        <v>Slovenský zväz ľadového hokejaaBľadový hokej - bežné transfery</v>
      </c>
      <c r="N71" s="280" t="str">
        <f aca="false">+I71&amp;H71</f>
        <v>30845386aB</v>
      </c>
    </row>
    <row r="72" customFormat="false" ht="12.5" hidden="false" customHeight="false" outlineLevel="0" collapsed="false">
      <c r="A72" s="290" t="s">
        <v>1880</v>
      </c>
      <c r="B72" s="286" t="str">
        <f aca="false">VLOOKUP(A72,Adr!A:B,2,FALSE())</f>
        <v>Slovenský zväz ľadového hokeja</v>
      </c>
      <c r="C72" s="299" t="s">
        <v>2186</v>
      </c>
      <c r="D72" s="297" t="n">
        <v>100000</v>
      </c>
      <c r="E72" s="295" t="n">
        <v>0</v>
      </c>
      <c r="F72" s="290" t="s">
        <v>376</v>
      </c>
      <c r="G72" s="287" t="s">
        <v>356</v>
      </c>
      <c r="H72" s="287" t="s">
        <v>2075</v>
      </c>
      <c r="I72" s="291" t="str">
        <f aca="false">A72&amp;F72</f>
        <v>30845386a</v>
      </c>
      <c r="J72" s="292" t="str">
        <f aca="false">A72&amp;G72</f>
        <v>30845386026 02</v>
      </c>
      <c r="K72" s="293" t="s">
        <v>2185</v>
      </c>
      <c r="L72" s="292" t="str">
        <f aca="false">A72&amp;G72&amp;H72</f>
        <v>30845386026 02K</v>
      </c>
      <c r="M72" s="293" t="str">
        <f aca="false">B72&amp;F72&amp;H72&amp;C72</f>
        <v>Slovenský zväz ľadového hokejaaKľadový hokej - kapitálové transfery</v>
      </c>
      <c r="N72" s="280" t="str">
        <f aca="false">+I72&amp;H72</f>
        <v>30845386aK</v>
      </c>
    </row>
    <row r="73" customFormat="false" ht="12.5" hidden="false" customHeight="false" outlineLevel="0" collapsed="false">
      <c r="A73" s="298" t="s">
        <v>1888</v>
      </c>
      <c r="B73" s="286" t="str">
        <f aca="false">VLOOKUP(A73,Adr!A:B,2,FALSE())</f>
        <v>Slovenský zväz moderného päťboja</v>
      </c>
      <c r="C73" s="296" t="s">
        <v>2187</v>
      </c>
      <c r="D73" s="300" t="n">
        <v>55488</v>
      </c>
      <c r="E73" s="289" t="n">
        <v>0</v>
      </c>
      <c r="F73" s="290" t="s">
        <v>376</v>
      </c>
      <c r="G73" s="287" t="s">
        <v>356</v>
      </c>
      <c r="H73" s="287" t="s">
        <v>2052</v>
      </c>
      <c r="I73" s="291" t="str">
        <f aca="false">A73&amp;F73</f>
        <v>30788714a</v>
      </c>
      <c r="J73" s="292" t="str">
        <f aca="false">A73&amp;G73</f>
        <v>30788714026 02</v>
      </c>
      <c r="K73" s="293" t="s">
        <v>2188</v>
      </c>
      <c r="L73" s="292" t="str">
        <f aca="false">A73&amp;G73&amp;H73</f>
        <v>30788714026 02B</v>
      </c>
      <c r="M73" s="293" t="str">
        <f aca="false">B73&amp;F73&amp;H73&amp;C73</f>
        <v>Slovenský zväz moderného päťbojaaBmoderný päťboj - bežné transfery</v>
      </c>
      <c r="N73" s="280" t="str">
        <f aca="false">+I73&amp;H73</f>
        <v>30788714aB</v>
      </c>
    </row>
    <row r="74" customFormat="false" ht="12.5" hidden="false" customHeight="false" outlineLevel="0" collapsed="false">
      <c r="A74" s="294" t="s">
        <v>1895</v>
      </c>
      <c r="B74" s="286" t="str">
        <f aca="false">VLOOKUP(A74,Adr!A:B,2,FALSE())</f>
        <v>Slovenský zväz orientačných športov</v>
      </c>
      <c r="C74" s="296" t="s">
        <v>2189</v>
      </c>
      <c r="D74" s="297" t="n">
        <v>27202</v>
      </c>
      <c r="E74" s="295" t="n">
        <v>0</v>
      </c>
      <c r="F74" s="290" t="s">
        <v>376</v>
      </c>
      <c r="G74" s="287" t="s">
        <v>356</v>
      </c>
      <c r="H74" s="287" t="s">
        <v>2052</v>
      </c>
      <c r="I74" s="291" t="str">
        <f aca="false">A74&amp;F74</f>
        <v>30806518a</v>
      </c>
      <c r="J74" s="292" t="str">
        <f aca="false">A74&amp;G74</f>
        <v>30806518026 02</v>
      </c>
      <c r="K74" s="293" t="s">
        <v>2190</v>
      </c>
      <c r="L74" s="292" t="str">
        <f aca="false">A74&amp;G74&amp;H74</f>
        <v>30806518026 02B</v>
      </c>
      <c r="M74" s="293" t="str">
        <f aca="false">B74&amp;F74&amp;H74&amp;C74</f>
        <v>Slovenský zväz orientačných športovaBorientačné športy - bežné transfery</v>
      </c>
      <c r="N74" s="280" t="str">
        <f aca="false">+I74&amp;H74</f>
        <v>30806518aB</v>
      </c>
    </row>
    <row r="75" customFormat="false" ht="12.5" hidden="false" customHeight="false" outlineLevel="0" collapsed="false">
      <c r="A75" s="298" t="s">
        <v>1902</v>
      </c>
      <c r="B75" s="286" t="str">
        <f aca="false">VLOOKUP(A75,Adr!A:B,2,FALSE())</f>
        <v>Slovenský zväz pozemného hokeja</v>
      </c>
      <c r="C75" s="296" t="s">
        <v>2191</v>
      </c>
      <c r="D75" s="297" t="n">
        <v>66394</v>
      </c>
      <c r="E75" s="289" t="n">
        <v>0</v>
      </c>
      <c r="F75" s="290" t="s">
        <v>376</v>
      </c>
      <c r="G75" s="287" t="s">
        <v>356</v>
      </c>
      <c r="H75" s="287" t="s">
        <v>2052</v>
      </c>
      <c r="I75" s="291" t="str">
        <f aca="false">A75&amp;F75</f>
        <v>31751075a</v>
      </c>
      <c r="J75" s="292" t="str">
        <f aca="false">A75&amp;G75</f>
        <v>31751075026 02</v>
      </c>
      <c r="K75" s="293" t="s">
        <v>2192</v>
      </c>
      <c r="L75" s="292" t="str">
        <f aca="false">A75&amp;G75&amp;H75</f>
        <v>31751075026 02B</v>
      </c>
      <c r="M75" s="293" t="str">
        <f aca="false">B75&amp;F75&amp;H75&amp;C75</f>
        <v>Slovenský zväz pozemného hokejaaBpozemný hokej - bežné transfery</v>
      </c>
      <c r="N75" s="280" t="str">
        <f aca="false">+I75&amp;H75</f>
        <v>31751075aB</v>
      </c>
    </row>
    <row r="76" customFormat="false" ht="12.5" hidden="false" customHeight="false" outlineLevel="0" collapsed="false">
      <c r="A76" s="298" t="s">
        <v>1902</v>
      </c>
      <c r="B76" s="286" t="str">
        <f aca="false">VLOOKUP(A76,Adr!A:B,2,FALSE())</f>
        <v>Slovenský zväz pozemného hokeja</v>
      </c>
      <c r="C76" s="296" t="s">
        <v>2193</v>
      </c>
      <c r="D76" s="297" t="n">
        <v>10000</v>
      </c>
      <c r="E76" s="295" t="n">
        <v>0</v>
      </c>
      <c r="F76" s="290" t="s">
        <v>376</v>
      </c>
      <c r="G76" s="287" t="s">
        <v>356</v>
      </c>
      <c r="H76" s="287" t="s">
        <v>2075</v>
      </c>
      <c r="I76" s="291" t="str">
        <f aca="false">A76&amp;F76</f>
        <v>31751075a</v>
      </c>
      <c r="J76" s="292" t="str">
        <f aca="false">A76&amp;G76</f>
        <v>31751075026 02</v>
      </c>
      <c r="K76" s="293" t="s">
        <v>2192</v>
      </c>
      <c r="L76" s="292" t="str">
        <f aca="false">A76&amp;G76&amp;H76</f>
        <v>31751075026 02K</v>
      </c>
      <c r="M76" s="293" t="str">
        <f aca="false">B76&amp;F76&amp;H76&amp;C76</f>
        <v>Slovenský zväz pozemného hokejaaKpozemný hokej - kapitálové transfery</v>
      </c>
      <c r="N76" s="280" t="str">
        <f aca="false">+I76&amp;H76</f>
        <v>31751075aK</v>
      </c>
    </row>
    <row r="77" customFormat="false" ht="12.5" hidden="false" customHeight="false" outlineLevel="0" collapsed="false">
      <c r="A77" s="294" t="s">
        <v>1910</v>
      </c>
      <c r="B77" s="286" t="str">
        <f aca="false">VLOOKUP(A77,Adr!A:B,2,FALSE())</f>
        <v>Slovenský zväz psích záprahov</v>
      </c>
      <c r="C77" s="296" t="s">
        <v>2194</v>
      </c>
      <c r="D77" s="297" t="n">
        <v>19554</v>
      </c>
      <c r="E77" s="289" t="n">
        <v>0</v>
      </c>
      <c r="F77" s="290" t="s">
        <v>376</v>
      </c>
      <c r="G77" s="287" t="s">
        <v>356</v>
      </c>
      <c r="H77" s="287" t="s">
        <v>2052</v>
      </c>
      <c r="I77" s="291" t="str">
        <f aca="false">A77&amp;F77</f>
        <v>37818058a</v>
      </c>
      <c r="J77" s="292" t="str">
        <f aca="false">A77&amp;G77</f>
        <v>37818058026 02</v>
      </c>
      <c r="K77" s="293" t="s">
        <v>2195</v>
      </c>
      <c r="L77" s="292" t="str">
        <f aca="false">A77&amp;G77&amp;H77</f>
        <v>37818058026 02B</v>
      </c>
      <c r="M77" s="293" t="str">
        <f aca="false">B77&amp;F77&amp;H77&amp;C77</f>
        <v>Slovenský zväz psích záprahovaBpsie záprahy - bežné transfery</v>
      </c>
      <c r="N77" s="280" t="str">
        <f aca="false">+I77&amp;H77</f>
        <v>37818058aB</v>
      </c>
    </row>
    <row r="78" customFormat="false" ht="12.5" hidden="false" customHeight="false" outlineLevel="0" collapsed="false">
      <c r="A78" s="294" t="s">
        <v>1920</v>
      </c>
      <c r="B78" s="286" t="str">
        <f aca="false">VLOOKUP(A78,Adr!A:B,2,FALSE())</f>
        <v>Slovenský zväz rybolovnej techniky</v>
      </c>
      <c r="C78" s="296" t="s">
        <v>2196</v>
      </c>
      <c r="D78" s="297" t="n">
        <v>39020</v>
      </c>
      <c r="E78" s="295" t="n">
        <v>0</v>
      </c>
      <c r="F78" s="290" t="s">
        <v>376</v>
      </c>
      <c r="G78" s="287" t="s">
        <v>356</v>
      </c>
      <c r="H78" s="287" t="s">
        <v>2052</v>
      </c>
      <c r="I78" s="291" t="str">
        <f aca="false">A78&amp;F78</f>
        <v>31871526a</v>
      </c>
      <c r="J78" s="292" t="str">
        <f aca="false">A78&amp;G78</f>
        <v>31871526026 02</v>
      </c>
      <c r="K78" s="293" t="s">
        <v>2197</v>
      </c>
      <c r="L78" s="292" t="str">
        <f aca="false">A78&amp;G78&amp;H78</f>
        <v>31871526026 02B</v>
      </c>
      <c r="M78" s="293" t="str">
        <f aca="false">B78&amp;F78&amp;H78&amp;C78</f>
        <v>Slovenský zväz rybolovnej technikyaBrybolovná technika - bežné transfery</v>
      </c>
      <c r="N78" s="280" t="str">
        <f aca="false">+I78&amp;H78</f>
        <v>31871526aB</v>
      </c>
    </row>
    <row r="79" customFormat="false" ht="12.5" hidden="false" customHeight="false" outlineLevel="0" collapsed="false">
      <c r="A79" s="290" t="s">
        <v>1928</v>
      </c>
      <c r="B79" s="286" t="str">
        <f aca="false">VLOOKUP(A79,Adr!A:B,2,FALSE())</f>
        <v>Slovenský zväz sánkarov</v>
      </c>
      <c r="C79" s="296" t="s">
        <v>2198</v>
      </c>
      <c r="D79" s="297" t="n">
        <v>62812</v>
      </c>
      <c r="E79" s="289" t="n">
        <v>0</v>
      </c>
      <c r="F79" s="290" t="s">
        <v>376</v>
      </c>
      <c r="G79" s="287" t="s">
        <v>356</v>
      </c>
      <c r="H79" s="287" t="s">
        <v>2052</v>
      </c>
      <c r="I79" s="291" t="str">
        <f aca="false">A79&amp;F79</f>
        <v>31989373a</v>
      </c>
      <c r="J79" s="292" t="str">
        <f aca="false">A79&amp;G79</f>
        <v>31989373026 02</v>
      </c>
      <c r="K79" s="293" t="s">
        <v>2199</v>
      </c>
      <c r="L79" s="292" t="str">
        <f aca="false">A79&amp;G79&amp;H79</f>
        <v>31989373026 02B</v>
      </c>
      <c r="M79" s="293" t="str">
        <f aca="false">B79&amp;F79&amp;H79&amp;C79</f>
        <v>Slovenský zväz sánkarovaBsánkovanie - bežné transfery</v>
      </c>
      <c r="N79" s="280" t="str">
        <f aca="false">+I79&amp;H79</f>
        <v>31989373aB</v>
      </c>
    </row>
    <row r="80" customFormat="false" ht="12.5" hidden="false" customHeight="false" outlineLevel="0" collapsed="false">
      <c r="A80" s="290" t="s">
        <v>1928</v>
      </c>
      <c r="B80" s="286" t="str">
        <f aca="false">VLOOKUP(A80,Adr!A:B,2,FALSE())</f>
        <v>Slovenský zväz sánkarov</v>
      </c>
      <c r="C80" s="296" t="s">
        <v>2200</v>
      </c>
      <c r="D80" s="297" t="n">
        <v>3200</v>
      </c>
      <c r="E80" s="295" t="n">
        <v>0</v>
      </c>
      <c r="F80" s="290" t="s">
        <v>376</v>
      </c>
      <c r="G80" s="287" t="s">
        <v>356</v>
      </c>
      <c r="H80" s="287" t="s">
        <v>2075</v>
      </c>
      <c r="I80" s="291" t="str">
        <f aca="false">A80&amp;F80</f>
        <v>31989373a</v>
      </c>
      <c r="J80" s="292" t="str">
        <f aca="false">A80&amp;G80</f>
        <v>31989373026 02</v>
      </c>
      <c r="K80" s="293" t="s">
        <v>2199</v>
      </c>
      <c r="L80" s="292" t="str">
        <f aca="false">A80&amp;G80&amp;H80</f>
        <v>31989373026 02K</v>
      </c>
      <c r="M80" s="293" t="str">
        <f aca="false">B80&amp;F80&amp;H80&amp;C80</f>
        <v>Slovenský zväz sánkarovaKsánkovanie - kapitálové transfery</v>
      </c>
      <c r="N80" s="280" t="str">
        <f aca="false">+I80&amp;H80</f>
        <v>31989373aK</v>
      </c>
    </row>
    <row r="81" customFormat="false" ht="12.5" hidden="false" customHeight="false" outlineLevel="0" collapsed="false">
      <c r="A81" s="290" t="s">
        <v>1945</v>
      </c>
      <c r="B81" s="286" t="str">
        <f aca="false">VLOOKUP(A81,Adr!A:B,2,FALSE())</f>
        <v>Slovenský zväz športového ju-jitsu</v>
      </c>
      <c r="C81" s="296" t="s">
        <v>2201</v>
      </c>
      <c r="D81" s="297" t="n">
        <v>15790</v>
      </c>
      <c r="E81" s="289" t="n">
        <v>0</v>
      </c>
      <c r="F81" s="290" t="s">
        <v>376</v>
      </c>
      <c r="G81" s="287" t="s">
        <v>356</v>
      </c>
      <c r="H81" s="287" t="s">
        <v>2052</v>
      </c>
      <c r="I81" s="291" t="str">
        <f aca="false">A81&amp;F81</f>
        <v>42219922a</v>
      </c>
      <c r="J81" s="292" t="str">
        <f aca="false">A81&amp;G81</f>
        <v>42219922026 02</v>
      </c>
      <c r="K81" s="293" t="s">
        <v>2202</v>
      </c>
      <c r="L81" s="292" t="str">
        <f aca="false">A81&amp;G81&amp;H81</f>
        <v>42219922026 02B</v>
      </c>
      <c r="M81" s="293" t="str">
        <f aca="false">B81&amp;F81&amp;H81&amp;C81</f>
        <v>Slovenský zväz športového ju-jitsuaBju-jitsu - bežné transfery</v>
      </c>
      <c r="N81" s="280" t="str">
        <f aca="false">+I81&amp;H81</f>
        <v>42219922aB</v>
      </c>
    </row>
    <row r="82" customFormat="false" ht="12.5" hidden="false" customHeight="false" outlineLevel="0" collapsed="false">
      <c r="A82" s="290" t="s">
        <v>1954</v>
      </c>
      <c r="B82" s="286" t="str">
        <f aca="false">VLOOKUP(A82,Adr!A:B,2,FALSE())</f>
        <v>Slovenský zväz športového rybolovu</v>
      </c>
      <c r="C82" s="299" t="s">
        <v>2203</v>
      </c>
      <c r="D82" s="297" t="n">
        <v>72718</v>
      </c>
      <c r="E82" s="295" t="n">
        <v>0</v>
      </c>
      <c r="F82" s="290" t="s">
        <v>376</v>
      </c>
      <c r="G82" s="287" t="s">
        <v>356</v>
      </c>
      <c r="H82" s="287" t="s">
        <v>2052</v>
      </c>
      <c r="I82" s="291" t="str">
        <f aca="false">A82&amp;F82</f>
        <v>51118831a</v>
      </c>
      <c r="J82" s="292" t="str">
        <f aca="false">A82&amp;G82</f>
        <v>51118831026 02</v>
      </c>
      <c r="K82" s="293" t="s">
        <v>2204</v>
      </c>
      <c r="L82" s="292" t="str">
        <f aca="false">A82&amp;G82&amp;H82</f>
        <v>51118831026 02B</v>
      </c>
      <c r="M82" s="293" t="str">
        <f aca="false">B82&amp;F82&amp;H82&amp;C82</f>
        <v>Slovenský zväz športového rybolovuaBšportové rybárstvo - bežné transfery</v>
      </c>
      <c r="N82" s="280" t="str">
        <f aca="false">+I82&amp;H82</f>
        <v>51118831aB</v>
      </c>
    </row>
    <row r="83" customFormat="false" ht="12.5" hidden="false" customHeight="false" outlineLevel="0" collapsed="false">
      <c r="A83" s="290" t="s">
        <v>1962</v>
      </c>
      <c r="B83" s="286" t="str">
        <f aca="false">VLOOKUP(A83,Adr!A:B,2,FALSE())</f>
        <v>Slovenský zväz tanečných športov</v>
      </c>
      <c r="C83" s="299" t="s">
        <v>2205</v>
      </c>
      <c r="D83" s="297" t="n">
        <v>309566</v>
      </c>
      <c r="E83" s="289" t="n">
        <v>0</v>
      </c>
      <c r="F83" s="290" t="s">
        <v>376</v>
      </c>
      <c r="G83" s="287" t="s">
        <v>356</v>
      </c>
      <c r="H83" s="287" t="s">
        <v>2052</v>
      </c>
      <c r="I83" s="291" t="str">
        <f aca="false">A83&amp;F83</f>
        <v>00684767a</v>
      </c>
      <c r="J83" s="292" t="str">
        <f aca="false">A83&amp;G83</f>
        <v>00684767026 02</v>
      </c>
      <c r="K83" s="293" t="s">
        <v>2206</v>
      </c>
      <c r="L83" s="292" t="str">
        <f aca="false">A83&amp;G83&amp;H83</f>
        <v>00684767026 02B</v>
      </c>
      <c r="M83" s="293" t="str">
        <f aca="false">B83&amp;F83&amp;H83&amp;C83</f>
        <v>Slovenský zväz tanečných športovaBtanečný šport - bežné transfery</v>
      </c>
      <c r="N83" s="280" t="str">
        <f aca="false">+I83&amp;H83</f>
        <v>00684767aB</v>
      </c>
    </row>
    <row r="84" customFormat="false" ht="12.5" hidden="false" customHeight="false" outlineLevel="0" collapsed="false">
      <c r="A84" s="290" t="s">
        <v>1975</v>
      </c>
      <c r="B84" s="286" t="str">
        <f aca="false">VLOOKUP(A84,Adr!A:B,2,FALSE())</f>
        <v>Slovenský zväz vodného lyžovania a wakeboardingu</v>
      </c>
      <c r="C84" s="301" t="s">
        <v>2207</v>
      </c>
      <c r="D84" s="300" t="n">
        <v>30430</v>
      </c>
      <c r="E84" s="295" t="n">
        <v>0</v>
      </c>
      <c r="F84" s="290" t="s">
        <v>376</v>
      </c>
      <c r="G84" s="287" t="s">
        <v>356</v>
      </c>
      <c r="H84" s="287" t="s">
        <v>2052</v>
      </c>
      <c r="I84" s="291" t="str">
        <f aca="false">A84&amp;F84</f>
        <v>30793203a</v>
      </c>
      <c r="J84" s="292" t="str">
        <f aca="false">A84&amp;G84</f>
        <v>30793203026 02</v>
      </c>
      <c r="K84" s="293" t="s">
        <v>2208</v>
      </c>
      <c r="L84" s="292" t="str">
        <f aca="false">A84&amp;G84&amp;H84</f>
        <v>30793203026 02B</v>
      </c>
      <c r="M84" s="293" t="str">
        <f aca="false">B84&amp;F84&amp;H84&amp;C84</f>
        <v>Slovenský zväz vodného lyžovania a wakeboardinguaBvodné lyžovanie - bežné transfery</v>
      </c>
      <c r="N84" s="280" t="str">
        <f aca="false">+I84&amp;H84</f>
        <v>30793203aB</v>
      </c>
    </row>
    <row r="85" customFormat="false" ht="12.5" hidden="false" customHeight="false" outlineLevel="0" collapsed="false">
      <c r="A85" s="298" t="s">
        <v>1983</v>
      </c>
      <c r="B85" s="286" t="str">
        <f aca="false">VLOOKUP(A85,Adr!A:B,2,FALSE())</f>
        <v>Slovenský zväz vodného motorizmu</v>
      </c>
      <c r="C85" s="287" t="s">
        <v>2209</v>
      </c>
      <c r="D85" s="300" t="n">
        <v>15790</v>
      </c>
      <c r="E85" s="289" t="n">
        <v>0</v>
      </c>
      <c r="F85" s="290" t="s">
        <v>376</v>
      </c>
      <c r="G85" s="287" t="s">
        <v>356</v>
      </c>
      <c r="H85" s="287" t="s">
        <v>2052</v>
      </c>
      <c r="I85" s="291" t="str">
        <f aca="false">A85&amp;F85</f>
        <v>00681768a</v>
      </c>
      <c r="J85" s="292" t="str">
        <f aca="false">A85&amp;G85</f>
        <v>00681768026 02</v>
      </c>
      <c r="K85" s="293" t="s">
        <v>2210</v>
      </c>
      <c r="L85" s="292" t="str">
        <f aca="false">A85&amp;G85&amp;H85</f>
        <v>00681768026 02B</v>
      </c>
      <c r="M85" s="293" t="str">
        <f aca="false">B85&amp;F85&amp;H85&amp;C85</f>
        <v>Slovenský zväz vodného motorizmuaBvodný motorizmus - bežné transfery</v>
      </c>
      <c r="N85" s="280" t="str">
        <f aca="false">+I85&amp;H85</f>
        <v>00681768aB</v>
      </c>
    </row>
    <row r="86" customFormat="false" ht="12.5" hidden="false" customHeight="false" outlineLevel="0" collapsed="false">
      <c r="A86" s="294" t="s">
        <v>1991</v>
      </c>
      <c r="B86" s="286" t="str">
        <f aca="false">VLOOKUP(A86,Adr!A:B,2,FALSE())</f>
        <v>Slovenský zväz vzpierania</v>
      </c>
      <c r="C86" s="287" t="s">
        <v>2211</v>
      </c>
      <c r="D86" s="300" t="n">
        <v>170038</v>
      </c>
      <c r="E86" s="295" t="n">
        <v>0</v>
      </c>
      <c r="F86" s="290" t="s">
        <v>376</v>
      </c>
      <c r="G86" s="287" t="s">
        <v>356</v>
      </c>
      <c r="H86" s="287" t="s">
        <v>2052</v>
      </c>
      <c r="I86" s="291" t="str">
        <f aca="false">A86&amp;F86</f>
        <v>31796079a</v>
      </c>
      <c r="J86" s="292" t="str">
        <f aca="false">A86&amp;G86</f>
        <v>31796079026 02</v>
      </c>
      <c r="K86" s="293" t="s">
        <v>2212</v>
      </c>
      <c r="L86" s="292" t="str">
        <f aca="false">A86&amp;G86&amp;H86</f>
        <v>31796079026 02B</v>
      </c>
      <c r="M86" s="293" t="str">
        <f aca="false">B86&amp;F86&amp;H86&amp;C86</f>
        <v>Slovenský zväz vzpieraniaaBvzpieranie - bežné transfery</v>
      </c>
      <c r="N86" s="280" t="str">
        <f aca="false">+I86&amp;H86</f>
        <v>31796079aB</v>
      </c>
    </row>
    <row r="87" customFormat="false" ht="12.5" hidden="false" customHeight="false" outlineLevel="0" collapsed="false">
      <c r="A87" s="294" t="s">
        <v>1991</v>
      </c>
      <c r="B87" s="286" t="str">
        <f aca="false">VLOOKUP(A87,Adr!A:B,2,FALSE())</f>
        <v>Slovenský zväz vzpierania</v>
      </c>
      <c r="C87" s="287" t="s">
        <v>2213</v>
      </c>
      <c r="D87" s="300" t="n">
        <v>60000</v>
      </c>
      <c r="E87" s="289" t="n">
        <v>0</v>
      </c>
      <c r="F87" s="290" t="s">
        <v>376</v>
      </c>
      <c r="G87" s="287" t="s">
        <v>356</v>
      </c>
      <c r="H87" s="287" t="s">
        <v>2075</v>
      </c>
      <c r="I87" s="291" t="str">
        <f aca="false">A87&amp;F87</f>
        <v>31796079a</v>
      </c>
      <c r="J87" s="292" t="str">
        <f aca="false">A87&amp;G87</f>
        <v>31796079026 02</v>
      </c>
      <c r="K87" s="293" t="s">
        <v>2212</v>
      </c>
      <c r="L87" s="292" t="str">
        <f aca="false">A87&amp;G87&amp;H87</f>
        <v>31796079026 02K</v>
      </c>
      <c r="M87" s="293" t="str">
        <f aca="false">B87&amp;F87&amp;H87&amp;C87</f>
        <v>Slovenský zväz vzpieraniaaKvzpieranie - kapitálové transfery</v>
      </c>
      <c r="N87" s="280" t="str">
        <f aca="false">+I87&amp;H87</f>
        <v>31796079aK</v>
      </c>
    </row>
    <row r="88" customFormat="false" ht="12.5" hidden="false" customHeight="false" outlineLevel="0" collapsed="false">
      <c r="A88" s="256" t="s">
        <v>2004</v>
      </c>
      <c r="B88" s="286" t="str">
        <f aca="false">VLOOKUP(A88,Adr!A:B,2,FALSE())</f>
        <v>Teqballová federácia Slovensko</v>
      </c>
      <c r="C88" s="296" t="s">
        <v>2214</v>
      </c>
      <c r="D88" s="288" t="n">
        <v>23790</v>
      </c>
      <c r="E88" s="295" t="n">
        <v>0</v>
      </c>
      <c r="F88" s="290" t="s">
        <v>376</v>
      </c>
      <c r="G88" s="287" t="s">
        <v>356</v>
      </c>
      <c r="H88" s="287" t="s">
        <v>2052</v>
      </c>
      <c r="I88" s="291" t="str">
        <f aca="false">A88&amp;F88</f>
        <v>53007344a</v>
      </c>
      <c r="J88" s="292" t="str">
        <f aca="false">A88&amp;G88</f>
        <v>53007344026 02</v>
      </c>
      <c r="K88" s="293" t="s">
        <v>2215</v>
      </c>
      <c r="L88" s="292" t="str">
        <f aca="false">A88&amp;G88&amp;H88</f>
        <v>53007344026 02B</v>
      </c>
      <c r="M88" s="293" t="str">
        <f aca="false">B88&amp;F88&amp;H88&amp;C88</f>
        <v>Teqballová federácia SlovenskoaBteqball - bežné transfery</v>
      </c>
      <c r="N88" s="280" t="str">
        <f aca="false">+I88&amp;H88</f>
        <v>53007344aB</v>
      </c>
    </row>
    <row r="89" customFormat="false" ht="12.5" hidden="false" customHeight="false" outlineLevel="0" collapsed="false">
      <c r="A89" s="256" t="s">
        <v>2004</v>
      </c>
      <c r="B89" s="286" t="str">
        <f aca="false">VLOOKUP(A89,Adr!A:B,2,FALSE())</f>
        <v>Teqballová federácia Slovensko</v>
      </c>
      <c r="C89" s="296" t="s">
        <v>2216</v>
      </c>
      <c r="D89" s="288" t="n">
        <v>8000</v>
      </c>
      <c r="E89" s="289" t="n">
        <v>0</v>
      </c>
      <c r="F89" s="290" t="s">
        <v>376</v>
      </c>
      <c r="G89" s="287" t="s">
        <v>356</v>
      </c>
      <c r="H89" s="287" t="s">
        <v>2075</v>
      </c>
      <c r="I89" s="291" t="str">
        <f aca="false">A89&amp;F89</f>
        <v>53007344a</v>
      </c>
      <c r="J89" s="292" t="str">
        <f aca="false">A89&amp;G89</f>
        <v>53007344026 02</v>
      </c>
      <c r="K89" s="293" t="s">
        <v>2215</v>
      </c>
      <c r="L89" s="292" t="str">
        <f aca="false">A89&amp;G89&amp;H89</f>
        <v>53007344026 02K</v>
      </c>
      <c r="M89" s="293" t="str">
        <f aca="false">B89&amp;F89&amp;H89&amp;C89</f>
        <v>Teqballová federácia SlovenskoaKteqball - kapitálové transfery</v>
      </c>
      <c r="N89" s="280" t="str">
        <f aca="false">+I89&amp;H89</f>
        <v>53007344aK</v>
      </c>
    </row>
    <row r="90" customFormat="false" ht="12.5" hidden="false" customHeight="false" outlineLevel="0" collapsed="false">
      <c r="A90" s="256" t="s">
        <v>2012</v>
      </c>
      <c r="B90" s="286" t="str">
        <f aca="false">VLOOKUP(A90,Adr!A:B,2,FALSE())</f>
        <v>Združenie šípkarských organizácií</v>
      </c>
      <c r="C90" s="296" t="s">
        <v>2217</v>
      </c>
      <c r="D90" s="288" t="n">
        <v>38732</v>
      </c>
      <c r="E90" s="295" t="n">
        <v>0</v>
      </c>
      <c r="F90" s="290" t="s">
        <v>376</v>
      </c>
      <c r="G90" s="287" t="s">
        <v>356</v>
      </c>
      <c r="H90" s="287" t="s">
        <v>2052</v>
      </c>
      <c r="I90" s="291" t="str">
        <f aca="false">A90&amp;F90</f>
        <v>35538015a</v>
      </c>
      <c r="J90" s="292" t="str">
        <f aca="false">A90&amp;G90</f>
        <v>35538015026 02</v>
      </c>
      <c r="K90" s="293" t="s">
        <v>2218</v>
      </c>
      <c r="L90" s="292" t="str">
        <f aca="false">A90&amp;G90&amp;H90</f>
        <v>35538015026 02B</v>
      </c>
      <c r="M90" s="293" t="str">
        <f aca="false">B90&amp;F90&amp;H90&amp;C90</f>
        <v>Združenie šípkarských organizáciíaBšípky - bežné transfery</v>
      </c>
      <c r="N90" s="280" t="str">
        <f aca="false">+I90&amp;H90</f>
        <v>35538015aB</v>
      </c>
    </row>
    <row r="91" customFormat="false" ht="12.5" hidden="false" customHeight="false" outlineLevel="0" collapsed="false">
      <c r="A91" s="294" t="s">
        <v>2019</v>
      </c>
      <c r="B91" s="286" t="str">
        <f aca="false">VLOOKUP(A91,Adr!A:B,2,FALSE())</f>
        <v>Zväz potápačov Slovenska</v>
      </c>
      <c r="C91" s="299" t="s">
        <v>2219</v>
      </c>
      <c r="D91" s="297" t="n">
        <v>48328</v>
      </c>
      <c r="E91" s="289" t="n">
        <v>0</v>
      </c>
      <c r="F91" s="290" t="s">
        <v>376</v>
      </c>
      <c r="G91" s="287" t="s">
        <v>356</v>
      </c>
      <c r="H91" s="287" t="s">
        <v>2052</v>
      </c>
      <c r="I91" s="291" t="str">
        <f aca="false">A91&amp;F91</f>
        <v>00585319a</v>
      </c>
      <c r="J91" s="292" t="str">
        <f aca="false">A91&amp;G91</f>
        <v>00585319026 02</v>
      </c>
      <c r="K91" s="293" t="s">
        <v>2220</v>
      </c>
      <c r="L91" s="292" t="str">
        <f aca="false">A91&amp;G91&amp;H91</f>
        <v>00585319026 02B</v>
      </c>
      <c r="M91" s="293" t="str">
        <f aca="false">B91&amp;F91&amp;H91&amp;C91</f>
        <v>Zväz potápačov SlovenskaaBpotápačské športy - bežné transfery</v>
      </c>
      <c r="N91" s="280" t="str">
        <f aca="false">+I91&amp;H91</f>
        <v>00585319aB</v>
      </c>
    </row>
    <row r="92" customFormat="false" ht="12.5" hidden="false" customHeight="false" outlineLevel="0" collapsed="false">
      <c r="A92" s="256" t="s">
        <v>2026</v>
      </c>
      <c r="B92" s="286" t="str">
        <f aca="false">VLOOKUP(A92,Adr!A:B,2,FALSE())</f>
        <v>Zväz slovenského kolieskového korčuľovania</v>
      </c>
      <c r="C92" s="299" t="s">
        <v>2221</v>
      </c>
      <c r="D92" s="297" t="n">
        <v>108886</v>
      </c>
      <c r="E92" s="295" t="n">
        <v>0</v>
      </c>
      <c r="F92" s="290" t="s">
        <v>376</v>
      </c>
      <c r="G92" s="287" t="s">
        <v>356</v>
      </c>
      <c r="H92" s="287" t="s">
        <v>2052</v>
      </c>
      <c r="I92" s="291" t="str">
        <f aca="false">A92&amp;F92</f>
        <v>42132690a</v>
      </c>
      <c r="J92" s="292" t="str">
        <f aca="false">A92&amp;G92</f>
        <v>42132690026 02</v>
      </c>
      <c r="K92" s="293" t="s">
        <v>2222</v>
      </c>
      <c r="L92" s="292" t="str">
        <f aca="false">A92&amp;G92&amp;H92</f>
        <v>42132690026 02B</v>
      </c>
      <c r="M92" s="293" t="str">
        <f aca="false">B92&amp;F92&amp;H92&amp;C92</f>
        <v>Zväz slovenského kolieskového korčuľovaniaaBkolieskové korčuľovanie - bežné transfery</v>
      </c>
      <c r="N92" s="280" t="str">
        <f aca="false">+I92&amp;H92</f>
        <v>42132690aB</v>
      </c>
    </row>
    <row r="93" customFormat="false" ht="12.5" hidden="false" customHeight="false" outlineLevel="0" collapsed="false">
      <c r="A93" s="290" t="s">
        <v>2033</v>
      </c>
      <c r="B93" s="286" t="str">
        <f aca="false">VLOOKUP(A93,Adr!A:B,2,FALSE())</f>
        <v>Zväz slovenského lyžovania</v>
      </c>
      <c r="C93" s="296" t="s">
        <v>2223</v>
      </c>
      <c r="D93" s="300" t="n">
        <v>841652</v>
      </c>
      <c r="E93" s="289" t="n">
        <v>0</v>
      </c>
      <c r="F93" s="290" t="s">
        <v>376</v>
      </c>
      <c r="G93" s="287" t="s">
        <v>356</v>
      </c>
      <c r="H93" s="287" t="s">
        <v>2052</v>
      </c>
      <c r="I93" s="291" t="str">
        <f aca="false">A93&amp;F93</f>
        <v>50671669a</v>
      </c>
      <c r="J93" s="292" t="str">
        <f aca="false">A93&amp;G93</f>
        <v>50671669026 02</v>
      </c>
      <c r="K93" s="293" t="s">
        <v>2224</v>
      </c>
      <c r="L93" s="292" t="str">
        <f aca="false">A93&amp;G93&amp;H93</f>
        <v>50671669026 02B</v>
      </c>
      <c r="M93" s="293" t="str">
        <f aca="false">B93&amp;F93&amp;H93&amp;C93</f>
        <v>Zväz slovenského lyžovaniaaBlyžovanie - bežné transfery</v>
      </c>
      <c r="N93" s="280" t="str">
        <f aca="false">+I93&amp;H93</f>
        <v>50671669aB</v>
      </c>
    </row>
    <row r="94" customFormat="false" ht="12.5" hidden="false" customHeight="false" outlineLevel="0" collapsed="false">
      <c r="A94" s="290" t="s">
        <v>2033</v>
      </c>
      <c r="B94" s="286" t="str">
        <f aca="false">VLOOKUP(A94,Adr!A:B,2,FALSE())</f>
        <v>Zväz slovenského lyžovania</v>
      </c>
      <c r="C94" s="296" t="s">
        <v>2225</v>
      </c>
      <c r="D94" s="297" t="n">
        <v>100000</v>
      </c>
      <c r="E94" s="295" t="n">
        <v>0</v>
      </c>
      <c r="F94" s="290" t="s">
        <v>376</v>
      </c>
      <c r="G94" s="287" t="s">
        <v>356</v>
      </c>
      <c r="H94" s="287" t="s">
        <v>2075</v>
      </c>
      <c r="I94" s="291" t="str">
        <f aca="false">A94&amp;F94</f>
        <v>50671669a</v>
      </c>
      <c r="J94" s="292" t="str">
        <f aca="false">A94&amp;G94</f>
        <v>50671669026 02</v>
      </c>
      <c r="K94" s="293" t="s">
        <v>2224</v>
      </c>
      <c r="L94" s="292" t="str">
        <f aca="false">A94&amp;G94&amp;H94</f>
        <v>50671669026 02K</v>
      </c>
      <c r="M94" s="293" t="str">
        <f aca="false">B94&amp;F94&amp;H94&amp;C94</f>
        <v>Zväz slovenského lyžovaniaaKlyžovanie - kapitálové transfery</v>
      </c>
      <c r="N94" s="280" t="str">
        <f aca="false">+I94&amp;H94</f>
        <v>50671669aK</v>
      </c>
    </row>
    <row r="95" customFormat="false" ht="12.5" hidden="false" customHeight="false" outlineLevel="0" collapsed="false">
      <c r="A95" s="290"/>
      <c r="B95" s="286" t="e">
        <f aca="false">VLOOKUP(A95,Adr!A:B,2,FALSE())</f>
        <v>#N/A</v>
      </c>
      <c r="C95" s="296"/>
      <c r="D95" s="297"/>
      <c r="E95" s="295"/>
      <c r="F95" s="290"/>
      <c r="G95" s="287"/>
      <c r="H95" s="287"/>
      <c r="I95" s="291" t="str">
        <f aca="false">A95&amp;F95</f>
        <v/>
      </c>
      <c r="J95" s="292" t="str">
        <f aca="false">A95&amp;G95</f>
        <v/>
      </c>
      <c r="K95" s="293"/>
      <c r="L95" s="292" t="str">
        <f aca="false">A95&amp;G95&amp;H95</f>
        <v/>
      </c>
      <c r="M95" s="293" t="e">
        <f aca="false">B95&amp;F95&amp;H95&amp;C95</f>
        <v>#N/A</v>
      </c>
      <c r="N95" s="280" t="str">
        <f aca="false">+I95&amp;H95</f>
        <v/>
      </c>
    </row>
    <row r="96" customFormat="false" ht="12.5" hidden="false" customHeight="false" outlineLevel="0" collapsed="false">
      <c r="A96" s="294"/>
      <c r="B96" s="286" t="e">
        <f aca="false">VLOOKUP(A96,Adr!A:B,2,FALSE())</f>
        <v>#N/A</v>
      </c>
      <c r="C96" s="296"/>
      <c r="D96" s="297"/>
      <c r="E96" s="289"/>
      <c r="F96" s="290"/>
      <c r="G96" s="287"/>
      <c r="H96" s="287"/>
      <c r="I96" s="291" t="str">
        <f aca="false">A96&amp;F96</f>
        <v/>
      </c>
      <c r="J96" s="292" t="str">
        <f aca="false">A96&amp;G96</f>
        <v/>
      </c>
      <c r="K96" s="293"/>
      <c r="L96" s="292" t="str">
        <f aca="false">A96&amp;G96&amp;H96</f>
        <v/>
      </c>
      <c r="M96" s="293" t="e">
        <f aca="false">B96&amp;F96&amp;H96&amp;C96</f>
        <v>#N/A</v>
      </c>
      <c r="N96" s="280" t="str">
        <f aca="false">+I96&amp;H96</f>
        <v/>
      </c>
    </row>
    <row r="97" customFormat="false" ht="12.5" hidden="false" customHeight="false" outlineLevel="0" collapsed="false">
      <c r="A97" s="290"/>
      <c r="B97" s="286" t="e">
        <f aca="false">VLOOKUP(A97,Adr!A:B,2,FALSE())</f>
        <v>#N/A</v>
      </c>
      <c r="C97" s="296"/>
      <c r="D97" s="297"/>
      <c r="E97" s="295"/>
      <c r="F97" s="290"/>
      <c r="G97" s="287"/>
      <c r="H97" s="287"/>
      <c r="I97" s="291" t="str">
        <f aca="false">A97&amp;F97</f>
        <v/>
      </c>
      <c r="J97" s="292" t="str">
        <f aca="false">A97&amp;G97</f>
        <v/>
      </c>
      <c r="K97" s="293"/>
      <c r="L97" s="292" t="str">
        <f aca="false">A97&amp;G97&amp;H97</f>
        <v/>
      </c>
      <c r="M97" s="293" t="e">
        <f aca="false">B97&amp;F97&amp;H97&amp;C97</f>
        <v>#N/A</v>
      </c>
      <c r="N97" s="280" t="str">
        <f aca="false">+I97&amp;H97</f>
        <v/>
      </c>
    </row>
    <row r="98" customFormat="false" ht="12.5" hidden="false" customHeight="false" outlineLevel="0" collapsed="false">
      <c r="A98" s="298"/>
      <c r="B98" s="286" t="e">
        <f aca="false">VLOOKUP(A98,Adr!A:B,2,FALSE())</f>
        <v>#N/A</v>
      </c>
      <c r="C98" s="287"/>
      <c r="D98" s="288"/>
      <c r="E98" s="289"/>
      <c r="F98" s="290"/>
      <c r="G98" s="287"/>
      <c r="H98" s="287"/>
      <c r="I98" s="291" t="str">
        <f aca="false">A98&amp;F98</f>
        <v/>
      </c>
      <c r="J98" s="292" t="str">
        <f aca="false">A98&amp;G98</f>
        <v/>
      </c>
      <c r="K98" s="293"/>
      <c r="L98" s="292" t="str">
        <f aca="false">A98&amp;G98&amp;H98</f>
        <v/>
      </c>
      <c r="M98" s="293" t="e">
        <f aca="false">B98&amp;F98&amp;H98&amp;C98</f>
        <v>#N/A</v>
      </c>
      <c r="N98" s="280" t="str">
        <f aca="false">+I98&amp;H98</f>
        <v/>
      </c>
    </row>
    <row r="99" customFormat="false" ht="12.5" hidden="false" customHeight="false" outlineLevel="0" collapsed="false">
      <c r="A99" s="290"/>
      <c r="B99" s="286" t="e">
        <f aca="false">VLOOKUP(A99,Adr!A:B,2,FALSE())</f>
        <v>#N/A</v>
      </c>
      <c r="C99" s="296"/>
      <c r="D99" s="297"/>
      <c r="E99" s="295"/>
      <c r="F99" s="290"/>
      <c r="G99" s="287"/>
      <c r="H99" s="287"/>
      <c r="I99" s="291" t="str">
        <f aca="false">A99&amp;F99</f>
        <v/>
      </c>
      <c r="J99" s="292" t="str">
        <f aca="false">A99&amp;G99</f>
        <v/>
      </c>
      <c r="K99" s="293"/>
      <c r="L99" s="292" t="str">
        <f aca="false">A99&amp;G99&amp;H99</f>
        <v/>
      </c>
      <c r="M99" s="293" t="e">
        <f aca="false">B99&amp;F99&amp;H99&amp;C99</f>
        <v>#N/A</v>
      </c>
      <c r="N99" s="280" t="str">
        <f aca="false">+I99&amp;H99</f>
        <v/>
      </c>
    </row>
    <row r="100" customFormat="false" ht="12.5" hidden="false" customHeight="false" outlineLevel="0" collapsed="false">
      <c r="A100" s="256"/>
      <c r="B100" s="286" t="e">
        <f aca="false">VLOOKUP(A100,Adr!A:B,2,FALSE())</f>
        <v>#N/A</v>
      </c>
      <c r="C100" s="287"/>
      <c r="D100" s="288"/>
      <c r="E100" s="289"/>
      <c r="F100" s="290"/>
      <c r="G100" s="287"/>
      <c r="H100" s="287"/>
      <c r="I100" s="291" t="str">
        <f aca="false">A100&amp;F100</f>
        <v/>
      </c>
      <c r="J100" s="292" t="str">
        <f aca="false">A100&amp;G100</f>
        <v/>
      </c>
      <c r="K100" s="293"/>
      <c r="L100" s="292" t="str">
        <f aca="false">A100&amp;G100&amp;H100</f>
        <v/>
      </c>
      <c r="M100" s="293" t="e">
        <f aca="false">B100&amp;F100&amp;H100&amp;C100</f>
        <v>#N/A</v>
      </c>
      <c r="N100" s="280" t="str">
        <f aca="false">+I100&amp;H100</f>
        <v/>
      </c>
    </row>
    <row r="101" customFormat="false" ht="12.5" hidden="false" customHeight="false" outlineLevel="0" collapsed="false">
      <c r="A101" s="256"/>
      <c r="B101" s="286" t="e">
        <f aca="false">VLOOKUP(A101,Adr!A:B,2,FALSE())</f>
        <v>#N/A</v>
      </c>
      <c r="C101" s="287"/>
      <c r="D101" s="288"/>
      <c r="E101" s="295"/>
      <c r="F101" s="290"/>
      <c r="G101" s="287"/>
      <c r="H101" s="287"/>
      <c r="I101" s="291" t="str">
        <f aca="false">A101&amp;F101</f>
        <v/>
      </c>
      <c r="J101" s="292" t="str">
        <f aca="false">A101&amp;G101</f>
        <v/>
      </c>
      <c r="K101" s="293"/>
      <c r="L101" s="292" t="str">
        <f aca="false">A101&amp;G101&amp;H101</f>
        <v/>
      </c>
      <c r="M101" s="293" t="e">
        <f aca="false">B101&amp;F101&amp;H101&amp;C101</f>
        <v>#N/A</v>
      </c>
      <c r="N101" s="280" t="str">
        <f aca="false">+I101&amp;H101</f>
        <v/>
      </c>
    </row>
    <row r="102" customFormat="false" ht="12.5" hidden="false" customHeight="false" outlineLevel="0" collapsed="false">
      <c r="A102" s="256"/>
      <c r="B102" s="286" t="e">
        <f aca="false">VLOOKUP(A102,Adr!A:B,2,FALSE())</f>
        <v>#N/A</v>
      </c>
      <c r="C102" s="299"/>
      <c r="D102" s="297"/>
      <c r="E102" s="289"/>
      <c r="F102" s="290"/>
      <c r="G102" s="287"/>
      <c r="H102" s="287"/>
      <c r="I102" s="291" t="str">
        <f aca="false">A102&amp;F102</f>
        <v/>
      </c>
      <c r="J102" s="292" t="str">
        <f aca="false">A102&amp;G102</f>
        <v/>
      </c>
      <c r="K102" s="293"/>
      <c r="L102" s="292" t="str">
        <f aca="false">A102&amp;G102&amp;H102</f>
        <v/>
      </c>
      <c r="M102" s="293" t="e">
        <f aca="false">B102&amp;F102&amp;H102&amp;C102</f>
        <v>#N/A</v>
      </c>
      <c r="N102" s="280" t="str">
        <f aca="false">+I102&amp;H102</f>
        <v/>
      </c>
    </row>
    <row r="103" customFormat="false" ht="12.5" hidden="false" customHeight="false" outlineLevel="0" collapsed="false">
      <c r="A103" s="294"/>
      <c r="B103" s="286" t="e">
        <f aca="false">VLOOKUP(A103,Adr!A:B,2,FALSE())</f>
        <v>#N/A</v>
      </c>
      <c r="C103" s="299"/>
      <c r="D103" s="297"/>
      <c r="E103" s="295"/>
      <c r="F103" s="290"/>
      <c r="G103" s="287"/>
      <c r="H103" s="287"/>
      <c r="I103" s="291" t="str">
        <f aca="false">A103&amp;F103</f>
        <v/>
      </c>
      <c r="J103" s="292" t="str">
        <f aca="false">A103&amp;G103</f>
        <v/>
      </c>
      <c r="K103" s="293"/>
      <c r="L103" s="292" t="str">
        <f aca="false">A103&amp;G103&amp;H103</f>
        <v/>
      </c>
      <c r="M103" s="293" t="e">
        <f aca="false">B103&amp;F103&amp;H103&amp;C103</f>
        <v>#N/A</v>
      </c>
      <c r="N103" s="280" t="str">
        <f aca="false">+I103&amp;H103</f>
        <v/>
      </c>
    </row>
    <row r="104" customFormat="false" ht="12.5" hidden="false" customHeight="false" outlineLevel="0" collapsed="false">
      <c r="A104" s="294"/>
      <c r="B104" s="286" t="e">
        <f aca="false">VLOOKUP(A104,Adr!A:B,2,FALSE())</f>
        <v>#N/A</v>
      </c>
      <c r="C104" s="296"/>
      <c r="D104" s="297"/>
      <c r="E104" s="289"/>
      <c r="F104" s="290"/>
      <c r="G104" s="287"/>
      <c r="H104" s="287"/>
      <c r="I104" s="291" t="str">
        <f aca="false">A104&amp;F104</f>
        <v/>
      </c>
      <c r="J104" s="292" t="str">
        <f aca="false">A104&amp;G104</f>
        <v/>
      </c>
      <c r="K104" s="293"/>
      <c r="L104" s="292" t="str">
        <f aca="false">A104&amp;G104&amp;H104</f>
        <v/>
      </c>
      <c r="M104" s="293" t="e">
        <f aca="false">B104&amp;F104&amp;H104&amp;C104</f>
        <v>#N/A</v>
      </c>
      <c r="N104" s="280" t="str">
        <f aca="false">+I104&amp;H104</f>
        <v/>
      </c>
    </row>
    <row r="105" customFormat="false" ht="12.5" hidden="false" customHeight="false" outlineLevel="0" collapsed="false">
      <c r="A105" s="294"/>
      <c r="B105" s="286" t="e">
        <f aca="false">VLOOKUP(A105,Adr!A:B,2,FALSE())</f>
        <v>#N/A</v>
      </c>
      <c r="C105" s="299"/>
      <c r="D105" s="297"/>
      <c r="E105" s="295"/>
      <c r="F105" s="290"/>
      <c r="G105" s="287"/>
      <c r="H105" s="287"/>
      <c r="I105" s="291" t="str">
        <f aca="false">A105&amp;F105</f>
        <v/>
      </c>
      <c r="J105" s="292" t="str">
        <f aca="false">A105&amp;G105</f>
        <v/>
      </c>
      <c r="K105" s="293"/>
      <c r="L105" s="292" t="str">
        <f aca="false">A105&amp;G105&amp;H105</f>
        <v/>
      </c>
      <c r="M105" s="293" t="e">
        <f aca="false">B105&amp;F105&amp;H105&amp;C105</f>
        <v>#N/A</v>
      </c>
      <c r="N105" s="280" t="str">
        <f aca="false">+I105&amp;H105</f>
        <v/>
      </c>
    </row>
    <row r="106" customFormat="false" ht="12.5" hidden="false" customHeight="false" outlineLevel="0" collapsed="false">
      <c r="A106" s="290"/>
      <c r="B106" s="286" t="e">
        <f aca="false">VLOOKUP(A106,Adr!A:B,2,FALSE())</f>
        <v>#N/A</v>
      </c>
      <c r="C106" s="296"/>
      <c r="D106" s="297"/>
      <c r="E106" s="289"/>
      <c r="F106" s="290"/>
      <c r="G106" s="287"/>
      <c r="H106" s="287"/>
      <c r="I106" s="291" t="str">
        <f aca="false">A106&amp;F106</f>
        <v/>
      </c>
      <c r="J106" s="292" t="str">
        <f aca="false">A106&amp;G106</f>
        <v/>
      </c>
      <c r="K106" s="293"/>
      <c r="L106" s="292" t="str">
        <f aca="false">A106&amp;G106&amp;H106</f>
        <v/>
      </c>
      <c r="M106" s="293" t="e">
        <f aca="false">B106&amp;F106&amp;H106&amp;C106</f>
        <v>#N/A</v>
      </c>
      <c r="N106" s="280" t="str">
        <f aca="false">+I106&amp;H106</f>
        <v/>
      </c>
    </row>
    <row r="107" customFormat="false" ht="12.5" hidden="false" customHeight="false" outlineLevel="0" collapsed="false">
      <c r="A107" s="290"/>
      <c r="B107" s="286" t="e">
        <f aca="false">VLOOKUP(A107,Adr!A:B,2,FALSE())</f>
        <v>#N/A</v>
      </c>
      <c r="C107" s="299"/>
      <c r="D107" s="300"/>
      <c r="E107" s="295"/>
      <c r="F107" s="290"/>
      <c r="G107" s="287"/>
      <c r="H107" s="287"/>
      <c r="I107" s="291" t="str">
        <f aca="false">A107&amp;F107</f>
        <v/>
      </c>
      <c r="J107" s="292" t="str">
        <f aca="false">A107&amp;G107</f>
        <v/>
      </c>
      <c r="K107" s="293"/>
      <c r="L107" s="292" t="str">
        <f aca="false">A107&amp;G107&amp;H107</f>
        <v/>
      </c>
      <c r="M107" s="293" t="e">
        <f aca="false">B107&amp;F107&amp;H107&amp;C107</f>
        <v>#N/A</v>
      </c>
      <c r="N107" s="280" t="str">
        <f aca="false">+I107&amp;H107</f>
        <v/>
      </c>
    </row>
    <row r="108" customFormat="false" ht="12.5" hidden="false" customHeight="false" outlineLevel="0" collapsed="false">
      <c r="A108" s="294"/>
      <c r="B108" s="286" t="e">
        <f aca="false">VLOOKUP(A108,Adr!A:B,2,FALSE())</f>
        <v>#N/A</v>
      </c>
      <c r="C108" s="296"/>
      <c r="D108" s="297"/>
      <c r="E108" s="289"/>
      <c r="F108" s="290"/>
      <c r="G108" s="287"/>
      <c r="H108" s="287"/>
      <c r="I108" s="291" t="str">
        <f aca="false">A108&amp;F108</f>
        <v/>
      </c>
      <c r="J108" s="292" t="str">
        <f aca="false">A108&amp;G108</f>
        <v/>
      </c>
      <c r="K108" s="293"/>
      <c r="L108" s="292" t="str">
        <f aca="false">A108&amp;G108&amp;H108</f>
        <v/>
      </c>
      <c r="M108" s="293" t="e">
        <f aca="false">B108&amp;F108&amp;H108&amp;C108</f>
        <v>#N/A</v>
      </c>
      <c r="N108" s="280" t="str">
        <f aca="false">+I108&amp;H108</f>
        <v/>
      </c>
    </row>
    <row r="109" customFormat="false" ht="12.5" hidden="false" customHeight="false" outlineLevel="0" collapsed="false">
      <c r="A109" s="294"/>
      <c r="B109" s="286" t="e">
        <f aca="false">VLOOKUP(A109,Adr!A:B,2,FALSE())</f>
        <v>#N/A</v>
      </c>
      <c r="C109" s="296"/>
      <c r="D109" s="297"/>
      <c r="E109" s="295"/>
      <c r="F109" s="290"/>
      <c r="G109" s="287"/>
      <c r="H109" s="287"/>
      <c r="I109" s="291" t="str">
        <f aca="false">A109&amp;F109</f>
        <v/>
      </c>
      <c r="J109" s="292" t="str">
        <f aca="false">A109&amp;G109</f>
        <v/>
      </c>
      <c r="K109" s="293"/>
      <c r="L109" s="292" t="str">
        <f aca="false">A109&amp;G109&amp;H109</f>
        <v/>
      </c>
      <c r="M109" s="293" t="e">
        <f aca="false">B109&amp;F109&amp;H109&amp;C109</f>
        <v>#N/A</v>
      </c>
      <c r="N109" s="280" t="str">
        <f aca="false">+I109&amp;H109</f>
        <v/>
      </c>
    </row>
    <row r="110" customFormat="false" ht="12.5" hidden="false" customHeight="false" outlineLevel="0" collapsed="false">
      <c r="A110" s="256"/>
      <c r="B110" s="286" t="e">
        <f aca="false">VLOOKUP(A110,Adr!A:B,2,FALSE())</f>
        <v>#N/A</v>
      </c>
      <c r="C110" s="296"/>
      <c r="D110" s="297"/>
      <c r="E110" s="289"/>
      <c r="F110" s="290"/>
      <c r="G110" s="287"/>
      <c r="H110" s="287"/>
      <c r="I110" s="291" t="str">
        <f aca="false">A110&amp;F110</f>
        <v/>
      </c>
      <c r="J110" s="292" t="str">
        <f aca="false">A110&amp;G110</f>
        <v/>
      </c>
      <c r="K110" s="293"/>
      <c r="L110" s="292" t="str">
        <f aca="false">A110&amp;G110&amp;H110</f>
        <v/>
      </c>
      <c r="M110" s="293" t="e">
        <f aca="false">B110&amp;F110&amp;H110&amp;C110</f>
        <v>#N/A</v>
      </c>
      <c r="N110" s="280" t="str">
        <f aca="false">+I110&amp;H110</f>
        <v/>
      </c>
    </row>
    <row r="111" customFormat="false" ht="12.5" hidden="false" customHeight="false" outlineLevel="0" collapsed="false">
      <c r="A111" s="290"/>
      <c r="B111" s="286" t="e">
        <f aca="false">VLOOKUP(A111,Adr!A:B,2,FALSE())</f>
        <v>#N/A</v>
      </c>
      <c r="C111" s="299"/>
      <c r="D111" s="300"/>
      <c r="E111" s="295"/>
      <c r="F111" s="290"/>
      <c r="G111" s="287"/>
      <c r="H111" s="287"/>
      <c r="I111" s="291" t="str">
        <f aca="false">A111&amp;F111</f>
        <v/>
      </c>
      <c r="J111" s="292" t="str">
        <f aca="false">A111&amp;G111</f>
        <v/>
      </c>
      <c r="K111" s="293"/>
      <c r="L111" s="292" t="str">
        <f aca="false">A111&amp;G111&amp;H111</f>
        <v/>
      </c>
      <c r="M111" s="293" t="e">
        <f aca="false">B111&amp;F111&amp;H111&amp;C111</f>
        <v>#N/A</v>
      </c>
      <c r="N111" s="280" t="str">
        <f aca="false">+I111&amp;H111</f>
        <v/>
      </c>
    </row>
    <row r="112" customFormat="false" ht="12.5" hidden="false" customHeight="false" outlineLevel="0" collapsed="false">
      <c r="A112" s="294"/>
      <c r="B112" s="286" t="e">
        <f aca="false">VLOOKUP(A112,Adr!A:B,2,FALSE())</f>
        <v>#N/A</v>
      </c>
      <c r="C112" s="299"/>
      <c r="D112" s="297"/>
      <c r="E112" s="289"/>
      <c r="F112" s="290"/>
      <c r="G112" s="287"/>
      <c r="H112" s="287"/>
      <c r="I112" s="291" t="str">
        <f aca="false">A112&amp;F112</f>
        <v/>
      </c>
      <c r="J112" s="292" t="str">
        <f aca="false">A112&amp;G112</f>
        <v/>
      </c>
      <c r="K112" s="293"/>
      <c r="L112" s="292" t="str">
        <f aca="false">A112&amp;G112&amp;H112</f>
        <v/>
      </c>
      <c r="M112" s="293" t="e">
        <f aca="false">B112&amp;F112&amp;H112&amp;C112</f>
        <v>#N/A</v>
      </c>
      <c r="N112" s="280" t="str">
        <f aca="false">+I112&amp;H112</f>
        <v/>
      </c>
    </row>
    <row r="113" customFormat="false" ht="12.5" hidden="false" customHeight="false" outlineLevel="0" collapsed="false">
      <c r="A113" s="294"/>
      <c r="B113" s="286" t="e">
        <f aca="false">VLOOKUP(A113,Adr!A:B,2,FALSE())</f>
        <v>#N/A</v>
      </c>
      <c r="C113" s="296"/>
      <c r="D113" s="297"/>
      <c r="E113" s="295"/>
      <c r="F113" s="290"/>
      <c r="G113" s="287"/>
      <c r="H113" s="287"/>
      <c r="I113" s="291" t="str">
        <f aca="false">A113&amp;F113</f>
        <v/>
      </c>
      <c r="J113" s="292" t="str">
        <f aca="false">A113&amp;G113</f>
        <v/>
      </c>
      <c r="K113" s="293"/>
      <c r="L113" s="292" t="str">
        <f aca="false">A113&amp;G113&amp;H113</f>
        <v/>
      </c>
      <c r="M113" s="293" t="e">
        <f aca="false">B113&amp;F113&amp;H113&amp;C113</f>
        <v>#N/A</v>
      </c>
      <c r="N113" s="280" t="str">
        <f aca="false">+I113&amp;H113</f>
        <v/>
      </c>
    </row>
    <row r="114" customFormat="false" ht="12.5" hidden="false" customHeight="false" outlineLevel="0" collapsed="false">
      <c r="A114" s="290"/>
      <c r="B114" s="286" t="e">
        <f aca="false">VLOOKUP(A114,Adr!A:B,2,FALSE())</f>
        <v>#N/A</v>
      </c>
      <c r="C114" s="299"/>
      <c r="D114" s="300"/>
      <c r="E114" s="289"/>
      <c r="F114" s="290"/>
      <c r="G114" s="287"/>
      <c r="H114" s="287"/>
      <c r="I114" s="291" t="str">
        <f aca="false">A114&amp;F114</f>
        <v/>
      </c>
      <c r="J114" s="292" t="str">
        <f aca="false">A114&amp;G114</f>
        <v/>
      </c>
      <c r="K114" s="293"/>
      <c r="L114" s="292" t="str">
        <f aca="false">A114&amp;G114&amp;H114</f>
        <v/>
      </c>
      <c r="M114" s="293" t="e">
        <f aca="false">B114&amp;F114&amp;H114&amp;C114</f>
        <v>#N/A</v>
      </c>
      <c r="N114" s="280" t="str">
        <f aca="false">+I114&amp;H114</f>
        <v/>
      </c>
    </row>
    <row r="115" customFormat="false" ht="12.5" hidden="false" customHeight="false" outlineLevel="0" collapsed="false">
      <c r="A115" s="294"/>
      <c r="B115" s="286" t="e">
        <f aca="false">VLOOKUP(A115,Adr!A:B,2,FALSE())</f>
        <v>#N/A</v>
      </c>
      <c r="C115" s="296"/>
      <c r="D115" s="297"/>
      <c r="E115" s="295"/>
      <c r="F115" s="290"/>
      <c r="G115" s="287"/>
      <c r="H115" s="287"/>
      <c r="I115" s="291" t="str">
        <f aca="false">A115&amp;F115</f>
        <v/>
      </c>
      <c r="J115" s="292" t="str">
        <f aca="false">A115&amp;G115</f>
        <v/>
      </c>
      <c r="K115" s="293"/>
      <c r="L115" s="292" t="str">
        <f aca="false">A115&amp;G115&amp;H115</f>
        <v/>
      </c>
      <c r="M115" s="293" t="e">
        <f aca="false">B115&amp;F115&amp;H115&amp;C115</f>
        <v>#N/A</v>
      </c>
      <c r="N115" s="280" t="str">
        <f aca="false">+I115&amp;H115</f>
        <v/>
      </c>
    </row>
    <row r="116" customFormat="false" ht="12.5" hidden="false" customHeight="false" outlineLevel="0" collapsed="false">
      <c r="A116" s="294"/>
      <c r="B116" s="286" t="e">
        <f aca="false">VLOOKUP(A116,Adr!A:B,2,FALSE())</f>
        <v>#N/A</v>
      </c>
      <c r="C116" s="296"/>
      <c r="D116" s="297"/>
      <c r="E116" s="289"/>
      <c r="F116" s="290"/>
      <c r="G116" s="287"/>
      <c r="H116" s="287"/>
      <c r="I116" s="291" t="str">
        <f aca="false">A116&amp;F116</f>
        <v/>
      </c>
      <c r="J116" s="292" t="str">
        <f aca="false">A116&amp;G116</f>
        <v/>
      </c>
      <c r="K116" s="293"/>
      <c r="L116" s="292" t="str">
        <f aca="false">A116&amp;G116&amp;H116</f>
        <v/>
      </c>
      <c r="M116" s="293" t="e">
        <f aca="false">B116&amp;F116&amp;H116&amp;C116</f>
        <v>#N/A</v>
      </c>
      <c r="N116" s="280" t="str">
        <f aca="false">+I116&amp;H116</f>
        <v/>
      </c>
    </row>
    <row r="117" customFormat="false" ht="12.5" hidden="false" customHeight="false" outlineLevel="0" collapsed="false">
      <c r="A117" s="294"/>
      <c r="B117" s="286" t="e">
        <f aca="false">VLOOKUP(A117,Adr!A:B,2,FALSE())</f>
        <v>#N/A</v>
      </c>
      <c r="C117" s="287"/>
      <c r="D117" s="288"/>
      <c r="E117" s="295"/>
      <c r="F117" s="290"/>
      <c r="G117" s="287"/>
      <c r="H117" s="287"/>
      <c r="I117" s="291" t="str">
        <f aca="false">A117&amp;F117</f>
        <v/>
      </c>
      <c r="J117" s="292" t="str">
        <f aca="false">A117&amp;G117</f>
        <v/>
      </c>
      <c r="K117" s="293"/>
      <c r="L117" s="292" t="str">
        <f aca="false">A117&amp;G117&amp;H117</f>
        <v/>
      </c>
      <c r="M117" s="293" t="e">
        <f aca="false">B117&amp;F117&amp;H117&amp;C117</f>
        <v>#N/A</v>
      </c>
      <c r="N117" s="280" t="str">
        <f aca="false">+I117&amp;H117</f>
        <v/>
      </c>
    </row>
    <row r="118" customFormat="false" ht="12.5" hidden="false" customHeight="false" outlineLevel="0" collapsed="false">
      <c r="A118" s="290"/>
      <c r="B118" s="286" t="e">
        <f aca="false">VLOOKUP(A118,Adr!A:B,2,FALSE())</f>
        <v>#N/A</v>
      </c>
      <c r="C118" s="299"/>
      <c r="D118" s="300"/>
      <c r="E118" s="289"/>
      <c r="F118" s="290"/>
      <c r="G118" s="287"/>
      <c r="H118" s="287"/>
      <c r="I118" s="291" t="str">
        <f aca="false">A118&amp;F118</f>
        <v/>
      </c>
      <c r="J118" s="292" t="str">
        <f aca="false">A118&amp;G118</f>
        <v/>
      </c>
      <c r="K118" s="293"/>
      <c r="L118" s="292" t="str">
        <f aca="false">A118&amp;G118&amp;H118</f>
        <v/>
      </c>
      <c r="M118" s="293" t="e">
        <f aca="false">B118&amp;F118&amp;H118&amp;C118</f>
        <v>#N/A</v>
      </c>
      <c r="N118" s="280" t="str">
        <f aca="false">+I118&amp;H118</f>
        <v/>
      </c>
    </row>
    <row r="119" customFormat="false" ht="12.5" hidden="false" customHeight="false" outlineLevel="0" collapsed="false">
      <c r="A119" s="294"/>
      <c r="B119" s="286" t="e">
        <f aca="false">VLOOKUP(A119,Adr!A:B,2,FALSE())</f>
        <v>#N/A</v>
      </c>
      <c r="C119" s="287"/>
      <c r="D119" s="288"/>
      <c r="E119" s="295"/>
      <c r="F119" s="290"/>
      <c r="G119" s="287"/>
      <c r="H119" s="287"/>
      <c r="I119" s="291" t="str">
        <f aca="false">A119&amp;F119</f>
        <v/>
      </c>
      <c r="J119" s="292" t="str">
        <f aca="false">A119&amp;G119</f>
        <v/>
      </c>
      <c r="K119" s="293"/>
      <c r="L119" s="292" t="str">
        <f aca="false">A119&amp;G119&amp;H119</f>
        <v/>
      </c>
      <c r="M119" s="293" t="e">
        <f aca="false">B119&amp;F119&amp;H119&amp;C119</f>
        <v>#N/A</v>
      </c>
      <c r="N119" s="280" t="str">
        <f aca="false">+I119&amp;H119</f>
        <v/>
      </c>
    </row>
    <row r="120" customFormat="false" ht="12.5" hidden="false" customHeight="false" outlineLevel="0" collapsed="false">
      <c r="A120" s="294"/>
      <c r="B120" s="286" t="e">
        <f aca="false">VLOOKUP(A120,Adr!A:B,2,FALSE())</f>
        <v>#N/A</v>
      </c>
      <c r="C120" s="296"/>
      <c r="D120" s="297"/>
      <c r="E120" s="289"/>
      <c r="F120" s="290"/>
      <c r="G120" s="287"/>
      <c r="H120" s="287"/>
      <c r="I120" s="291" t="str">
        <f aca="false">A120&amp;F120</f>
        <v/>
      </c>
      <c r="J120" s="292" t="str">
        <f aca="false">A120&amp;G120</f>
        <v/>
      </c>
      <c r="K120" s="293"/>
      <c r="L120" s="292" t="str">
        <f aca="false">A120&amp;G120&amp;H120</f>
        <v/>
      </c>
      <c r="M120" s="293" t="e">
        <f aca="false">B120&amp;F120&amp;H120&amp;C120</f>
        <v>#N/A</v>
      </c>
      <c r="N120" s="280" t="str">
        <f aca="false">+I120&amp;H120</f>
        <v/>
      </c>
    </row>
    <row r="121" customFormat="false" ht="12.5" hidden="false" customHeight="false" outlineLevel="0" collapsed="false">
      <c r="A121" s="290"/>
      <c r="B121" s="286" t="e">
        <f aca="false">VLOOKUP(A121,Adr!A:B,2,FALSE())</f>
        <v>#N/A</v>
      </c>
      <c r="C121" s="299"/>
      <c r="D121" s="300"/>
      <c r="E121" s="295"/>
      <c r="F121" s="290"/>
      <c r="G121" s="287"/>
      <c r="H121" s="287"/>
      <c r="I121" s="291" t="str">
        <f aca="false">A121&amp;F121</f>
        <v/>
      </c>
      <c r="J121" s="292" t="str">
        <f aca="false">A121&amp;G121</f>
        <v/>
      </c>
      <c r="K121" s="293"/>
      <c r="L121" s="292" t="str">
        <f aca="false">A121&amp;G121&amp;H121</f>
        <v/>
      </c>
      <c r="M121" s="293" t="e">
        <f aca="false">B121&amp;F121&amp;H121&amp;C121</f>
        <v>#N/A</v>
      </c>
      <c r="N121" s="280" t="str">
        <f aca="false">+I121&amp;H121</f>
        <v/>
      </c>
    </row>
    <row r="122" customFormat="false" ht="12.5" hidden="false" customHeight="false" outlineLevel="0" collapsed="false">
      <c r="A122" s="256"/>
      <c r="B122" s="286" t="e">
        <f aca="false">VLOOKUP(A122,Adr!A:B,2,FALSE())</f>
        <v>#N/A</v>
      </c>
      <c r="C122" s="296"/>
      <c r="D122" s="297"/>
      <c r="E122" s="289"/>
      <c r="F122" s="290"/>
      <c r="G122" s="287"/>
      <c r="H122" s="287"/>
      <c r="I122" s="291" t="str">
        <f aca="false">A122&amp;F122</f>
        <v/>
      </c>
      <c r="J122" s="292" t="str">
        <f aca="false">A122&amp;G122</f>
        <v/>
      </c>
      <c r="K122" s="293"/>
      <c r="L122" s="292" t="str">
        <f aca="false">A122&amp;G122&amp;H122</f>
        <v/>
      </c>
      <c r="M122" s="293" t="e">
        <f aca="false">B122&amp;F122&amp;H122&amp;C122</f>
        <v>#N/A</v>
      </c>
      <c r="N122" s="280" t="str">
        <f aca="false">+I122&amp;H122</f>
        <v/>
      </c>
    </row>
    <row r="123" customFormat="false" ht="12.5" hidden="false" customHeight="false" outlineLevel="0" collapsed="false">
      <c r="A123" s="294"/>
      <c r="B123" s="286" t="e">
        <f aca="false">VLOOKUP(A123,Adr!A:B,2,FALSE())</f>
        <v>#N/A</v>
      </c>
      <c r="C123" s="296"/>
      <c r="D123" s="297"/>
      <c r="E123" s="295"/>
      <c r="F123" s="290"/>
      <c r="G123" s="287"/>
      <c r="H123" s="287"/>
      <c r="I123" s="291" t="str">
        <f aca="false">A123&amp;F123</f>
        <v/>
      </c>
      <c r="J123" s="292" t="str">
        <f aca="false">A123&amp;G123</f>
        <v/>
      </c>
      <c r="K123" s="293"/>
      <c r="L123" s="292" t="str">
        <f aca="false">A123&amp;G123&amp;H123</f>
        <v/>
      </c>
      <c r="M123" s="293" t="e">
        <f aca="false">B123&amp;F123&amp;H123&amp;C123</f>
        <v>#N/A</v>
      </c>
      <c r="N123" s="280" t="str">
        <f aca="false">+I123&amp;H123</f>
        <v/>
      </c>
    </row>
    <row r="124" customFormat="false" ht="12.5" hidden="false" customHeight="false" outlineLevel="0" collapsed="false">
      <c r="A124" s="294"/>
      <c r="B124" s="286" t="e">
        <f aca="false">VLOOKUP(A124,Adr!A:B,2,FALSE())</f>
        <v>#N/A</v>
      </c>
      <c r="C124" s="296"/>
      <c r="D124" s="297"/>
      <c r="E124" s="289"/>
      <c r="F124" s="290"/>
      <c r="G124" s="287"/>
      <c r="H124" s="287"/>
      <c r="I124" s="291" t="str">
        <f aca="false">A124&amp;F124</f>
        <v/>
      </c>
      <c r="J124" s="292" t="str">
        <f aca="false">A124&amp;G124</f>
        <v/>
      </c>
      <c r="K124" s="293"/>
      <c r="L124" s="292" t="str">
        <f aca="false">A124&amp;G124&amp;H124</f>
        <v/>
      </c>
      <c r="M124" s="293" t="e">
        <f aca="false">B124&amp;F124&amp;H124&amp;C124</f>
        <v>#N/A</v>
      </c>
      <c r="N124" s="280" t="str">
        <f aca="false">+I124&amp;H124</f>
        <v/>
      </c>
    </row>
    <row r="125" customFormat="false" ht="12.5" hidden="false" customHeight="false" outlineLevel="0" collapsed="false">
      <c r="A125" s="290"/>
      <c r="B125" s="286" t="e">
        <f aca="false">VLOOKUP(A125,Adr!A:B,2,FALSE())</f>
        <v>#N/A</v>
      </c>
      <c r="C125" s="299"/>
      <c r="D125" s="300"/>
      <c r="E125" s="295"/>
      <c r="F125" s="290"/>
      <c r="G125" s="287"/>
      <c r="H125" s="287"/>
      <c r="I125" s="291" t="str">
        <f aca="false">A125&amp;F125</f>
        <v/>
      </c>
      <c r="J125" s="292" t="str">
        <f aca="false">A125&amp;G125</f>
        <v/>
      </c>
      <c r="K125" s="293"/>
      <c r="L125" s="292" t="str">
        <f aca="false">A125&amp;G125&amp;H125</f>
        <v/>
      </c>
      <c r="M125" s="293" t="e">
        <f aca="false">B125&amp;F125&amp;H125&amp;C125</f>
        <v>#N/A</v>
      </c>
      <c r="N125" s="280" t="str">
        <f aca="false">+I125&amp;H125</f>
        <v/>
      </c>
    </row>
    <row r="126" customFormat="false" ht="12.5" hidden="false" customHeight="false" outlineLevel="0" collapsed="false">
      <c r="A126" s="290"/>
      <c r="B126" s="286" t="e">
        <f aca="false">VLOOKUP(A126,Adr!A:B,2,FALSE())</f>
        <v>#N/A</v>
      </c>
      <c r="C126" s="299"/>
      <c r="D126" s="300"/>
      <c r="E126" s="289"/>
      <c r="F126" s="290"/>
      <c r="G126" s="287"/>
      <c r="H126" s="287"/>
      <c r="I126" s="291" t="str">
        <f aca="false">A126&amp;F126</f>
        <v/>
      </c>
      <c r="J126" s="292" t="str">
        <f aca="false">A126&amp;G126</f>
        <v/>
      </c>
      <c r="K126" s="293"/>
      <c r="L126" s="292" t="str">
        <f aca="false">A126&amp;G126&amp;H126</f>
        <v/>
      </c>
      <c r="M126" s="293" t="e">
        <f aca="false">B126&amp;F126&amp;H126&amp;C126</f>
        <v>#N/A</v>
      </c>
      <c r="N126" s="280" t="str">
        <f aca="false">+I126&amp;H126</f>
        <v/>
      </c>
    </row>
    <row r="127" customFormat="false" ht="12.5" hidden="false" customHeight="false" outlineLevel="0" collapsed="false">
      <c r="A127" s="294"/>
      <c r="B127" s="286" t="e">
        <f aca="false">VLOOKUP(A127,Adr!A:B,2,FALSE())</f>
        <v>#N/A</v>
      </c>
      <c r="C127" s="299"/>
      <c r="D127" s="297"/>
      <c r="E127" s="295"/>
      <c r="F127" s="290"/>
      <c r="G127" s="287"/>
      <c r="H127" s="287"/>
      <c r="I127" s="291" t="str">
        <f aca="false">A127&amp;F127</f>
        <v/>
      </c>
      <c r="J127" s="292" t="str">
        <f aca="false">A127&amp;G127</f>
        <v/>
      </c>
      <c r="K127" s="293"/>
      <c r="L127" s="292" t="str">
        <f aca="false">A127&amp;G127&amp;H127</f>
        <v/>
      </c>
      <c r="M127" s="293" t="e">
        <f aca="false">B127&amp;F127&amp;H127&amp;C127</f>
        <v>#N/A</v>
      </c>
      <c r="N127" s="280" t="str">
        <f aca="false">+I127&amp;H127</f>
        <v/>
      </c>
    </row>
    <row r="128" customFormat="false" ht="12.5" hidden="false" customHeight="false" outlineLevel="0" collapsed="false">
      <c r="A128" s="294"/>
      <c r="B128" s="286" t="e">
        <f aca="false">VLOOKUP(A128,Adr!A:B,2,FALSE())</f>
        <v>#N/A</v>
      </c>
      <c r="C128" s="299"/>
      <c r="D128" s="297"/>
      <c r="E128" s="289"/>
      <c r="F128" s="290"/>
      <c r="G128" s="287"/>
      <c r="H128" s="287"/>
      <c r="I128" s="291" t="str">
        <f aca="false">A128&amp;F128</f>
        <v/>
      </c>
      <c r="J128" s="292" t="str">
        <f aca="false">A128&amp;G128</f>
        <v/>
      </c>
      <c r="K128" s="293"/>
      <c r="L128" s="292" t="str">
        <f aca="false">A128&amp;G128&amp;H128</f>
        <v/>
      </c>
      <c r="M128" s="293" t="e">
        <f aca="false">B128&amp;F128&amp;H128&amp;C128</f>
        <v>#N/A</v>
      </c>
      <c r="N128" s="280" t="str">
        <f aca="false">+I128&amp;H128</f>
        <v/>
      </c>
    </row>
    <row r="129" customFormat="false" ht="12.5" hidden="false" customHeight="false" outlineLevel="0" collapsed="false">
      <c r="A129" s="294"/>
      <c r="B129" s="286" t="e">
        <f aca="false">VLOOKUP(A129,Adr!A:B,2,FALSE())</f>
        <v>#N/A</v>
      </c>
      <c r="C129" s="296"/>
      <c r="D129" s="297"/>
      <c r="E129" s="295"/>
      <c r="F129" s="290"/>
      <c r="G129" s="287"/>
      <c r="H129" s="287"/>
      <c r="I129" s="291" t="str">
        <f aca="false">A129&amp;F129</f>
        <v/>
      </c>
      <c r="J129" s="292" t="str">
        <f aca="false">A129&amp;G129</f>
        <v/>
      </c>
      <c r="K129" s="293"/>
      <c r="L129" s="292" t="str">
        <f aca="false">A129&amp;G129&amp;H129</f>
        <v/>
      </c>
      <c r="M129" s="293" t="e">
        <f aca="false">B129&amp;F129&amp;H129&amp;C129</f>
        <v>#N/A</v>
      </c>
      <c r="N129" s="280" t="str">
        <f aca="false">+I129&amp;H129</f>
        <v/>
      </c>
    </row>
    <row r="130" customFormat="false" ht="12.5" hidden="false" customHeight="false" outlineLevel="0" collapsed="false">
      <c r="A130" s="294"/>
      <c r="B130" s="286" t="e">
        <f aca="false">VLOOKUP(A130,Adr!A:B,2,FALSE())</f>
        <v>#N/A</v>
      </c>
      <c r="C130" s="296"/>
      <c r="D130" s="297"/>
      <c r="E130" s="289"/>
      <c r="F130" s="290"/>
      <c r="G130" s="287"/>
      <c r="H130" s="287"/>
      <c r="I130" s="291" t="str">
        <f aca="false">A130&amp;F130</f>
        <v/>
      </c>
      <c r="J130" s="292" t="str">
        <f aca="false">A130&amp;G130</f>
        <v/>
      </c>
      <c r="K130" s="293"/>
      <c r="L130" s="292" t="str">
        <f aca="false">A130&amp;G130&amp;H130</f>
        <v/>
      </c>
      <c r="M130" s="293" t="e">
        <f aca="false">B130&amp;F130&amp;H130&amp;C130</f>
        <v>#N/A</v>
      </c>
      <c r="N130" s="280" t="str">
        <f aca="false">+I130&amp;H130</f>
        <v/>
      </c>
    </row>
    <row r="131" customFormat="false" ht="12.5" hidden="false" customHeight="false" outlineLevel="0" collapsed="false">
      <c r="A131" s="290"/>
      <c r="B131" s="286" t="e">
        <f aca="false">VLOOKUP(A131,Adr!A:B,2,FALSE())</f>
        <v>#N/A</v>
      </c>
      <c r="C131" s="287"/>
      <c r="D131" s="288"/>
      <c r="E131" s="295"/>
      <c r="F131" s="290"/>
      <c r="G131" s="287"/>
      <c r="H131" s="287"/>
      <c r="I131" s="291" t="str">
        <f aca="false">A131&amp;F131</f>
        <v/>
      </c>
      <c r="J131" s="292" t="str">
        <f aca="false">A131&amp;G131</f>
        <v/>
      </c>
      <c r="K131" s="293"/>
      <c r="L131" s="292" t="str">
        <f aca="false">A131&amp;G131&amp;H131</f>
        <v/>
      </c>
      <c r="M131" s="293" t="e">
        <f aca="false">B131&amp;F131&amp;H131&amp;C131</f>
        <v>#N/A</v>
      </c>
      <c r="N131" s="280" t="str">
        <f aca="false">+I131&amp;H131</f>
        <v/>
      </c>
    </row>
    <row r="132" customFormat="false" ht="12.5" hidden="false" customHeight="false" outlineLevel="0" collapsed="false">
      <c r="A132" s="294"/>
      <c r="B132" s="286" t="e">
        <f aca="false">VLOOKUP(A132,Adr!A:B,2,FALSE())</f>
        <v>#N/A</v>
      </c>
      <c r="C132" s="296"/>
      <c r="D132" s="297"/>
      <c r="E132" s="289"/>
      <c r="F132" s="290"/>
      <c r="G132" s="287"/>
      <c r="H132" s="287"/>
      <c r="I132" s="291" t="str">
        <f aca="false">A132&amp;F132</f>
        <v/>
      </c>
      <c r="J132" s="292" t="str">
        <f aca="false">A132&amp;G132</f>
        <v/>
      </c>
      <c r="K132" s="293"/>
      <c r="L132" s="292" t="str">
        <f aca="false">A132&amp;G132&amp;H132</f>
        <v/>
      </c>
      <c r="M132" s="293" t="e">
        <f aca="false">B132&amp;F132&amp;H132&amp;C132</f>
        <v>#N/A</v>
      </c>
      <c r="N132" s="280" t="str">
        <f aca="false">+I132&amp;H132</f>
        <v/>
      </c>
    </row>
    <row r="133" customFormat="false" ht="12.5" hidden="false" customHeight="false" outlineLevel="0" collapsed="false">
      <c r="A133" s="294"/>
      <c r="B133" s="286" t="e">
        <f aca="false">VLOOKUP(A133,Adr!A:B,2,FALSE())</f>
        <v>#N/A</v>
      </c>
      <c r="C133" s="287"/>
      <c r="D133" s="288"/>
      <c r="E133" s="295"/>
      <c r="F133" s="290"/>
      <c r="G133" s="287"/>
      <c r="H133" s="287"/>
      <c r="I133" s="291" t="str">
        <f aca="false">A133&amp;F133</f>
        <v/>
      </c>
      <c r="J133" s="292" t="str">
        <f aca="false">A133&amp;G133</f>
        <v/>
      </c>
      <c r="K133" s="293"/>
      <c r="L133" s="292" t="str">
        <f aca="false">A133&amp;G133&amp;H133</f>
        <v/>
      </c>
      <c r="M133" s="293" t="e">
        <f aca="false">B133&amp;F133&amp;H133&amp;C133</f>
        <v>#N/A</v>
      </c>
      <c r="N133" s="280" t="str">
        <f aca="false">+I133&amp;H133</f>
        <v/>
      </c>
    </row>
    <row r="134" customFormat="false" ht="12.5" hidden="false" customHeight="false" outlineLevel="0" collapsed="false">
      <c r="A134" s="264"/>
      <c r="B134" s="286" t="e">
        <f aca="false">VLOOKUP(A134,Adr!A:B,2,FALSE())</f>
        <v>#N/A</v>
      </c>
      <c r="C134" s="299"/>
      <c r="D134" s="297"/>
      <c r="E134" s="289"/>
      <c r="F134" s="290"/>
      <c r="G134" s="287"/>
      <c r="H134" s="287"/>
      <c r="I134" s="291" t="str">
        <f aca="false">A134&amp;F134</f>
        <v/>
      </c>
      <c r="J134" s="292" t="str">
        <f aca="false">A134&amp;G134</f>
        <v/>
      </c>
      <c r="K134" s="293"/>
      <c r="L134" s="292" t="str">
        <f aca="false">A134&amp;G134&amp;H134</f>
        <v/>
      </c>
      <c r="M134" s="293" t="e">
        <f aca="false">B134&amp;F134&amp;H134&amp;C134</f>
        <v>#N/A</v>
      </c>
      <c r="N134" s="280" t="str">
        <f aca="false">+I134&amp;H134</f>
        <v/>
      </c>
    </row>
    <row r="135" customFormat="false" ht="12.5" hidden="false" customHeight="false" outlineLevel="0" collapsed="false">
      <c r="A135" s="294"/>
      <c r="B135" s="286" t="e">
        <f aca="false">VLOOKUP(A135,Adr!A:B,2,FALSE())</f>
        <v>#N/A</v>
      </c>
      <c r="C135" s="296"/>
      <c r="D135" s="297"/>
      <c r="E135" s="295"/>
      <c r="F135" s="290"/>
      <c r="G135" s="287"/>
      <c r="H135" s="287"/>
      <c r="I135" s="291" t="str">
        <f aca="false">A135&amp;F135</f>
        <v/>
      </c>
      <c r="J135" s="292" t="str">
        <f aca="false">A135&amp;G135</f>
        <v/>
      </c>
      <c r="K135" s="293"/>
      <c r="L135" s="292" t="str">
        <f aca="false">A135&amp;G135&amp;H135</f>
        <v/>
      </c>
      <c r="M135" s="293" t="e">
        <f aca="false">B135&amp;F135&amp;H135&amp;C135</f>
        <v>#N/A</v>
      </c>
      <c r="N135" s="280" t="str">
        <f aca="false">+I135&amp;H135</f>
        <v/>
      </c>
    </row>
    <row r="136" customFormat="false" ht="12.5" hidden="false" customHeight="false" outlineLevel="0" collapsed="false">
      <c r="A136" s="294"/>
      <c r="B136" s="286" t="e">
        <f aca="false">VLOOKUP(A136,Adr!A:B,2,FALSE())</f>
        <v>#N/A</v>
      </c>
      <c r="C136" s="296"/>
      <c r="D136" s="297"/>
      <c r="E136" s="289"/>
      <c r="F136" s="290"/>
      <c r="G136" s="287"/>
      <c r="H136" s="287"/>
      <c r="I136" s="291" t="str">
        <f aca="false">A136&amp;F136</f>
        <v/>
      </c>
      <c r="J136" s="292" t="str">
        <f aca="false">A136&amp;G136</f>
        <v/>
      </c>
      <c r="K136" s="293"/>
      <c r="L136" s="292" t="str">
        <f aca="false">A136&amp;G136&amp;H136</f>
        <v/>
      </c>
      <c r="M136" s="293" t="e">
        <f aca="false">B136&amp;F136&amp;H136&amp;C136</f>
        <v>#N/A</v>
      </c>
      <c r="N136" s="280" t="str">
        <f aca="false">+I136&amp;H136</f>
        <v/>
      </c>
    </row>
    <row r="137" customFormat="false" ht="12.5" hidden="false" customHeight="false" outlineLevel="0" collapsed="false">
      <c r="A137" s="294"/>
      <c r="B137" s="286" t="e">
        <f aca="false">VLOOKUP(A137,Adr!A:B,2,FALSE())</f>
        <v>#N/A</v>
      </c>
      <c r="C137" s="296"/>
      <c r="D137" s="297"/>
      <c r="E137" s="295"/>
      <c r="F137" s="290"/>
      <c r="G137" s="287"/>
      <c r="H137" s="287"/>
      <c r="I137" s="291" t="str">
        <f aca="false">A137&amp;F137</f>
        <v/>
      </c>
      <c r="J137" s="292" t="str">
        <f aca="false">A137&amp;G137</f>
        <v/>
      </c>
      <c r="K137" s="293"/>
      <c r="L137" s="292" t="str">
        <f aca="false">A137&amp;G137&amp;H137</f>
        <v/>
      </c>
      <c r="M137" s="293" t="e">
        <f aca="false">B137&amp;F137&amp;H137&amp;C137</f>
        <v>#N/A</v>
      </c>
      <c r="N137" s="280" t="str">
        <f aca="false">+I137&amp;H137</f>
        <v/>
      </c>
    </row>
    <row r="138" customFormat="false" ht="12.5" hidden="false" customHeight="false" outlineLevel="0" collapsed="false">
      <c r="A138" s="294"/>
      <c r="B138" s="286" t="e">
        <f aca="false">VLOOKUP(A138,Adr!A:B,2,FALSE())</f>
        <v>#N/A</v>
      </c>
      <c r="C138" s="296"/>
      <c r="D138" s="297"/>
      <c r="E138" s="289"/>
      <c r="F138" s="290"/>
      <c r="G138" s="287"/>
      <c r="H138" s="287"/>
      <c r="I138" s="291" t="str">
        <f aca="false">A138&amp;F138</f>
        <v/>
      </c>
      <c r="J138" s="292" t="str">
        <f aca="false">A138&amp;G138</f>
        <v/>
      </c>
      <c r="K138" s="293"/>
      <c r="L138" s="292" t="str">
        <f aca="false">A138&amp;G138&amp;H138</f>
        <v/>
      </c>
      <c r="M138" s="293" t="e">
        <f aca="false">B138&amp;F138&amp;H138&amp;C138</f>
        <v>#N/A</v>
      </c>
      <c r="N138" s="280" t="str">
        <f aca="false">+I138&amp;H138</f>
        <v/>
      </c>
    </row>
    <row r="139" customFormat="false" ht="12.5" hidden="false" customHeight="false" outlineLevel="0" collapsed="false">
      <c r="A139" s="264"/>
      <c r="B139" s="286" t="e">
        <f aca="false">VLOOKUP(A139,Adr!A:B,2,FALSE())</f>
        <v>#N/A</v>
      </c>
      <c r="C139" s="299"/>
      <c r="D139" s="300"/>
      <c r="E139" s="295"/>
      <c r="F139" s="290"/>
      <c r="G139" s="287"/>
      <c r="H139" s="287"/>
      <c r="I139" s="291" t="str">
        <f aca="false">A139&amp;F139</f>
        <v/>
      </c>
      <c r="J139" s="292" t="str">
        <f aca="false">A139&amp;G139</f>
        <v/>
      </c>
      <c r="K139" s="293"/>
      <c r="L139" s="292" t="str">
        <f aca="false">A139&amp;G139&amp;H139</f>
        <v/>
      </c>
      <c r="M139" s="293" t="e">
        <f aca="false">B139&amp;F139&amp;H139&amp;C139</f>
        <v>#N/A</v>
      </c>
      <c r="N139" s="280" t="str">
        <f aca="false">+I139&amp;H139</f>
        <v/>
      </c>
    </row>
    <row r="140" customFormat="false" ht="12.5" hidden="false" customHeight="false" outlineLevel="0" collapsed="false">
      <c r="A140" s="294"/>
      <c r="B140" s="286" t="e">
        <f aca="false">VLOOKUP(A140,Adr!A:B,2,FALSE())</f>
        <v>#N/A</v>
      </c>
      <c r="C140" s="296"/>
      <c r="D140" s="297"/>
      <c r="E140" s="289"/>
      <c r="F140" s="290"/>
      <c r="G140" s="287"/>
      <c r="H140" s="287"/>
      <c r="I140" s="291" t="str">
        <f aca="false">A140&amp;F140</f>
        <v/>
      </c>
      <c r="J140" s="292" t="str">
        <f aca="false">A140&amp;G140</f>
        <v/>
      </c>
      <c r="K140" s="293"/>
      <c r="L140" s="292" t="str">
        <f aca="false">A140&amp;G140&amp;H140</f>
        <v/>
      </c>
      <c r="M140" s="293" t="e">
        <f aca="false">B140&amp;F140&amp;H140&amp;C140</f>
        <v>#N/A</v>
      </c>
      <c r="N140" s="280" t="str">
        <f aca="false">+I140&amp;H140</f>
        <v/>
      </c>
    </row>
    <row r="141" customFormat="false" ht="12.5" hidden="false" customHeight="false" outlineLevel="0" collapsed="false">
      <c r="A141" s="294"/>
      <c r="B141" s="286" t="e">
        <f aca="false">VLOOKUP(A141,Adr!A:B,2,FALSE())</f>
        <v>#N/A</v>
      </c>
      <c r="C141" s="296"/>
      <c r="D141" s="297"/>
      <c r="E141" s="295"/>
      <c r="F141" s="290"/>
      <c r="G141" s="287"/>
      <c r="H141" s="287"/>
      <c r="I141" s="291" t="str">
        <f aca="false">A141&amp;F141</f>
        <v/>
      </c>
      <c r="J141" s="292" t="str">
        <f aca="false">A141&amp;G141</f>
        <v/>
      </c>
      <c r="K141" s="293"/>
      <c r="L141" s="292" t="str">
        <f aca="false">A141&amp;G141&amp;H141</f>
        <v/>
      </c>
      <c r="M141" s="293" t="e">
        <f aca="false">B141&amp;F141&amp;H141&amp;C141</f>
        <v>#N/A</v>
      </c>
      <c r="N141" s="280" t="str">
        <f aca="false">+I141&amp;H141</f>
        <v/>
      </c>
    </row>
    <row r="142" customFormat="false" ht="12.5" hidden="false" customHeight="false" outlineLevel="0" collapsed="false">
      <c r="A142" s="294"/>
      <c r="B142" s="286" t="e">
        <f aca="false">VLOOKUP(A142,Adr!A:B,2,FALSE())</f>
        <v>#N/A</v>
      </c>
      <c r="C142" s="296"/>
      <c r="D142" s="297"/>
      <c r="E142" s="289"/>
      <c r="F142" s="290"/>
      <c r="G142" s="287"/>
      <c r="H142" s="287"/>
      <c r="I142" s="291" t="str">
        <f aca="false">A142&amp;F142</f>
        <v/>
      </c>
      <c r="J142" s="292" t="str">
        <f aca="false">A142&amp;G142</f>
        <v/>
      </c>
      <c r="K142" s="293"/>
      <c r="L142" s="292" t="str">
        <f aca="false">A142&amp;G142&amp;H142</f>
        <v/>
      </c>
      <c r="M142" s="293" t="e">
        <f aca="false">B142&amp;F142&amp;H142&amp;C142</f>
        <v>#N/A</v>
      </c>
      <c r="N142" s="280" t="str">
        <f aca="false">+I142&amp;H142</f>
        <v/>
      </c>
    </row>
    <row r="143" customFormat="false" ht="12.5" hidden="false" customHeight="false" outlineLevel="0" collapsed="false">
      <c r="A143" s="294"/>
      <c r="B143" s="286" t="e">
        <f aca="false">VLOOKUP(A143,Adr!A:B,2,FALSE())</f>
        <v>#N/A</v>
      </c>
      <c r="C143" s="296"/>
      <c r="D143" s="297"/>
      <c r="E143" s="295"/>
      <c r="F143" s="290"/>
      <c r="G143" s="287"/>
      <c r="H143" s="287"/>
      <c r="I143" s="291" t="str">
        <f aca="false">A143&amp;F143</f>
        <v/>
      </c>
      <c r="J143" s="292" t="str">
        <f aca="false">A143&amp;G143</f>
        <v/>
      </c>
      <c r="K143" s="293"/>
      <c r="L143" s="292" t="str">
        <f aca="false">A143&amp;G143&amp;H143</f>
        <v/>
      </c>
      <c r="M143" s="293" t="e">
        <f aca="false">B143&amp;F143&amp;H143&amp;C143</f>
        <v>#N/A</v>
      </c>
      <c r="N143" s="280" t="str">
        <f aca="false">+I143&amp;H143</f>
        <v/>
      </c>
    </row>
    <row r="144" customFormat="false" ht="12.5" hidden="false" customHeight="false" outlineLevel="0" collapsed="false">
      <c r="A144" s="294"/>
      <c r="B144" s="286" t="e">
        <f aca="false">VLOOKUP(A144,Adr!A:B,2,FALSE())</f>
        <v>#N/A</v>
      </c>
      <c r="C144" s="287"/>
      <c r="D144" s="288"/>
      <c r="E144" s="289"/>
      <c r="F144" s="290"/>
      <c r="G144" s="287"/>
      <c r="H144" s="287"/>
      <c r="I144" s="291" t="str">
        <f aca="false">A144&amp;F144</f>
        <v/>
      </c>
      <c r="J144" s="292" t="str">
        <f aca="false">A144&amp;G144</f>
        <v/>
      </c>
      <c r="K144" s="293"/>
      <c r="L144" s="292" t="str">
        <f aca="false">A144&amp;G144&amp;H144</f>
        <v/>
      </c>
      <c r="M144" s="293" t="e">
        <f aca="false">B144&amp;F144&amp;H144&amp;C144</f>
        <v>#N/A</v>
      </c>
      <c r="N144" s="280" t="str">
        <f aca="false">+I144&amp;H144</f>
        <v/>
      </c>
    </row>
    <row r="145" customFormat="false" ht="12.5" hidden="false" customHeight="false" outlineLevel="0" collapsed="false">
      <c r="A145" s="298"/>
      <c r="B145" s="286" t="e">
        <f aca="false">VLOOKUP(A145,Adr!A:B,2,FALSE())</f>
        <v>#N/A</v>
      </c>
      <c r="C145" s="296"/>
      <c r="D145" s="297"/>
      <c r="E145" s="295"/>
      <c r="F145" s="290"/>
      <c r="G145" s="287"/>
      <c r="H145" s="287"/>
      <c r="I145" s="291" t="str">
        <f aca="false">A145&amp;F145</f>
        <v/>
      </c>
      <c r="J145" s="292" t="str">
        <f aca="false">A145&amp;G145</f>
        <v/>
      </c>
      <c r="K145" s="293"/>
      <c r="L145" s="292" t="str">
        <f aca="false">A145&amp;G145&amp;H145</f>
        <v/>
      </c>
      <c r="M145" s="293" t="e">
        <f aca="false">B145&amp;F145&amp;H145&amp;C145</f>
        <v>#N/A</v>
      </c>
      <c r="N145" s="280" t="str">
        <f aca="false">+I145&amp;H145</f>
        <v/>
      </c>
    </row>
    <row r="146" customFormat="false" ht="12.5" hidden="false" customHeight="false" outlineLevel="0" collapsed="false">
      <c r="A146" s="290"/>
      <c r="B146" s="286" t="e">
        <f aca="false">VLOOKUP(A146,Adr!A:B,2,FALSE())</f>
        <v>#N/A</v>
      </c>
      <c r="C146" s="299"/>
      <c r="D146" s="300"/>
      <c r="E146" s="289"/>
      <c r="F146" s="290"/>
      <c r="G146" s="287"/>
      <c r="H146" s="287"/>
      <c r="I146" s="291" t="str">
        <f aca="false">A146&amp;F146</f>
        <v/>
      </c>
      <c r="J146" s="292" t="str">
        <f aca="false">A146&amp;G146</f>
        <v/>
      </c>
      <c r="K146" s="293"/>
      <c r="L146" s="292" t="str">
        <f aca="false">A146&amp;G146&amp;H146</f>
        <v/>
      </c>
      <c r="M146" s="293" t="e">
        <f aca="false">B146&amp;F146&amp;H146&amp;C146</f>
        <v>#N/A</v>
      </c>
      <c r="N146" s="280" t="str">
        <f aca="false">+I146&amp;H146</f>
        <v/>
      </c>
    </row>
    <row r="147" customFormat="false" ht="12.5" hidden="false" customHeight="false" outlineLevel="0" collapsed="false">
      <c r="A147" s="294"/>
      <c r="B147" s="286" t="e">
        <f aca="false">VLOOKUP(A147,Adr!A:B,2,FALSE())</f>
        <v>#N/A</v>
      </c>
      <c r="C147" s="296"/>
      <c r="D147" s="297"/>
      <c r="E147" s="295"/>
      <c r="F147" s="290"/>
      <c r="G147" s="287"/>
      <c r="H147" s="287"/>
      <c r="I147" s="291" t="str">
        <f aca="false">A147&amp;F147</f>
        <v/>
      </c>
      <c r="J147" s="292" t="str">
        <f aca="false">A147&amp;G147</f>
        <v/>
      </c>
      <c r="K147" s="293"/>
      <c r="L147" s="292" t="str">
        <f aca="false">A147&amp;G147&amp;H147</f>
        <v/>
      </c>
      <c r="M147" s="293" t="e">
        <f aca="false">B147&amp;F147&amp;H147&amp;C147</f>
        <v>#N/A</v>
      </c>
      <c r="N147" s="280" t="str">
        <f aca="false">+I147&amp;H147</f>
        <v/>
      </c>
    </row>
    <row r="148" customFormat="false" ht="12.5" hidden="false" customHeight="false" outlineLevel="0" collapsed="false">
      <c r="A148" s="294"/>
      <c r="B148" s="286" t="e">
        <f aca="false">VLOOKUP(A148,Adr!A:B,2,FALSE())</f>
        <v>#N/A</v>
      </c>
      <c r="C148" s="287"/>
      <c r="D148" s="288"/>
      <c r="E148" s="289"/>
      <c r="F148" s="290"/>
      <c r="G148" s="287"/>
      <c r="H148" s="287"/>
      <c r="I148" s="291" t="str">
        <f aca="false">A148&amp;F148</f>
        <v/>
      </c>
      <c r="J148" s="292" t="str">
        <f aca="false">A148&amp;G148</f>
        <v/>
      </c>
      <c r="K148" s="293"/>
      <c r="L148" s="292" t="str">
        <f aca="false">A148&amp;G148&amp;H148</f>
        <v/>
      </c>
      <c r="M148" s="293" t="e">
        <f aca="false">B148&amp;F148&amp;H148&amp;C148</f>
        <v>#N/A</v>
      </c>
      <c r="N148" s="280" t="str">
        <f aca="false">+I148&amp;H148</f>
        <v/>
      </c>
    </row>
    <row r="149" customFormat="false" ht="12.5" hidden="false" customHeight="false" outlineLevel="0" collapsed="false">
      <c r="A149" s="294"/>
      <c r="B149" s="286" t="e">
        <f aca="false">VLOOKUP(A149,Adr!A:B,2,FALSE())</f>
        <v>#N/A</v>
      </c>
      <c r="C149" s="296"/>
      <c r="D149" s="297"/>
      <c r="E149" s="295"/>
      <c r="F149" s="290"/>
      <c r="G149" s="287"/>
      <c r="H149" s="287"/>
      <c r="I149" s="291" t="str">
        <f aca="false">A149&amp;F149</f>
        <v/>
      </c>
      <c r="J149" s="292" t="str">
        <f aca="false">A149&amp;G149</f>
        <v/>
      </c>
      <c r="K149" s="293"/>
      <c r="L149" s="292" t="str">
        <f aca="false">A149&amp;G149&amp;H149</f>
        <v/>
      </c>
      <c r="M149" s="293" t="e">
        <f aca="false">B149&amp;F149&amp;H149&amp;C149</f>
        <v>#N/A</v>
      </c>
      <c r="N149" s="280" t="str">
        <f aca="false">+I149&amp;H149</f>
        <v/>
      </c>
    </row>
    <row r="150" customFormat="false" ht="12.5" hidden="false" customHeight="false" outlineLevel="0" collapsed="false">
      <c r="A150" s="294"/>
      <c r="B150" s="286" t="e">
        <f aca="false">VLOOKUP(A150,Adr!A:B,2,FALSE())</f>
        <v>#N/A</v>
      </c>
      <c r="C150" s="296"/>
      <c r="D150" s="297"/>
      <c r="E150" s="289"/>
      <c r="F150" s="290"/>
      <c r="G150" s="287"/>
      <c r="H150" s="287"/>
      <c r="I150" s="291" t="str">
        <f aca="false">A150&amp;F150</f>
        <v/>
      </c>
      <c r="J150" s="292" t="str">
        <f aca="false">A150&amp;G150</f>
        <v/>
      </c>
      <c r="K150" s="293"/>
      <c r="L150" s="292" t="str">
        <f aca="false">A150&amp;G150&amp;H150</f>
        <v/>
      </c>
      <c r="M150" s="293" t="e">
        <f aca="false">B150&amp;F150&amp;H150&amp;C150</f>
        <v>#N/A</v>
      </c>
      <c r="N150" s="280" t="str">
        <f aca="false">+I150&amp;H150</f>
        <v/>
      </c>
    </row>
    <row r="151" customFormat="false" ht="12.5" hidden="false" customHeight="false" outlineLevel="0" collapsed="false">
      <c r="A151" s="256"/>
      <c r="B151" s="286" t="e">
        <f aca="false">VLOOKUP(A151,Adr!A:B,2,FALSE())</f>
        <v>#N/A</v>
      </c>
      <c r="C151" s="296"/>
      <c r="D151" s="297"/>
      <c r="E151" s="295"/>
      <c r="F151" s="290"/>
      <c r="G151" s="287"/>
      <c r="H151" s="287"/>
      <c r="I151" s="291" t="str">
        <f aca="false">A151&amp;F151</f>
        <v/>
      </c>
      <c r="J151" s="292" t="str">
        <f aca="false">A151&amp;G151</f>
        <v/>
      </c>
      <c r="K151" s="293"/>
      <c r="L151" s="292" t="str">
        <f aca="false">A151&amp;G151&amp;H151</f>
        <v/>
      </c>
      <c r="M151" s="293" t="e">
        <f aca="false">B151&amp;F151&amp;H151&amp;C151</f>
        <v>#N/A</v>
      </c>
      <c r="N151" s="280" t="str">
        <f aca="false">+I151&amp;H151</f>
        <v/>
      </c>
    </row>
    <row r="152" customFormat="false" ht="12.5" hidden="false" customHeight="false" outlineLevel="0" collapsed="false">
      <c r="A152" s="294"/>
      <c r="B152" s="286" t="e">
        <f aca="false">VLOOKUP(A152,Adr!A:B,2,FALSE())</f>
        <v>#N/A</v>
      </c>
      <c r="C152" s="296"/>
      <c r="D152" s="297"/>
      <c r="E152" s="289"/>
      <c r="F152" s="290"/>
      <c r="G152" s="287"/>
      <c r="H152" s="287"/>
      <c r="I152" s="291" t="str">
        <f aca="false">A152&amp;F152</f>
        <v/>
      </c>
      <c r="J152" s="292" t="str">
        <f aca="false">A152&amp;G152</f>
        <v/>
      </c>
      <c r="K152" s="293"/>
      <c r="L152" s="292" t="str">
        <f aca="false">A152&amp;G152&amp;H152</f>
        <v/>
      </c>
      <c r="M152" s="293" t="e">
        <f aca="false">B152&amp;F152&amp;H152&amp;C152</f>
        <v>#N/A</v>
      </c>
      <c r="N152" s="280" t="str">
        <f aca="false">+I152&amp;H152</f>
        <v/>
      </c>
    </row>
    <row r="153" customFormat="false" ht="12.5" hidden="false" customHeight="false" outlineLevel="0" collapsed="false">
      <c r="A153" s="294"/>
      <c r="B153" s="286" t="e">
        <f aca="false">VLOOKUP(A153,Adr!A:B,2,FALSE())</f>
        <v>#N/A</v>
      </c>
      <c r="C153" s="299"/>
      <c r="D153" s="300"/>
      <c r="E153" s="295"/>
      <c r="F153" s="290"/>
      <c r="G153" s="287"/>
      <c r="H153" s="287"/>
      <c r="I153" s="291" t="str">
        <f aca="false">A153&amp;F153</f>
        <v/>
      </c>
      <c r="J153" s="292" t="str">
        <f aca="false">A153&amp;G153</f>
        <v/>
      </c>
      <c r="K153" s="293"/>
      <c r="L153" s="292" t="str">
        <f aca="false">A153&amp;G153&amp;H153</f>
        <v/>
      </c>
      <c r="M153" s="293" t="e">
        <f aca="false">B153&amp;F153&amp;H153&amp;C153</f>
        <v>#N/A</v>
      </c>
      <c r="N153" s="280" t="str">
        <f aca="false">+I153&amp;H153</f>
        <v/>
      </c>
    </row>
    <row r="154" customFormat="false" ht="12.5" hidden="false" customHeight="false" outlineLevel="0" collapsed="false">
      <c r="A154" s="290"/>
      <c r="B154" s="286" t="e">
        <f aca="false">VLOOKUP(A154,Adr!A:B,2,FALSE())</f>
        <v>#N/A</v>
      </c>
      <c r="C154" s="299"/>
      <c r="D154" s="300"/>
      <c r="E154" s="289"/>
      <c r="F154" s="290"/>
      <c r="G154" s="287"/>
      <c r="H154" s="287"/>
      <c r="I154" s="291" t="str">
        <f aca="false">A154&amp;F154</f>
        <v/>
      </c>
      <c r="J154" s="292" t="str">
        <f aca="false">A154&amp;G154</f>
        <v/>
      </c>
      <c r="K154" s="293"/>
      <c r="L154" s="292" t="str">
        <f aca="false">A154&amp;G154&amp;H154</f>
        <v/>
      </c>
      <c r="M154" s="293" t="e">
        <f aca="false">B154&amp;F154&amp;H154&amp;C154</f>
        <v>#N/A</v>
      </c>
      <c r="N154" s="280" t="str">
        <f aca="false">+I154&amp;H154</f>
        <v/>
      </c>
    </row>
    <row r="155" customFormat="false" ht="12.5" hidden="false" customHeight="false" outlineLevel="0" collapsed="false">
      <c r="A155" s="294"/>
      <c r="B155" s="286" t="e">
        <f aca="false">VLOOKUP(A155,Adr!A:B,2,FALSE())</f>
        <v>#N/A</v>
      </c>
      <c r="C155" s="296"/>
      <c r="D155" s="297"/>
      <c r="E155" s="295"/>
      <c r="F155" s="290"/>
      <c r="G155" s="287"/>
      <c r="H155" s="287"/>
      <c r="I155" s="291" t="str">
        <f aca="false">A155&amp;F155</f>
        <v/>
      </c>
      <c r="J155" s="292" t="str">
        <f aca="false">A155&amp;G155</f>
        <v/>
      </c>
      <c r="K155" s="293"/>
      <c r="L155" s="292" t="str">
        <f aca="false">A155&amp;G155&amp;H155</f>
        <v/>
      </c>
      <c r="M155" s="293" t="e">
        <f aca="false">B155&amp;F155&amp;H155&amp;C155</f>
        <v>#N/A</v>
      </c>
      <c r="N155" s="280" t="str">
        <f aca="false">+I155&amp;H155</f>
        <v/>
      </c>
    </row>
    <row r="156" customFormat="false" ht="12.5" hidden="false" customHeight="false" outlineLevel="0" collapsed="false">
      <c r="A156" s="256"/>
      <c r="B156" s="286" t="e">
        <f aca="false">VLOOKUP(A156,Adr!A:B,2,FALSE())</f>
        <v>#N/A</v>
      </c>
      <c r="C156" s="296"/>
      <c r="D156" s="297"/>
      <c r="E156" s="289"/>
      <c r="F156" s="290"/>
      <c r="G156" s="287"/>
      <c r="H156" s="287"/>
      <c r="I156" s="291" t="str">
        <f aca="false">A156&amp;F156</f>
        <v/>
      </c>
      <c r="J156" s="292" t="str">
        <f aca="false">A156&amp;G156</f>
        <v/>
      </c>
      <c r="K156" s="293"/>
      <c r="L156" s="292" t="str">
        <f aca="false">A156&amp;G156&amp;H156</f>
        <v/>
      </c>
      <c r="M156" s="293" t="e">
        <f aca="false">B156&amp;F156&amp;H156&amp;C156</f>
        <v>#N/A</v>
      </c>
      <c r="N156" s="280" t="str">
        <f aca="false">+I156&amp;H156</f>
        <v/>
      </c>
    </row>
    <row r="157" customFormat="false" ht="12.5" hidden="false" customHeight="false" outlineLevel="0" collapsed="false">
      <c r="A157" s="294"/>
      <c r="B157" s="286" t="e">
        <f aca="false">VLOOKUP(A157,Adr!A:B,2,FALSE())</f>
        <v>#N/A</v>
      </c>
      <c r="C157" s="296"/>
      <c r="D157" s="297"/>
      <c r="E157" s="295"/>
      <c r="F157" s="290"/>
      <c r="G157" s="287"/>
      <c r="H157" s="287"/>
      <c r="I157" s="291" t="str">
        <f aca="false">A157&amp;F157</f>
        <v/>
      </c>
      <c r="J157" s="292" t="str">
        <f aca="false">A157&amp;G157</f>
        <v/>
      </c>
      <c r="K157" s="293"/>
      <c r="L157" s="292" t="str">
        <f aca="false">A157&amp;G157&amp;H157</f>
        <v/>
      </c>
      <c r="M157" s="293" t="e">
        <f aca="false">B157&amp;F157&amp;H157&amp;C157</f>
        <v>#N/A</v>
      </c>
      <c r="N157" s="280" t="str">
        <f aca="false">+I157&amp;H157</f>
        <v/>
      </c>
    </row>
    <row r="158" customFormat="false" ht="12.5" hidden="false" customHeight="false" outlineLevel="0" collapsed="false">
      <c r="A158" s="290"/>
      <c r="B158" s="286" t="e">
        <f aca="false">VLOOKUP(A158,Adr!A:B,2,FALSE())</f>
        <v>#N/A</v>
      </c>
      <c r="C158" s="299"/>
      <c r="D158" s="300"/>
      <c r="E158" s="289"/>
      <c r="F158" s="290"/>
      <c r="G158" s="287"/>
      <c r="H158" s="287"/>
      <c r="I158" s="291" t="str">
        <f aca="false">A158&amp;F158</f>
        <v/>
      </c>
      <c r="J158" s="292" t="str">
        <f aca="false">A158&amp;G158</f>
        <v/>
      </c>
      <c r="K158" s="293"/>
      <c r="L158" s="292" t="str">
        <f aca="false">A158&amp;G158&amp;H158</f>
        <v/>
      </c>
      <c r="M158" s="293" t="e">
        <f aca="false">B158&amp;F158&amp;H158&amp;C158</f>
        <v>#N/A</v>
      </c>
      <c r="N158" s="280" t="str">
        <f aca="false">+I158&amp;H158</f>
        <v/>
      </c>
    </row>
    <row r="159" customFormat="false" ht="12.5" hidden="false" customHeight="false" outlineLevel="0" collapsed="false">
      <c r="A159" s="290"/>
      <c r="B159" s="286" t="e">
        <f aca="false">VLOOKUP(A159,Adr!A:B,2,FALSE())</f>
        <v>#N/A</v>
      </c>
      <c r="C159" s="287"/>
      <c r="D159" s="288"/>
      <c r="E159" s="295"/>
      <c r="F159" s="290"/>
      <c r="G159" s="287"/>
      <c r="H159" s="287"/>
      <c r="I159" s="291" t="str">
        <f aca="false">A159&amp;F159</f>
        <v/>
      </c>
      <c r="J159" s="292" t="str">
        <f aca="false">A159&amp;G159</f>
        <v/>
      </c>
      <c r="K159" s="293"/>
      <c r="L159" s="292" t="str">
        <f aca="false">A159&amp;G159&amp;H159</f>
        <v/>
      </c>
      <c r="M159" s="293" t="e">
        <f aca="false">B159&amp;F159&amp;H159&amp;C159</f>
        <v>#N/A</v>
      </c>
      <c r="N159" s="280" t="str">
        <f aca="false">+I159&amp;H159</f>
        <v/>
      </c>
    </row>
    <row r="160" customFormat="false" ht="12.5" hidden="false" customHeight="false" outlineLevel="0" collapsed="false">
      <c r="A160" s="290"/>
      <c r="B160" s="286" t="e">
        <f aca="false">VLOOKUP(A160,Adr!A:B,2,FALSE())</f>
        <v>#N/A</v>
      </c>
      <c r="C160" s="299"/>
      <c r="D160" s="300"/>
      <c r="E160" s="289"/>
      <c r="F160" s="290"/>
      <c r="G160" s="287"/>
      <c r="H160" s="287"/>
      <c r="I160" s="291" t="str">
        <f aca="false">A160&amp;F160</f>
        <v/>
      </c>
      <c r="J160" s="292" t="str">
        <f aca="false">A160&amp;G160</f>
        <v/>
      </c>
      <c r="K160" s="293"/>
      <c r="L160" s="292" t="str">
        <f aca="false">A160&amp;G160&amp;H160</f>
        <v/>
      </c>
      <c r="M160" s="293" t="e">
        <f aca="false">B160&amp;F160&amp;H160&amp;C160</f>
        <v>#N/A</v>
      </c>
      <c r="N160" s="280" t="str">
        <f aca="false">+I160&amp;H160</f>
        <v/>
      </c>
    </row>
    <row r="161" customFormat="false" ht="12.5" hidden="false" customHeight="false" outlineLevel="0" collapsed="false">
      <c r="A161" s="298"/>
      <c r="B161" s="286" t="e">
        <f aca="false">VLOOKUP(A161,Adr!A:B,2,FALSE())</f>
        <v>#N/A</v>
      </c>
      <c r="C161" s="296"/>
      <c r="D161" s="297"/>
      <c r="E161" s="295"/>
      <c r="F161" s="290"/>
      <c r="G161" s="287"/>
      <c r="H161" s="287"/>
      <c r="I161" s="291" t="str">
        <f aca="false">A161&amp;F161</f>
        <v/>
      </c>
      <c r="J161" s="292" t="str">
        <f aca="false">A161&amp;G161</f>
        <v/>
      </c>
      <c r="K161" s="293"/>
      <c r="L161" s="292" t="str">
        <f aca="false">A161&amp;G161&amp;H161</f>
        <v/>
      </c>
      <c r="M161" s="293" t="e">
        <f aca="false">B161&amp;F161&amp;H161&amp;C161</f>
        <v>#N/A</v>
      </c>
      <c r="N161" s="280" t="str">
        <f aca="false">+I161&amp;H161</f>
        <v/>
      </c>
    </row>
    <row r="162" customFormat="false" ht="12.5" hidden="false" customHeight="false" outlineLevel="0" collapsed="false">
      <c r="A162" s="290"/>
      <c r="B162" s="286" t="e">
        <f aca="false">VLOOKUP(A162,Adr!A:B,2,FALSE())</f>
        <v>#N/A</v>
      </c>
      <c r="C162" s="302"/>
      <c r="D162" s="303"/>
      <c r="E162" s="289"/>
      <c r="F162" s="290"/>
      <c r="G162" s="287"/>
      <c r="H162" s="287"/>
      <c r="I162" s="291" t="str">
        <f aca="false">A162&amp;F162</f>
        <v/>
      </c>
      <c r="J162" s="292" t="str">
        <f aca="false">A162&amp;G162</f>
        <v/>
      </c>
      <c r="K162" s="293"/>
      <c r="L162" s="292" t="str">
        <f aca="false">A162&amp;G162&amp;H162</f>
        <v/>
      </c>
      <c r="M162" s="293" t="e">
        <f aca="false">B162&amp;F162&amp;H162&amp;C162</f>
        <v>#N/A</v>
      </c>
      <c r="N162" s="280" t="str">
        <f aca="false">+I162&amp;H162</f>
        <v/>
      </c>
    </row>
    <row r="163" customFormat="false" ht="12.5" hidden="false" customHeight="false" outlineLevel="0" collapsed="false">
      <c r="A163" s="256"/>
      <c r="B163" s="286" t="e">
        <f aca="false">VLOOKUP(A163,Adr!A:B,2,FALSE())</f>
        <v>#N/A</v>
      </c>
      <c r="C163" s="287"/>
      <c r="D163" s="288"/>
      <c r="E163" s="295"/>
      <c r="F163" s="290"/>
      <c r="G163" s="287"/>
      <c r="H163" s="287"/>
      <c r="I163" s="291" t="str">
        <f aca="false">A163&amp;F163</f>
        <v/>
      </c>
      <c r="J163" s="292" t="str">
        <f aca="false">A163&amp;G163</f>
        <v/>
      </c>
      <c r="K163" s="293"/>
      <c r="L163" s="292" t="str">
        <f aca="false">A163&amp;G163&amp;H163</f>
        <v/>
      </c>
      <c r="M163" s="293" t="e">
        <f aca="false">B163&amp;F163&amp;H163&amp;C163</f>
        <v>#N/A</v>
      </c>
      <c r="N163" s="280" t="str">
        <f aca="false">+I163&amp;H163</f>
        <v/>
      </c>
    </row>
    <row r="164" customFormat="false" ht="12.5" hidden="false" customHeight="false" outlineLevel="0" collapsed="false">
      <c r="A164" s="294"/>
      <c r="B164" s="286" t="e">
        <f aca="false">VLOOKUP(A164,Adr!A:B,2,FALSE())</f>
        <v>#N/A</v>
      </c>
      <c r="C164" s="296"/>
      <c r="D164" s="297"/>
      <c r="E164" s="289"/>
      <c r="F164" s="290"/>
      <c r="G164" s="287"/>
      <c r="H164" s="287"/>
      <c r="I164" s="291" t="str">
        <f aca="false">A164&amp;F164</f>
        <v/>
      </c>
      <c r="J164" s="292" t="str">
        <f aca="false">A164&amp;G164</f>
        <v/>
      </c>
      <c r="K164" s="293"/>
      <c r="L164" s="292" t="str">
        <f aca="false">A164&amp;G164&amp;H164</f>
        <v/>
      </c>
      <c r="M164" s="293" t="e">
        <f aca="false">B164&amp;F164&amp;H164&amp;C164</f>
        <v>#N/A</v>
      </c>
      <c r="N164" s="280" t="str">
        <f aca="false">+I164&amp;H164</f>
        <v/>
      </c>
    </row>
    <row r="165" customFormat="false" ht="12.5" hidden="false" customHeight="false" outlineLevel="0" collapsed="false">
      <c r="A165" s="290"/>
      <c r="B165" s="286" t="e">
        <f aca="false">VLOOKUP(A165,Adr!A:B,2,FALSE())</f>
        <v>#N/A</v>
      </c>
      <c r="C165" s="299"/>
      <c r="D165" s="300"/>
      <c r="E165" s="295"/>
      <c r="F165" s="290"/>
      <c r="G165" s="287"/>
      <c r="H165" s="287"/>
      <c r="I165" s="291" t="str">
        <f aca="false">A165&amp;F165</f>
        <v/>
      </c>
      <c r="J165" s="292" t="str">
        <f aca="false">A165&amp;G165</f>
        <v/>
      </c>
      <c r="K165" s="293"/>
      <c r="L165" s="292" t="str">
        <f aca="false">A165&amp;G165&amp;H165</f>
        <v/>
      </c>
      <c r="M165" s="293" t="e">
        <f aca="false">B165&amp;F165&amp;H165&amp;C165</f>
        <v>#N/A</v>
      </c>
      <c r="N165" s="280" t="str">
        <f aca="false">+I165&amp;H165</f>
        <v/>
      </c>
    </row>
    <row r="166" customFormat="false" ht="12.5" hidden="false" customHeight="false" outlineLevel="0" collapsed="false">
      <c r="A166" s="294"/>
      <c r="B166" s="286" t="e">
        <f aca="false">VLOOKUP(A166,Adr!A:B,2,FALSE())</f>
        <v>#N/A</v>
      </c>
      <c r="C166" s="299"/>
      <c r="D166" s="297"/>
      <c r="E166" s="289"/>
      <c r="F166" s="290"/>
      <c r="G166" s="287"/>
      <c r="H166" s="287"/>
      <c r="I166" s="291" t="str">
        <f aca="false">A166&amp;F166</f>
        <v/>
      </c>
      <c r="J166" s="292" t="str">
        <f aca="false">A166&amp;G166</f>
        <v/>
      </c>
      <c r="K166" s="293"/>
      <c r="L166" s="292" t="str">
        <f aca="false">A166&amp;G166&amp;H166</f>
        <v/>
      </c>
      <c r="M166" s="293" t="e">
        <f aca="false">B166&amp;F166&amp;H166&amp;C166</f>
        <v>#N/A</v>
      </c>
      <c r="N166" s="280" t="str">
        <f aca="false">+I166&amp;H166</f>
        <v/>
      </c>
    </row>
    <row r="167" customFormat="false" ht="12.5" hidden="false" customHeight="false" outlineLevel="0" collapsed="false">
      <c r="A167" s="264"/>
      <c r="B167" s="286" t="e">
        <f aca="false">VLOOKUP(A167,Adr!A:B,2,FALSE())</f>
        <v>#N/A</v>
      </c>
      <c r="C167" s="287"/>
      <c r="D167" s="288"/>
      <c r="E167" s="295"/>
      <c r="F167" s="290"/>
      <c r="G167" s="287"/>
      <c r="H167" s="287"/>
      <c r="I167" s="291" t="str">
        <f aca="false">A167&amp;F167</f>
        <v/>
      </c>
      <c r="J167" s="292" t="str">
        <f aca="false">A167&amp;G167</f>
        <v/>
      </c>
      <c r="K167" s="293"/>
      <c r="L167" s="292" t="str">
        <f aca="false">A167&amp;G167&amp;H167</f>
        <v/>
      </c>
      <c r="M167" s="293" t="e">
        <f aca="false">B167&amp;F167&amp;H167&amp;C167</f>
        <v>#N/A</v>
      </c>
      <c r="N167" s="280" t="str">
        <f aca="false">+I167&amp;H167</f>
        <v/>
      </c>
    </row>
    <row r="168" customFormat="false" ht="12.5" hidden="false" customHeight="false" outlineLevel="0" collapsed="false">
      <c r="A168" s="256"/>
      <c r="B168" s="286" t="e">
        <f aca="false">VLOOKUP(A168,Adr!A:B,2,FALSE())</f>
        <v>#N/A</v>
      </c>
      <c r="C168" s="296"/>
      <c r="D168" s="297"/>
      <c r="E168" s="289"/>
      <c r="F168" s="290"/>
      <c r="G168" s="287"/>
      <c r="H168" s="287"/>
      <c r="I168" s="291" t="str">
        <f aca="false">A168&amp;F168</f>
        <v/>
      </c>
      <c r="J168" s="292" t="str">
        <f aca="false">A168&amp;G168</f>
        <v/>
      </c>
      <c r="K168" s="293"/>
      <c r="L168" s="292" t="str">
        <f aca="false">A168&amp;G168&amp;H168</f>
        <v/>
      </c>
      <c r="M168" s="293" t="e">
        <f aca="false">B168&amp;F168&amp;H168&amp;C168</f>
        <v>#N/A</v>
      </c>
      <c r="N168" s="280" t="str">
        <f aca="false">+I168&amp;H168</f>
        <v/>
      </c>
    </row>
    <row r="169" customFormat="false" ht="12.5" hidden="false" customHeight="false" outlineLevel="0" collapsed="false">
      <c r="A169" s="294"/>
      <c r="B169" s="286" t="e">
        <f aca="false">VLOOKUP(A169,Adr!A:B,2,FALSE())</f>
        <v>#N/A</v>
      </c>
      <c r="C169" s="296"/>
      <c r="D169" s="297"/>
      <c r="E169" s="295"/>
      <c r="F169" s="290"/>
      <c r="G169" s="287"/>
      <c r="H169" s="287"/>
      <c r="I169" s="291" t="str">
        <f aca="false">A169&amp;F169</f>
        <v/>
      </c>
      <c r="J169" s="292" t="str">
        <f aca="false">A169&amp;G169</f>
        <v/>
      </c>
      <c r="K169" s="293"/>
      <c r="L169" s="292" t="str">
        <f aca="false">A169&amp;G169&amp;H169</f>
        <v/>
      </c>
      <c r="M169" s="293" t="e">
        <f aca="false">B169&amp;F169&amp;H169&amp;C169</f>
        <v>#N/A</v>
      </c>
      <c r="N169" s="280" t="str">
        <f aca="false">+I169&amp;H169</f>
        <v/>
      </c>
    </row>
    <row r="170" customFormat="false" ht="12.5" hidden="false" customHeight="false" outlineLevel="0" collapsed="false">
      <c r="A170" s="290"/>
      <c r="B170" s="286" t="e">
        <f aca="false">VLOOKUP(A170,Adr!A:B,2,FALSE())</f>
        <v>#N/A</v>
      </c>
      <c r="C170" s="299"/>
      <c r="D170" s="300"/>
      <c r="E170" s="289"/>
      <c r="F170" s="290"/>
      <c r="G170" s="287"/>
      <c r="H170" s="287"/>
      <c r="I170" s="291" t="str">
        <f aca="false">A170&amp;F170</f>
        <v/>
      </c>
      <c r="J170" s="292" t="str">
        <f aca="false">A170&amp;G170</f>
        <v/>
      </c>
      <c r="K170" s="293"/>
      <c r="L170" s="292" t="str">
        <f aca="false">A170&amp;G170&amp;H170</f>
        <v/>
      </c>
      <c r="M170" s="293" t="e">
        <f aca="false">B170&amp;F170&amp;H170&amp;C170</f>
        <v>#N/A</v>
      </c>
      <c r="N170" s="280" t="str">
        <f aca="false">+I170&amp;H170</f>
        <v/>
      </c>
    </row>
    <row r="171" customFormat="false" ht="12.5" hidden="false" customHeight="false" outlineLevel="0" collapsed="false">
      <c r="A171" s="294"/>
      <c r="B171" s="286" t="e">
        <f aca="false">VLOOKUP(A171,Adr!A:B,2,FALSE())</f>
        <v>#N/A</v>
      </c>
      <c r="C171" s="287"/>
      <c r="D171" s="288"/>
      <c r="E171" s="295"/>
      <c r="F171" s="290"/>
      <c r="G171" s="287"/>
      <c r="H171" s="287"/>
      <c r="I171" s="291" t="str">
        <f aca="false">A171&amp;F171</f>
        <v/>
      </c>
      <c r="J171" s="292" t="str">
        <f aca="false">A171&amp;G171</f>
        <v/>
      </c>
      <c r="K171" s="293"/>
      <c r="L171" s="292" t="str">
        <f aca="false">A171&amp;G171&amp;H171</f>
        <v/>
      </c>
      <c r="M171" s="293" t="e">
        <f aca="false">B171&amp;F171&amp;H171&amp;C171</f>
        <v>#N/A</v>
      </c>
      <c r="N171" s="280" t="str">
        <f aca="false">+I171&amp;H171</f>
        <v/>
      </c>
    </row>
    <row r="172" customFormat="false" ht="12.5" hidden="false" customHeight="false" outlineLevel="0" collapsed="false">
      <c r="A172" s="294"/>
      <c r="B172" s="286" t="e">
        <f aca="false">VLOOKUP(A172,Adr!A:B,2,FALSE())</f>
        <v>#N/A</v>
      </c>
      <c r="C172" s="296"/>
      <c r="D172" s="297"/>
      <c r="E172" s="289"/>
      <c r="F172" s="290"/>
      <c r="G172" s="287"/>
      <c r="H172" s="287"/>
      <c r="I172" s="291" t="str">
        <f aca="false">A172&amp;F172</f>
        <v/>
      </c>
      <c r="J172" s="292" t="str">
        <f aca="false">A172&amp;G172</f>
        <v/>
      </c>
      <c r="K172" s="293"/>
      <c r="L172" s="292" t="str">
        <f aca="false">A172&amp;G172&amp;H172</f>
        <v/>
      </c>
      <c r="M172" s="293" t="e">
        <f aca="false">B172&amp;F172&amp;H172&amp;C172</f>
        <v>#N/A</v>
      </c>
      <c r="N172" s="280" t="str">
        <f aca="false">+I172&amp;H172</f>
        <v/>
      </c>
    </row>
    <row r="173" customFormat="false" ht="12.5" hidden="false" customHeight="false" outlineLevel="0" collapsed="false">
      <c r="A173" s="264"/>
      <c r="B173" s="286" t="e">
        <f aca="false">VLOOKUP(A173,Adr!A:B,2,FALSE())</f>
        <v>#N/A</v>
      </c>
      <c r="C173" s="301"/>
      <c r="D173" s="288"/>
      <c r="E173" s="295"/>
      <c r="F173" s="290"/>
      <c r="G173" s="287"/>
      <c r="H173" s="287"/>
      <c r="I173" s="291" t="str">
        <f aca="false">A173&amp;F173</f>
        <v/>
      </c>
      <c r="J173" s="292" t="str">
        <f aca="false">A173&amp;G173</f>
        <v/>
      </c>
      <c r="K173" s="293"/>
      <c r="L173" s="292" t="str">
        <f aca="false">A173&amp;G173&amp;H173</f>
        <v/>
      </c>
      <c r="M173" s="293" t="e">
        <f aca="false">B173&amp;F173&amp;H173&amp;C173</f>
        <v>#N/A</v>
      </c>
      <c r="N173" s="280" t="str">
        <f aca="false">+I173&amp;H173</f>
        <v/>
      </c>
    </row>
    <row r="174" customFormat="false" ht="12.5" hidden="false" customHeight="false" outlineLevel="0" collapsed="false">
      <c r="A174" s="294"/>
      <c r="B174" s="286" t="e">
        <f aca="false">VLOOKUP(A174,Adr!A:B,2,FALSE())</f>
        <v>#N/A</v>
      </c>
      <c r="C174" s="296"/>
      <c r="D174" s="297"/>
      <c r="E174" s="289"/>
      <c r="F174" s="290"/>
      <c r="G174" s="287"/>
      <c r="H174" s="287"/>
      <c r="I174" s="291" t="str">
        <f aca="false">A174&amp;F174</f>
        <v/>
      </c>
      <c r="J174" s="292" t="str">
        <f aca="false">A174&amp;G174</f>
        <v/>
      </c>
      <c r="K174" s="293"/>
      <c r="L174" s="292" t="str">
        <f aca="false">A174&amp;G174&amp;H174</f>
        <v/>
      </c>
      <c r="M174" s="293" t="e">
        <f aca="false">B174&amp;F174&amp;H174&amp;C174</f>
        <v>#N/A</v>
      </c>
      <c r="N174" s="280" t="str">
        <f aca="false">+I174&amp;H174</f>
        <v/>
      </c>
    </row>
    <row r="175" customFormat="false" ht="12.5" hidden="false" customHeight="false" outlineLevel="0" collapsed="false">
      <c r="A175" s="290"/>
      <c r="B175" s="286" t="e">
        <f aca="false">VLOOKUP(A175,Adr!A:B,2,FALSE())</f>
        <v>#N/A</v>
      </c>
      <c r="C175" s="299"/>
      <c r="D175" s="300"/>
      <c r="E175" s="295"/>
      <c r="F175" s="290"/>
      <c r="G175" s="287"/>
      <c r="H175" s="287"/>
      <c r="I175" s="291" t="str">
        <f aca="false">A175&amp;F175</f>
        <v/>
      </c>
      <c r="J175" s="292" t="str">
        <f aca="false">A175&amp;G175</f>
        <v/>
      </c>
      <c r="K175" s="293"/>
      <c r="L175" s="292" t="str">
        <f aca="false">A175&amp;G175&amp;H175</f>
        <v/>
      </c>
      <c r="M175" s="293" t="e">
        <f aca="false">B175&amp;F175&amp;H175&amp;C175</f>
        <v>#N/A</v>
      </c>
      <c r="N175" s="280" t="str">
        <f aca="false">+I175&amp;H175</f>
        <v/>
      </c>
    </row>
    <row r="176" customFormat="false" ht="12.5" hidden="false" customHeight="false" outlineLevel="0" collapsed="false">
      <c r="A176" s="290"/>
      <c r="B176" s="286" t="e">
        <f aca="false">VLOOKUP(A176,Adr!A:B,2,FALSE())</f>
        <v>#N/A</v>
      </c>
      <c r="C176" s="299"/>
      <c r="D176" s="300"/>
      <c r="E176" s="289"/>
      <c r="F176" s="290"/>
      <c r="G176" s="287"/>
      <c r="H176" s="287"/>
      <c r="I176" s="291" t="str">
        <f aca="false">A176&amp;F176</f>
        <v/>
      </c>
      <c r="J176" s="292" t="str">
        <f aca="false">A176&amp;G176</f>
        <v/>
      </c>
      <c r="K176" s="293"/>
      <c r="L176" s="292" t="str">
        <f aca="false">A176&amp;G176&amp;H176</f>
        <v/>
      </c>
      <c r="M176" s="293" t="e">
        <f aca="false">B176&amp;F176&amp;H176&amp;C176</f>
        <v>#N/A</v>
      </c>
      <c r="N176" s="280" t="str">
        <f aca="false">+I176&amp;H176</f>
        <v/>
      </c>
    </row>
    <row r="177" customFormat="false" ht="12.5" hidden="false" customHeight="false" outlineLevel="0" collapsed="false">
      <c r="A177" s="290"/>
      <c r="B177" s="286" t="e">
        <f aca="false">VLOOKUP(A177,Adr!A:B,2,FALSE())</f>
        <v>#N/A</v>
      </c>
      <c r="C177" s="299"/>
      <c r="D177" s="300"/>
      <c r="E177" s="295"/>
      <c r="F177" s="290"/>
      <c r="G177" s="287"/>
      <c r="H177" s="287"/>
      <c r="I177" s="291" t="str">
        <f aca="false">A177&amp;F177</f>
        <v/>
      </c>
      <c r="J177" s="292" t="str">
        <f aca="false">A177&amp;G177</f>
        <v/>
      </c>
      <c r="K177" s="293"/>
      <c r="L177" s="292" t="str">
        <f aca="false">A177&amp;G177&amp;H177</f>
        <v/>
      </c>
      <c r="M177" s="293" t="e">
        <f aca="false">B177&amp;F177&amp;H177&amp;C177</f>
        <v>#N/A</v>
      </c>
      <c r="N177" s="280" t="str">
        <f aca="false">+I177&amp;H177</f>
        <v/>
      </c>
    </row>
    <row r="178" customFormat="false" ht="12.5" hidden="false" customHeight="false" outlineLevel="0" collapsed="false">
      <c r="A178" s="294"/>
      <c r="B178" s="286" t="e">
        <f aca="false">VLOOKUP(A178,Adr!A:B,2,FALSE())</f>
        <v>#N/A</v>
      </c>
      <c r="C178" s="296"/>
      <c r="D178" s="297"/>
      <c r="E178" s="289"/>
      <c r="F178" s="290"/>
      <c r="G178" s="287"/>
      <c r="H178" s="287"/>
      <c r="I178" s="291" t="str">
        <f aca="false">A178&amp;F178</f>
        <v/>
      </c>
      <c r="J178" s="292" t="str">
        <f aca="false">A178&amp;G178</f>
        <v/>
      </c>
      <c r="K178" s="293"/>
      <c r="L178" s="292" t="str">
        <f aca="false">A178&amp;G178&amp;H178</f>
        <v/>
      </c>
      <c r="M178" s="293" t="e">
        <f aca="false">B178&amp;F178&amp;H178&amp;C178</f>
        <v>#N/A</v>
      </c>
      <c r="N178" s="280" t="str">
        <f aca="false">+I178&amp;H178</f>
        <v/>
      </c>
    </row>
    <row r="179" customFormat="false" ht="12.5" hidden="false" customHeight="false" outlineLevel="0" collapsed="false">
      <c r="A179" s="294"/>
      <c r="B179" s="286" t="e">
        <f aca="false">VLOOKUP(A179,Adr!A:B,2,FALSE())</f>
        <v>#N/A</v>
      </c>
      <c r="C179" s="299"/>
      <c r="D179" s="297"/>
      <c r="E179" s="295"/>
      <c r="F179" s="290"/>
      <c r="G179" s="287"/>
      <c r="H179" s="287"/>
      <c r="I179" s="291" t="str">
        <f aca="false">A179&amp;F179</f>
        <v/>
      </c>
      <c r="J179" s="292" t="str">
        <f aca="false">A179&amp;G179</f>
        <v/>
      </c>
      <c r="K179" s="293"/>
      <c r="L179" s="292" t="str">
        <f aca="false">A179&amp;G179&amp;H179</f>
        <v/>
      </c>
      <c r="M179" s="293" t="e">
        <f aca="false">B179&amp;F179&amp;H179&amp;C179</f>
        <v>#N/A</v>
      </c>
      <c r="N179" s="280" t="str">
        <f aca="false">+I179&amp;H179</f>
        <v/>
      </c>
    </row>
    <row r="180" customFormat="false" ht="12.5" hidden="false" customHeight="false" outlineLevel="0" collapsed="false">
      <c r="A180" s="256"/>
      <c r="B180" s="286" t="e">
        <f aca="false">VLOOKUP(A180,Adr!A:B,2,FALSE())</f>
        <v>#N/A</v>
      </c>
      <c r="C180" s="287"/>
      <c r="D180" s="288"/>
      <c r="E180" s="289"/>
      <c r="F180" s="290"/>
      <c r="G180" s="287"/>
      <c r="H180" s="287"/>
      <c r="I180" s="291" t="str">
        <f aca="false">A180&amp;F180</f>
        <v/>
      </c>
      <c r="J180" s="292" t="str">
        <f aca="false">A180&amp;G180</f>
        <v/>
      </c>
      <c r="K180" s="293"/>
      <c r="L180" s="292" t="str">
        <f aca="false">A180&amp;G180&amp;H180</f>
        <v/>
      </c>
      <c r="M180" s="293" t="e">
        <f aca="false">B180&amp;F180&amp;H180&amp;C180</f>
        <v>#N/A</v>
      </c>
      <c r="N180" s="280" t="str">
        <f aca="false">+I180&amp;H180</f>
        <v/>
      </c>
    </row>
    <row r="181" customFormat="false" ht="12.5" hidden="false" customHeight="false" outlineLevel="0" collapsed="false">
      <c r="A181" s="256"/>
      <c r="B181" s="286" t="e">
        <f aca="false">VLOOKUP(A181,Adr!A:B,2,FALSE())</f>
        <v>#N/A</v>
      </c>
      <c r="C181" s="301"/>
      <c r="D181" s="288"/>
      <c r="E181" s="295"/>
      <c r="F181" s="290"/>
      <c r="G181" s="287"/>
      <c r="H181" s="287"/>
      <c r="I181" s="291" t="str">
        <f aca="false">A181&amp;F181</f>
        <v/>
      </c>
      <c r="J181" s="292" t="str">
        <f aca="false">A181&amp;G181</f>
        <v/>
      </c>
      <c r="K181" s="293"/>
      <c r="L181" s="292" t="str">
        <f aca="false">A181&amp;G181&amp;H181</f>
        <v/>
      </c>
      <c r="M181" s="293" t="e">
        <f aca="false">B181&amp;F181&amp;H181&amp;C181</f>
        <v>#N/A</v>
      </c>
      <c r="N181" s="280" t="str">
        <f aca="false">+I181&amp;H181</f>
        <v/>
      </c>
    </row>
    <row r="182" customFormat="false" ht="12.5" hidden="false" customHeight="false" outlineLevel="0" collapsed="false">
      <c r="A182" s="256"/>
      <c r="B182" s="286" t="e">
        <f aca="false">VLOOKUP(A182,Adr!A:B,2,FALSE())</f>
        <v>#N/A</v>
      </c>
      <c r="C182" s="296"/>
      <c r="D182" s="297"/>
      <c r="E182" s="289"/>
      <c r="F182" s="290"/>
      <c r="G182" s="287"/>
      <c r="H182" s="287"/>
      <c r="I182" s="291" t="str">
        <f aca="false">A182&amp;F182</f>
        <v/>
      </c>
      <c r="J182" s="292" t="str">
        <f aca="false">A182&amp;G182</f>
        <v/>
      </c>
      <c r="K182" s="293"/>
      <c r="L182" s="292" t="str">
        <f aca="false">A182&amp;G182&amp;H182</f>
        <v/>
      </c>
      <c r="M182" s="293" t="e">
        <f aca="false">B182&amp;F182&amp;H182&amp;C182</f>
        <v>#N/A</v>
      </c>
      <c r="N182" s="280" t="str">
        <f aca="false">+I182&amp;H182</f>
        <v/>
      </c>
    </row>
    <row r="183" customFormat="false" ht="12.5" hidden="false" customHeight="false" outlineLevel="0" collapsed="false">
      <c r="A183" s="290"/>
      <c r="B183" s="286" t="e">
        <f aca="false">VLOOKUP(A183,Adr!A:B,2,FALSE())</f>
        <v>#N/A</v>
      </c>
      <c r="C183" s="296"/>
      <c r="D183" s="297"/>
      <c r="E183" s="295"/>
      <c r="F183" s="290"/>
      <c r="G183" s="287"/>
      <c r="H183" s="287"/>
      <c r="I183" s="291" t="str">
        <f aca="false">A183&amp;F183</f>
        <v/>
      </c>
      <c r="J183" s="292" t="str">
        <f aca="false">A183&amp;G183</f>
        <v/>
      </c>
      <c r="K183" s="293"/>
      <c r="L183" s="292" t="str">
        <f aca="false">A183&amp;G183&amp;H183</f>
        <v/>
      </c>
      <c r="M183" s="293" t="e">
        <f aca="false">B183&amp;F183&amp;H183&amp;C183</f>
        <v>#N/A</v>
      </c>
      <c r="N183" s="280" t="str">
        <f aca="false">+I183&amp;H183</f>
        <v/>
      </c>
    </row>
    <row r="184" customFormat="false" ht="12.5" hidden="false" customHeight="false" outlineLevel="0" collapsed="false">
      <c r="A184" s="290"/>
      <c r="B184" s="286" t="e">
        <f aca="false">VLOOKUP(A184,Adr!A:B,2,FALSE())</f>
        <v>#N/A</v>
      </c>
      <c r="C184" s="299"/>
      <c r="D184" s="300"/>
      <c r="E184" s="289"/>
      <c r="F184" s="290"/>
      <c r="G184" s="287"/>
      <c r="H184" s="287"/>
      <c r="I184" s="291" t="str">
        <f aca="false">A184&amp;F184</f>
        <v/>
      </c>
      <c r="J184" s="292" t="str">
        <f aca="false">A184&amp;G184</f>
        <v/>
      </c>
      <c r="K184" s="293"/>
      <c r="L184" s="292" t="str">
        <f aca="false">A184&amp;G184&amp;H184</f>
        <v/>
      </c>
      <c r="M184" s="293" t="e">
        <f aca="false">B184&amp;F184&amp;H184&amp;C184</f>
        <v>#N/A</v>
      </c>
      <c r="N184" s="280" t="str">
        <f aca="false">+I184&amp;H184</f>
        <v/>
      </c>
    </row>
    <row r="185" customFormat="false" ht="12.5" hidden="false" customHeight="false" outlineLevel="0" collapsed="false">
      <c r="A185" s="294"/>
      <c r="B185" s="286" t="e">
        <f aca="false">VLOOKUP(A185,Adr!A:B,2,FALSE())</f>
        <v>#N/A</v>
      </c>
      <c r="C185" s="287"/>
      <c r="D185" s="288"/>
      <c r="E185" s="295"/>
      <c r="F185" s="290"/>
      <c r="G185" s="287"/>
      <c r="H185" s="287"/>
      <c r="I185" s="291" t="str">
        <f aca="false">A185&amp;F185</f>
        <v/>
      </c>
      <c r="J185" s="292" t="str">
        <f aca="false">A185&amp;G185</f>
        <v/>
      </c>
      <c r="K185" s="293"/>
      <c r="L185" s="292" t="str">
        <f aca="false">A185&amp;G185&amp;H185</f>
        <v/>
      </c>
      <c r="M185" s="293" t="e">
        <f aca="false">B185&amp;F185&amp;H185&amp;C185</f>
        <v>#N/A</v>
      </c>
      <c r="N185" s="280" t="str">
        <f aca="false">+I185&amp;H185</f>
        <v/>
      </c>
    </row>
    <row r="186" customFormat="false" ht="12.5" hidden="false" customHeight="false" outlineLevel="0" collapsed="false">
      <c r="A186" s="256"/>
      <c r="B186" s="286" t="e">
        <f aca="false">VLOOKUP(A186,Adr!A:B,2,FALSE())</f>
        <v>#N/A</v>
      </c>
      <c r="C186" s="299"/>
      <c r="D186" s="297"/>
      <c r="E186" s="289"/>
      <c r="F186" s="290"/>
      <c r="G186" s="287"/>
      <c r="H186" s="287"/>
      <c r="I186" s="291" t="str">
        <f aca="false">A186&amp;F186</f>
        <v/>
      </c>
      <c r="J186" s="292" t="str">
        <f aca="false">A186&amp;G186</f>
        <v/>
      </c>
      <c r="K186" s="293"/>
      <c r="L186" s="292" t="str">
        <f aca="false">A186&amp;G186&amp;H186</f>
        <v/>
      </c>
      <c r="M186" s="293" t="e">
        <f aca="false">B186&amp;F186&amp;H186&amp;C186</f>
        <v>#N/A</v>
      </c>
      <c r="N186" s="280" t="str">
        <f aca="false">+I186&amp;H186</f>
        <v/>
      </c>
    </row>
    <row r="187" customFormat="false" ht="12.5" hidden="false" customHeight="false" outlineLevel="0" collapsed="false">
      <c r="A187" s="256"/>
      <c r="B187" s="286" t="e">
        <f aca="false">VLOOKUP(A187,Adr!A:B,2,FALSE())</f>
        <v>#N/A</v>
      </c>
      <c r="C187" s="299"/>
      <c r="D187" s="297"/>
      <c r="E187" s="295"/>
      <c r="F187" s="290"/>
      <c r="G187" s="287"/>
      <c r="H187" s="287"/>
      <c r="I187" s="291" t="str">
        <f aca="false">A187&amp;F187</f>
        <v/>
      </c>
      <c r="J187" s="292" t="str">
        <f aca="false">A187&amp;G187</f>
        <v/>
      </c>
      <c r="K187" s="293"/>
      <c r="L187" s="292" t="str">
        <f aca="false">A187&amp;G187&amp;H187</f>
        <v/>
      </c>
      <c r="M187" s="293" t="e">
        <f aca="false">B187&amp;F187&amp;H187&amp;C187</f>
        <v>#N/A</v>
      </c>
      <c r="N187" s="280" t="str">
        <f aca="false">+I187&amp;H187</f>
        <v/>
      </c>
    </row>
    <row r="188" customFormat="false" ht="12.5" hidden="false" customHeight="false" outlineLevel="0" collapsed="false">
      <c r="A188" s="294"/>
      <c r="B188" s="286" t="e">
        <f aca="false">VLOOKUP(A188,Adr!A:B,2,FALSE())</f>
        <v>#N/A</v>
      </c>
      <c r="C188" s="296"/>
      <c r="D188" s="297"/>
      <c r="E188" s="289"/>
      <c r="F188" s="290"/>
      <c r="G188" s="287"/>
      <c r="H188" s="287"/>
      <c r="I188" s="291" t="str">
        <f aca="false">A188&amp;F188</f>
        <v/>
      </c>
      <c r="J188" s="292" t="str">
        <f aca="false">A188&amp;G188</f>
        <v/>
      </c>
      <c r="K188" s="293"/>
      <c r="L188" s="292" t="str">
        <f aca="false">A188&amp;G188&amp;H188</f>
        <v/>
      </c>
      <c r="M188" s="293" t="e">
        <f aca="false">B188&amp;F188&amp;H188&amp;C188</f>
        <v>#N/A</v>
      </c>
      <c r="N188" s="280" t="str">
        <f aca="false">+I188&amp;H188</f>
        <v/>
      </c>
    </row>
    <row r="189" customFormat="false" ht="12.5" hidden="false" customHeight="false" outlineLevel="0" collapsed="false">
      <c r="A189" s="294"/>
      <c r="B189" s="286" t="e">
        <f aca="false">VLOOKUP(A189,Adr!A:B,2,FALSE())</f>
        <v>#N/A</v>
      </c>
      <c r="C189" s="296"/>
      <c r="D189" s="297"/>
      <c r="E189" s="295"/>
      <c r="F189" s="290"/>
      <c r="G189" s="287"/>
      <c r="H189" s="287"/>
      <c r="I189" s="291" t="str">
        <f aca="false">A189&amp;F189</f>
        <v/>
      </c>
      <c r="J189" s="292" t="str">
        <f aca="false">A189&amp;G189</f>
        <v/>
      </c>
      <c r="K189" s="293"/>
      <c r="L189" s="292" t="str">
        <f aca="false">A189&amp;G189&amp;H189</f>
        <v/>
      </c>
      <c r="M189" s="293" t="e">
        <f aca="false">B189&amp;F189&amp;H189&amp;C189</f>
        <v>#N/A</v>
      </c>
      <c r="N189" s="280" t="str">
        <f aca="false">+I189&amp;H189</f>
        <v/>
      </c>
    </row>
    <row r="190" customFormat="false" ht="12.5" hidden="false" customHeight="false" outlineLevel="0" collapsed="false">
      <c r="A190" s="294"/>
      <c r="B190" s="286" t="e">
        <f aca="false">VLOOKUP(A190,Adr!A:B,2,FALSE())</f>
        <v>#N/A</v>
      </c>
      <c r="C190" s="287"/>
      <c r="D190" s="288"/>
      <c r="E190" s="289"/>
      <c r="F190" s="290"/>
      <c r="G190" s="287"/>
      <c r="H190" s="287"/>
      <c r="I190" s="291" t="str">
        <f aca="false">A190&amp;F190</f>
        <v/>
      </c>
      <c r="J190" s="292" t="str">
        <f aca="false">A190&amp;G190</f>
        <v/>
      </c>
      <c r="K190" s="293"/>
      <c r="L190" s="292" t="str">
        <f aca="false">A190&amp;G190&amp;H190</f>
        <v/>
      </c>
      <c r="M190" s="293" t="e">
        <f aca="false">B190&amp;F190&amp;H190&amp;C190</f>
        <v>#N/A</v>
      </c>
      <c r="N190" s="280" t="str">
        <f aca="false">+I190&amp;H190</f>
        <v/>
      </c>
    </row>
    <row r="191" customFormat="false" ht="12.5" hidden="false" customHeight="false" outlineLevel="0" collapsed="false">
      <c r="A191" s="256"/>
      <c r="B191" s="286" t="e">
        <f aca="false">VLOOKUP(A191,Adr!A:B,2,FALSE())</f>
        <v>#N/A</v>
      </c>
      <c r="C191" s="287"/>
      <c r="D191" s="288"/>
      <c r="E191" s="295"/>
      <c r="F191" s="290"/>
      <c r="G191" s="287"/>
      <c r="H191" s="287"/>
      <c r="I191" s="291" t="str">
        <f aca="false">A191&amp;F191</f>
        <v/>
      </c>
      <c r="J191" s="292" t="str">
        <f aca="false">A191&amp;G191</f>
        <v/>
      </c>
      <c r="K191" s="293"/>
      <c r="L191" s="292" t="str">
        <f aca="false">A191&amp;G191&amp;H191</f>
        <v/>
      </c>
      <c r="M191" s="293" t="e">
        <f aca="false">B191&amp;F191&amp;H191&amp;C191</f>
        <v>#N/A</v>
      </c>
      <c r="N191" s="280" t="str">
        <f aca="false">+I191&amp;H191</f>
        <v/>
      </c>
    </row>
    <row r="192" customFormat="false" ht="12.5" hidden="false" customHeight="false" outlineLevel="0" collapsed="false">
      <c r="A192" s="294"/>
      <c r="B192" s="286" t="e">
        <f aca="false">VLOOKUP(A192,Adr!A:B,2,FALSE())</f>
        <v>#N/A</v>
      </c>
      <c r="C192" s="296"/>
      <c r="D192" s="297"/>
      <c r="E192" s="289"/>
      <c r="F192" s="290"/>
      <c r="G192" s="287"/>
      <c r="H192" s="287"/>
      <c r="I192" s="291" t="str">
        <f aca="false">A192&amp;F192</f>
        <v/>
      </c>
      <c r="J192" s="292" t="str">
        <f aca="false">A192&amp;G192</f>
        <v/>
      </c>
      <c r="K192" s="293"/>
      <c r="L192" s="292" t="str">
        <f aca="false">A192&amp;G192&amp;H192</f>
        <v/>
      </c>
      <c r="M192" s="293" t="e">
        <f aca="false">B192&amp;F192&amp;H192&amp;C192</f>
        <v>#N/A</v>
      </c>
      <c r="N192" s="280" t="str">
        <f aca="false">+I192&amp;H192</f>
        <v/>
      </c>
    </row>
    <row r="193" customFormat="false" ht="12.5" hidden="false" customHeight="false" outlineLevel="0" collapsed="false">
      <c r="A193" s="298"/>
      <c r="B193" s="286" t="e">
        <f aca="false">VLOOKUP(A193,Adr!A:B,2,FALSE())</f>
        <v>#N/A</v>
      </c>
      <c r="C193" s="299"/>
      <c r="D193" s="300"/>
      <c r="E193" s="295"/>
      <c r="F193" s="290"/>
      <c r="G193" s="287"/>
      <c r="H193" s="287"/>
      <c r="I193" s="291" t="str">
        <f aca="false">A193&amp;F193</f>
        <v/>
      </c>
      <c r="J193" s="292" t="str">
        <f aca="false">A193&amp;G193</f>
        <v/>
      </c>
      <c r="K193" s="293"/>
      <c r="L193" s="292" t="str">
        <f aca="false">A193&amp;G193&amp;H193</f>
        <v/>
      </c>
      <c r="M193" s="293" t="e">
        <f aca="false">B193&amp;F193&amp;H193&amp;C193</f>
        <v>#N/A</v>
      </c>
      <c r="N193" s="280" t="str">
        <f aca="false">+I193&amp;H193</f>
        <v/>
      </c>
    </row>
    <row r="194" customFormat="false" ht="12.5" hidden="false" customHeight="false" outlineLevel="0" collapsed="false">
      <c r="A194" s="294"/>
      <c r="B194" s="286" t="e">
        <f aca="false">VLOOKUP(A194,Adr!A:B,2,FALSE())</f>
        <v>#N/A</v>
      </c>
      <c r="C194" s="299"/>
      <c r="D194" s="300"/>
      <c r="E194" s="289"/>
      <c r="F194" s="290"/>
      <c r="G194" s="287"/>
      <c r="H194" s="287"/>
      <c r="I194" s="291" t="str">
        <f aca="false">A194&amp;F194</f>
        <v/>
      </c>
      <c r="J194" s="292" t="str">
        <f aca="false">A194&amp;G194</f>
        <v/>
      </c>
      <c r="K194" s="293"/>
      <c r="L194" s="292" t="str">
        <f aca="false">A194&amp;G194&amp;H194</f>
        <v/>
      </c>
      <c r="M194" s="293" t="e">
        <f aca="false">B194&amp;F194&amp;H194&amp;C194</f>
        <v>#N/A</v>
      </c>
      <c r="N194" s="280" t="str">
        <f aca="false">+I194&amp;H194</f>
        <v/>
      </c>
    </row>
    <row r="195" customFormat="false" ht="12.5" hidden="false" customHeight="false" outlineLevel="0" collapsed="false">
      <c r="A195" s="256"/>
      <c r="B195" s="286" t="e">
        <f aca="false">VLOOKUP(A195,Adr!A:B,2,FALSE())</f>
        <v>#N/A</v>
      </c>
      <c r="C195" s="287"/>
      <c r="D195" s="288"/>
      <c r="E195" s="295"/>
      <c r="F195" s="290"/>
      <c r="G195" s="287"/>
      <c r="H195" s="287"/>
      <c r="I195" s="291" t="str">
        <f aca="false">A195&amp;F195</f>
        <v/>
      </c>
      <c r="J195" s="292" t="str">
        <f aca="false">A195&amp;G195</f>
        <v/>
      </c>
      <c r="K195" s="293"/>
      <c r="L195" s="292" t="str">
        <f aca="false">A195&amp;G195&amp;H195</f>
        <v/>
      </c>
      <c r="M195" s="293" t="e">
        <f aca="false">B195&amp;F195&amp;H195&amp;C195</f>
        <v>#N/A</v>
      </c>
      <c r="N195" s="280" t="str">
        <f aca="false">+I195&amp;H195</f>
        <v/>
      </c>
    </row>
    <row r="196" customFormat="false" ht="12.5" hidden="false" customHeight="false" outlineLevel="0" collapsed="false">
      <c r="A196" s="290"/>
      <c r="B196" s="286" t="e">
        <f aca="false">VLOOKUP(A196,Adr!A:B,2,FALSE())</f>
        <v>#N/A</v>
      </c>
      <c r="C196" s="299"/>
      <c r="D196" s="300"/>
      <c r="E196" s="289"/>
      <c r="F196" s="290"/>
      <c r="G196" s="287"/>
      <c r="H196" s="287"/>
      <c r="I196" s="291" t="str">
        <f aca="false">A196&amp;F196</f>
        <v/>
      </c>
      <c r="J196" s="292" t="str">
        <f aca="false">A196&amp;G196</f>
        <v/>
      </c>
      <c r="K196" s="293"/>
      <c r="L196" s="292" t="str">
        <f aca="false">A196&amp;G196&amp;H196</f>
        <v/>
      </c>
      <c r="M196" s="293" t="e">
        <f aca="false">B196&amp;F196&amp;H196&amp;C196</f>
        <v>#N/A</v>
      </c>
      <c r="N196" s="280" t="str">
        <f aca="false">+I196&amp;H196</f>
        <v/>
      </c>
    </row>
    <row r="197" customFormat="false" ht="12.5" hidden="false" customHeight="false" outlineLevel="0" collapsed="false">
      <c r="A197" s="290"/>
      <c r="B197" s="286" t="e">
        <f aca="false">VLOOKUP(A197,Adr!A:B,2,FALSE())</f>
        <v>#N/A</v>
      </c>
      <c r="C197" s="299"/>
      <c r="D197" s="300"/>
      <c r="E197" s="295"/>
      <c r="F197" s="290"/>
      <c r="G197" s="287"/>
      <c r="H197" s="287"/>
      <c r="I197" s="291" t="str">
        <f aca="false">A197&amp;F197</f>
        <v/>
      </c>
      <c r="J197" s="292" t="str">
        <f aca="false">A197&amp;G197</f>
        <v/>
      </c>
      <c r="K197" s="293"/>
      <c r="L197" s="292" t="str">
        <f aca="false">A197&amp;G197&amp;H197</f>
        <v/>
      </c>
      <c r="M197" s="293" t="e">
        <f aca="false">B197&amp;F197&amp;H197&amp;C197</f>
        <v>#N/A</v>
      </c>
      <c r="N197" s="280" t="str">
        <f aca="false">+I197&amp;H197</f>
        <v/>
      </c>
    </row>
    <row r="198" customFormat="false" ht="12.5" hidden="false" customHeight="false" outlineLevel="0" collapsed="false">
      <c r="A198" s="298"/>
      <c r="B198" s="286" t="e">
        <f aca="false">VLOOKUP(A198,Adr!A:B,2,FALSE())</f>
        <v>#N/A</v>
      </c>
      <c r="C198" s="296"/>
      <c r="D198" s="297"/>
      <c r="E198" s="289"/>
      <c r="F198" s="290"/>
      <c r="G198" s="287"/>
      <c r="H198" s="287"/>
      <c r="I198" s="291" t="str">
        <f aca="false">A198&amp;F198</f>
        <v/>
      </c>
      <c r="J198" s="292" t="str">
        <f aca="false">A198&amp;G198</f>
        <v/>
      </c>
      <c r="K198" s="293"/>
      <c r="L198" s="292" t="str">
        <f aca="false">A198&amp;G198&amp;H198</f>
        <v/>
      </c>
      <c r="M198" s="293" t="e">
        <f aca="false">B198&amp;F198&amp;H198&amp;C198</f>
        <v>#N/A</v>
      </c>
      <c r="N198" s="280" t="str">
        <f aca="false">+I198&amp;H198</f>
        <v/>
      </c>
    </row>
    <row r="199" customFormat="false" ht="12.5" hidden="false" customHeight="false" outlineLevel="0" collapsed="false">
      <c r="A199" s="294"/>
      <c r="B199" s="286" t="e">
        <f aca="false">VLOOKUP(A199,Adr!A:B,2,FALSE())</f>
        <v>#N/A</v>
      </c>
      <c r="C199" s="287"/>
      <c r="D199" s="300"/>
      <c r="E199" s="295"/>
      <c r="F199" s="290"/>
      <c r="G199" s="287"/>
      <c r="H199" s="287"/>
      <c r="I199" s="291" t="str">
        <f aca="false">A199&amp;F199</f>
        <v/>
      </c>
      <c r="J199" s="292" t="str">
        <f aca="false">A199&amp;G199</f>
        <v/>
      </c>
      <c r="K199" s="293"/>
      <c r="L199" s="292" t="str">
        <f aca="false">A199&amp;G199&amp;H199</f>
        <v/>
      </c>
      <c r="M199" s="293" t="e">
        <f aca="false">B199&amp;F199&amp;H199&amp;C199</f>
        <v>#N/A</v>
      </c>
      <c r="N199" s="280" t="str">
        <f aca="false">+I199&amp;H199</f>
        <v/>
      </c>
    </row>
    <row r="200" customFormat="false" ht="12.5" hidden="false" customHeight="false" outlineLevel="0" collapsed="false">
      <c r="A200" s="298"/>
      <c r="B200" s="286" t="e">
        <f aca="false">VLOOKUP(A200,Adr!A:B,2,FALSE())</f>
        <v>#N/A</v>
      </c>
      <c r="C200" s="296"/>
      <c r="D200" s="297"/>
      <c r="E200" s="289"/>
      <c r="F200" s="290"/>
      <c r="G200" s="287"/>
      <c r="H200" s="287"/>
      <c r="I200" s="291" t="str">
        <f aca="false">A200&amp;F200</f>
        <v/>
      </c>
      <c r="J200" s="292" t="str">
        <f aca="false">A200&amp;G200</f>
        <v/>
      </c>
      <c r="K200" s="293"/>
      <c r="L200" s="292" t="str">
        <f aca="false">A200&amp;G200&amp;H200</f>
        <v/>
      </c>
      <c r="M200" s="293" t="e">
        <f aca="false">B200&amp;F200&amp;H200&amp;C200</f>
        <v>#N/A</v>
      </c>
      <c r="N200" s="280" t="str">
        <f aca="false">+I200&amp;H200</f>
        <v/>
      </c>
    </row>
    <row r="201" customFormat="false" ht="12.5" hidden="false" customHeight="false" outlineLevel="0" collapsed="false">
      <c r="A201" s="290"/>
      <c r="B201" s="286" t="e">
        <f aca="false">VLOOKUP(A201,Adr!A:B,2,FALSE())</f>
        <v>#N/A</v>
      </c>
      <c r="C201" s="299"/>
      <c r="D201" s="300"/>
      <c r="E201" s="295"/>
      <c r="F201" s="290"/>
      <c r="G201" s="287"/>
      <c r="H201" s="287"/>
      <c r="I201" s="291" t="str">
        <f aca="false">A201&amp;F201</f>
        <v/>
      </c>
      <c r="J201" s="292" t="str">
        <f aca="false">A201&amp;G201</f>
        <v/>
      </c>
      <c r="K201" s="293"/>
      <c r="L201" s="292" t="str">
        <f aca="false">A201&amp;G201&amp;H201</f>
        <v/>
      </c>
      <c r="M201" s="293" t="e">
        <f aca="false">B201&amp;F201&amp;H201&amp;C201</f>
        <v>#N/A</v>
      </c>
      <c r="N201" s="280" t="str">
        <f aca="false">+I201&amp;H201</f>
        <v/>
      </c>
    </row>
    <row r="202" customFormat="false" ht="12.5" hidden="false" customHeight="false" outlineLevel="0" collapsed="false">
      <c r="A202" s="298"/>
      <c r="B202" s="286" t="e">
        <f aca="false">VLOOKUP(A202,Adr!A:B,2,FALSE())</f>
        <v>#N/A</v>
      </c>
      <c r="C202" s="296"/>
      <c r="D202" s="297"/>
      <c r="E202" s="289"/>
      <c r="F202" s="290"/>
      <c r="G202" s="287"/>
      <c r="H202" s="287"/>
      <c r="I202" s="291" t="str">
        <f aca="false">A202&amp;F202</f>
        <v/>
      </c>
      <c r="J202" s="292" t="str">
        <f aca="false">A202&amp;G202</f>
        <v/>
      </c>
      <c r="K202" s="293"/>
      <c r="L202" s="292" t="str">
        <f aca="false">A202&amp;G202&amp;H202</f>
        <v/>
      </c>
      <c r="M202" s="293" t="e">
        <f aca="false">B202&amp;F202&amp;H202&amp;C202</f>
        <v>#N/A</v>
      </c>
      <c r="N202" s="280" t="str">
        <f aca="false">+I202&amp;H202</f>
        <v/>
      </c>
    </row>
    <row r="203" customFormat="false" ht="12.5" hidden="false" customHeight="false" outlineLevel="0" collapsed="false">
      <c r="A203" s="294"/>
      <c r="B203" s="286" t="e">
        <f aca="false">VLOOKUP(A203,Adr!A:B,2,FALSE())</f>
        <v>#N/A</v>
      </c>
      <c r="C203" s="287"/>
      <c r="D203" s="288"/>
      <c r="E203" s="295"/>
      <c r="F203" s="290"/>
      <c r="G203" s="287"/>
      <c r="H203" s="287"/>
      <c r="I203" s="291" t="str">
        <f aca="false">A203&amp;F203</f>
        <v/>
      </c>
      <c r="J203" s="292" t="str">
        <f aca="false">A203&amp;G203</f>
        <v/>
      </c>
      <c r="K203" s="293"/>
      <c r="L203" s="292" t="str">
        <f aca="false">A203&amp;G203&amp;H203</f>
        <v/>
      </c>
      <c r="M203" s="293" t="e">
        <f aca="false">B203&amp;F203&amp;H203&amp;C203</f>
        <v>#N/A</v>
      </c>
      <c r="N203" s="280" t="str">
        <f aca="false">+I203&amp;H203</f>
        <v/>
      </c>
    </row>
    <row r="204" customFormat="false" ht="12.5" hidden="false" customHeight="false" outlineLevel="0" collapsed="false">
      <c r="A204" s="256"/>
      <c r="B204" s="286" t="e">
        <f aca="false">VLOOKUP(A204,Adr!A:B,2,FALSE())</f>
        <v>#N/A</v>
      </c>
      <c r="C204" s="296"/>
      <c r="D204" s="297"/>
      <c r="E204" s="289"/>
      <c r="F204" s="290"/>
      <c r="G204" s="287"/>
      <c r="H204" s="287"/>
      <c r="I204" s="291" t="str">
        <f aca="false">A204&amp;F204</f>
        <v/>
      </c>
      <c r="J204" s="292" t="str">
        <f aca="false">A204&amp;G204</f>
        <v/>
      </c>
      <c r="K204" s="293"/>
      <c r="L204" s="292" t="str">
        <f aca="false">A204&amp;G204&amp;H204</f>
        <v/>
      </c>
      <c r="M204" s="293" t="e">
        <f aca="false">B204&amp;F204&amp;H204&amp;C204</f>
        <v>#N/A</v>
      </c>
      <c r="N204" s="280" t="str">
        <f aca="false">+I204&amp;H204</f>
        <v/>
      </c>
    </row>
    <row r="205" customFormat="false" ht="12.5" hidden="false" customHeight="false" outlineLevel="0" collapsed="false">
      <c r="A205" s="294"/>
      <c r="B205" s="286" t="e">
        <f aca="false">VLOOKUP(A205,Adr!A:B,2,FALSE())</f>
        <v>#N/A</v>
      </c>
      <c r="C205" s="296"/>
      <c r="D205" s="297"/>
      <c r="E205" s="295"/>
      <c r="F205" s="290"/>
      <c r="G205" s="287"/>
      <c r="H205" s="287"/>
      <c r="I205" s="291" t="str">
        <f aca="false">A205&amp;F205</f>
        <v/>
      </c>
      <c r="J205" s="292" t="str">
        <f aca="false">A205&amp;G205</f>
        <v/>
      </c>
      <c r="K205" s="293"/>
      <c r="L205" s="292" t="str">
        <f aca="false">A205&amp;G205&amp;H205</f>
        <v/>
      </c>
      <c r="M205" s="293" t="e">
        <f aca="false">B205&amp;F205&amp;H205&amp;C205</f>
        <v>#N/A</v>
      </c>
      <c r="N205" s="280" t="str">
        <f aca="false">+I205&amp;H205</f>
        <v/>
      </c>
    </row>
    <row r="206" customFormat="false" ht="12.5" hidden="false" customHeight="false" outlineLevel="0" collapsed="false">
      <c r="A206" s="256"/>
      <c r="B206" s="286" t="e">
        <f aca="false">VLOOKUP(A206,Adr!A:B,2,FALSE())</f>
        <v>#N/A</v>
      </c>
      <c r="C206" s="287"/>
      <c r="D206" s="288"/>
      <c r="E206" s="289"/>
      <c r="F206" s="290"/>
      <c r="G206" s="287"/>
      <c r="H206" s="287"/>
      <c r="I206" s="291" t="str">
        <f aca="false">A206&amp;F206</f>
        <v/>
      </c>
      <c r="J206" s="292" t="str">
        <f aca="false">A206&amp;G206</f>
        <v/>
      </c>
      <c r="K206" s="293"/>
      <c r="L206" s="292" t="str">
        <f aca="false">A206&amp;G206&amp;H206</f>
        <v/>
      </c>
      <c r="M206" s="293" t="e">
        <f aca="false">B206&amp;F206&amp;H206&amp;C206</f>
        <v>#N/A</v>
      </c>
      <c r="N206" s="280" t="str">
        <f aca="false">+I206&amp;H206</f>
        <v/>
      </c>
    </row>
    <row r="207" customFormat="false" ht="12.5" hidden="false" customHeight="false" outlineLevel="0" collapsed="false">
      <c r="A207" s="290"/>
      <c r="B207" s="286" t="e">
        <f aca="false">VLOOKUP(A207,Adr!A:B,2,FALSE())</f>
        <v>#N/A</v>
      </c>
      <c r="C207" s="296"/>
      <c r="D207" s="300"/>
      <c r="E207" s="295"/>
      <c r="F207" s="290"/>
      <c r="G207" s="287"/>
      <c r="H207" s="287"/>
      <c r="I207" s="291" t="str">
        <f aca="false">A207&amp;F207</f>
        <v/>
      </c>
      <c r="J207" s="292" t="str">
        <f aca="false">A207&amp;G207</f>
        <v/>
      </c>
      <c r="K207" s="293"/>
      <c r="L207" s="292" t="str">
        <f aca="false">A207&amp;G207&amp;H207</f>
        <v/>
      </c>
      <c r="M207" s="293" t="e">
        <f aca="false">B207&amp;F207&amp;H207&amp;C207</f>
        <v>#N/A</v>
      </c>
      <c r="N207" s="280" t="str">
        <f aca="false">+I207&amp;H207</f>
        <v/>
      </c>
    </row>
    <row r="208" customFormat="false" ht="12.5" hidden="false" customHeight="false" outlineLevel="0" collapsed="false">
      <c r="A208" s="290"/>
      <c r="B208" s="286" t="e">
        <f aca="false">VLOOKUP(A208,Adr!A:B,2,FALSE())</f>
        <v>#N/A</v>
      </c>
      <c r="C208" s="299"/>
      <c r="D208" s="300"/>
      <c r="E208" s="289"/>
      <c r="F208" s="290"/>
      <c r="G208" s="287"/>
      <c r="H208" s="287"/>
      <c r="I208" s="291" t="str">
        <f aca="false">A208&amp;F208</f>
        <v/>
      </c>
      <c r="J208" s="292" t="str">
        <f aca="false">A208&amp;G208</f>
        <v/>
      </c>
      <c r="K208" s="293"/>
      <c r="L208" s="292" t="str">
        <f aca="false">A208&amp;G208&amp;H208</f>
        <v/>
      </c>
      <c r="M208" s="293" t="e">
        <f aca="false">B208&amp;F208&amp;H208&amp;C208</f>
        <v>#N/A</v>
      </c>
      <c r="N208" s="280" t="str">
        <f aca="false">+I208&amp;H208</f>
        <v/>
      </c>
    </row>
    <row r="209" customFormat="false" ht="12.5" hidden="false" customHeight="false" outlineLevel="0" collapsed="false">
      <c r="A209" s="256"/>
      <c r="B209" s="286" t="e">
        <f aca="false">VLOOKUP(A209,Adr!A:B,2,FALSE())</f>
        <v>#N/A</v>
      </c>
      <c r="C209" s="287"/>
      <c r="D209" s="288"/>
      <c r="E209" s="295"/>
      <c r="F209" s="290"/>
      <c r="G209" s="287"/>
      <c r="H209" s="287"/>
      <c r="I209" s="291" t="str">
        <f aca="false">A209&amp;F209</f>
        <v/>
      </c>
      <c r="J209" s="292" t="str">
        <f aca="false">A209&amp;G209</f>
        <v/>
      </c>
      <c r="K209" s="293"/>
      <c r="L209" s="292" t="str">
        <f aca="false">A209&amp;G209&amp;H209</f>
        <v/>
      </c>
      <c r="M209" s="293" t="e">
        <f aca="false">B209&amp;F209&amp;H209&amp;C209</f>
        <v>#N/A</v>
      </c>
      <c r="N209" s="280" t="str">
        <f aca="false">+I209&amp;H209</f>
        <v/>
      </c>
    </row>
    <row r="210" customFormat="false" ht="12.5" hidden="false" customHeight="false" outlineLevel="0" collapsed="false">
      <c r="A210" s="256"/>
      <c r="B210" s="286" t="e">
        <f aca="false">VLOOKUP(A210,Adr!A:B,2,FALSE())</f>
        <v>#N/A</v>
      </c>
      <c r="C210" s="287"/>
      <c r="D210" s="300"/>
      <c r="E210" s="289"/>
      <c r="F210" s="290"/>
      <c r="G210" s="287"/>
      <c r="H210" s="287"/>
      <c r="I210" s="291" t="str">
        <f aca="false">A210&amp;F210</f>
        <v/>
      </c>
      <c r="J210" s="292" t="str">
        <f aca="false">A210&amp;G210</f>
        <v/>
      </c>
      <c r="K210" s="293"/>
      <c r="L210" s="292" t="str">
        <f aca="false">A210&amp;G210&amp;H210</f>
        <v/>
      </c>
      <c r="M210" s="293" t="e">
        <f aca="false">B210&amp;F210&amp;H210&amp;C210</f>
        <v>#N/A</v>
      </c>
      <c r="N210" s="280" t="str">
        <f aca="false">+I210&amp;H210</f>
        <v/>
      </c>
    </row>
    <row r="211" customFormat="false" ht="12.5" hidden="false" customHeight="false" outlineLevel="0" collapsed="false">
      <c r="A211" s="298"/>
      <c r="B211" s="286" t="e">
        <f aca="false">VLOOKUP(A211,Adr!A:B,2,FALSE())</f>
        <v>#N/A</v>
      </c>
      <c r="C211" s="287"/>
      <c r="D211" s="288"/>
      <c r="E211" s="295"/>
      <c r="F211" s="290"/>
      <c r="G211" s="287"/>
      <c r="H211" s="287"/>
      <c r="I211" s="291" t="str">
        <f aca="false">A211&amp;F211</f>
        <v/>
      </c>
      <c r="J211" s="292" t="str">
        <f aca="false">A211&amp;G211</f>
        <v/>
      </c>
      <c r="K211" s="293"/>
      <c r="L211" s="292" t="str">
        <f aca="false">A211&amp;G211&amp;H211</f>
        <v/>
      </c>
      <c r="M211" s="293" t="e">
        <f aca="false">B211&amp;F211&amp;H211&amp;C211</f>
        <v>#N/A</v>
      </c>
      <c r="N211" s="280" t="str">
        <f aca="false">+I211&amp;H211</f>
        <v/>
      </c>
    </row>
    <row r="212" customFormat="false" ht="12.5" hidden="false" customHeight="false" outlineLevel="0" collapsed="false">
      <c r="A212" s="298"/>
      <c r="B212" s="286" t="e">
        <f aca="false">VLOOKUP(A212,Adr!A:B,2,FALSE())</f>
        <v>#N/A</v>
      </c>
      <c r="C212" s="296"/>
      <c r="D212" s="297"/>
      <c r="E212" s="289"/>
      <c r="F212" s="290"/>
      <c r="G212" s="287"/>
      <c r="H212" s="287"/>
      <c r="I212" s="291" t="str">
        <f aca="false">A212&amp;F212</f>
        <v/>
      </c>
      <c r="J212" s="292" t="str">
        <f aca="false">A212&amp;G212</f>
        <v/>
      </c>
      <c r="K212" s="293"/>
      <c r="L212" s="292" t="str">
        <f aca="false">A212&amp;G212&amp;H212</f>
        <v/>
      </c>
      <c r="M212" s="293" t="e">
        <f aca="false">B212&amp;F212&amp;H212&amp;C212</f>
        <v>#N/A</v>
      </c>
      <c r="N212" s="280" t="str">
        <f aca="false">+I212&amp;H212</f>
        <v/>
      </c>
    </row>
    <row r="213" customFormat="false" ht="12.5" hidden="false" customHeight="false" outlineLevel="0" collapsed="false">
      <c r="A213" s="294"/>
      <c r="B213" s="286" t="e">
        <f aca="false">VLOOKUP(A213,Adr!A:B,2,FALSE())</f>
        <v>#N/A</v>
      </c>
      <c r="C213" s="299"/>
      <c r="D213" s="300"/>
      <c r="E213" s="295"/>
      <c r="F213" s="290"/>
      <c r="G213" s="287"/>
      <c r="H213" s="287"/>
      <c r="I213" s="291" t="str">
        <f aca="false">A213&amp;F213</f>
        <v/>
      </c>
      <c r="J213" s="292" t="str">
        <f aca="false">A213&amp;G213</f>
        <v/>
      </c>
      <c r="K213" s="293"/>
      <c r="L213" s="292" t="str">
        <f aca="false">A213&amp;G213&amp;H213</f>
        <v/>
      </c>
      <c r="M213" s="293" t="e">
        <f aca="false">B213&amp;F213&amp;H213&amp;C213</f>
        <v>#N/A</v>
      </c>
      <c r="N213" s="280" t="str">
        <f aca="false">+I213&amp;H213</f>
        <v/>
      </c>
    </row>
    <row r="214" customFormat="false" ht="12.5" hidden="false" customHeight="false" outlineLevel="0" collapsed="false">
      <c r="A214" s="290"/>
      <c r="B214" s="286" t="e">
        <f aca="false">VLOOKUP(A214,Adr!A:B,2,FALSE())</f>
        <v>#N/A</v>
      </c>
      <c r="C214" s="296"/>
      <c r="D214" s="297"/>
      <c r="E214" s="289"/>
      <c r="F214" s="290"/>
      <c r="G214" s="287"/>
      <c r="H214" s="287"/>
      <c r="I214" s="291" t="str">
        <f aca="false">A214&amp;F214</f>
        <v/>
      </c>
      <c r="J214" s="292" t="str">
        <f aca="false">A214&amp;G214</f>
        <v/>
      </c>
      <c r="K214" s="293"/>
      <c r="L214" s="292" t="str">
        <f aca="false">A214&amp;G214&amp;H214</f>
        <v/>
      </c>
      <c r="M214" s="293" t="e">
        <f aca="false">B214&amp;F214&amp;H214&amp;C214</f>
        <v>#N/A</v>
      </c>
      <c r="N214" s="280" t="str">
        <f aca="false">+I214&amp;H214</f>
        <v/>
      </c>
    </row>
    <row r="215" customFormat="false" ht="12.5" hidden="false" customHeight="false" outlineLevel="0" collapsed="false">
      <c r="A215" s="256"/>
      <c r="B215" s="286" t="e">
        <f aca="false">VLOOKUP(A215,Adr!A:B,2,FALSE())</f>
        <v>#N/A</v>
      </c>
      <c r="C215" s="296"/>
      <c r="D215" s="297"/>
      <c r="E215" s="295"/>
      <c r="F215" s="290"/>
      <c r="G215" s="287"/>
      <c r="H215" s="287"/>
      <c r="I215" s="291" t="str">
        <f aca="false">A215&amp;F215</f>
        <v/>
      </c>
      <c r="J215" s="292" t="str">
        <f aca="false">A215&amp;G215</f>
        <v/>
      </c>
      <c r="K215" s="293"/>
      <c r="L215" s="292" t="str">
        <f aca="false">A215&amp;G215&amp;H215</f>
        <v/>
      </c>
      <c r="M215" s="293" t="e">
        <f aca="false">B215&amp;F215&amp;H215&amp;C215</f>
        <v>#N/A</v>
      </c>
      <c r="N215" s="280" t="str">
        <f aca="false">+I215&amp;H215</f>
        <v/>
      </c>
    </row>
    <row r="216" customFormat="false" ht="12.5" hidden="false" customHeight="false" outlineLevel="0" collapsed="false">
      <c r="A216" s="294"/>
      <c r="B216" s="286" t="e">
        <f aca="false">VLOOKUP(A216,Adr!A:B,2,FALSE())</f>
        <v>#N/A</v>
      </c>
      <c r="C216" s="296"/>
      <c r="D216" s="297"/>
      <c r="E216" s="289"/>
      <c r="F216" s="290"/>
      <c r="G216" s="287"/>
      <c r="H216" s="287"/>
      <c r="I216" s="291" t="str">
        <f aca="false">A216&amp;F216</f>
        <v/>
      </c>
      <c r="J216" s="292" t="str">
        <f aca="false">A216&amp;G216</f>
        <v/>
      </c>
      <c r="K216" s="293"/>
      <c r="L216" s="292" t="str">
        <f aca="false">A216&amp;G216&amp;H216</f>
        <v/>
      </c>
      <c r="M216" s="293" t="e">
        <f aca="false">B216&amp;F216&amp;H216&amp;C216</f>
        <v>#N/A</v>
      </c>
      <c r="N216" s="280" t="str">
        <f aca="false">+I216&amp;H216</f>
        <v/>
      </c>
    </row>
    <row r="217" customFormat="false" ht="12.5" hidden="false" customHeight="false" outlineLevel="0" collapsed="false">
      <c r="A217" s="294"/>
      <c r="B217" s="286" t="e">
        <f aca="false">VLOOKUP(A217,Adr!A:B,2,FALSE())</f>
        <v>#N/A</v>
      </c>
      <c r="C217" s="299"/>
      <c r="D217" s="300"/>
      <c r="E217" s="295"/>
      <c r="F217" s="290"/>
      <c r="G217" s="287"/>
      <c r="H217" s="287"/>
      <c r="I217" s="291" t="str">
        <f aca="false">A217&amp;F217</f>
        <v/>
      </c>
      <c r="J217" s="292" t="str">
        <f aca="false">A217&amp;G217</f>
        <v/>
      </c>
      <c r="K217" s="293"/>
      <c r="L217" s="292" t="str">
        <f aca="false">A217&amp;G217&amp;H217</f>
        <v/>
      </c>
      <c r="M217" s="293" t="e">
        <f aca="false">B217&amp;F217&amp;H217&amp;C217</f>
        <v>#N/A</v>
      </c>
      <c r="N217" s="280" t="str">
        <f aca="false">+I217&amp;H217</f>
        <v/>
      </c>
    </row>
    <row r="218" customFormat="false" ht="12.5" hidden="false" customHeight="false" outlineLevel="0" collapsed="false">
      <c r="A218" s="294"/>
      <c r="B218" s="286" t="e">
        <f aca="false">VLOOKUP(A218,Adr!A:B,2,FALSE())</f>
        <v>#N/A</v>
      </c>
      <c r="C218" s="301"/>
      <c r="D218" s="288"/>
      <c r="E218" s="289"/>
      <c r="F218" s="290"/>
      <c r="G218" s="287"/>
      <c r="H218" s="287"/>
      <c r="I218" s="291" t="str">
        <f aca="false">A218&amp;F218</f>
        <v/>
      </c>
      <c r="J218" s="292" t="str">
        <f aca="false">A218&amp;G218</f>
        <v/>
      </c>
      <c r="K218" s="293"/>
      <c r="L218" s="292" t="str">
        <f aca="false">A218&amp;G218&amp;H218</f>
        <v/>
      </c>
      <c r="M218" s="293" t="e">
        <f aca="false">B218&amp;F218&amp;H218&amp;C218</f>
        <v>#N/A</v>
      </c>
      <c r="N218" s="280" t="str">
        <f aca="false">+I218&amp;H218</f>
        <v/>
      </c>
    </row>
    <row r="219" customFormat="false" ht="12.5" hidden="false" customHeight="false" outlineLevel="0" collapsed="false">
      <c r="A219" s="294"/>
      <c r="B219" s="286" t="e">
        <f aca="false">VLOOKUP(A219,Adr!A:B,2,FALSE())</f>
        <v>#N/A</v>
      </c>
      <c r="C219" s="296"/>
      <c r="D219" s="300"/>
      <c r="E219" s="295"/>
      <c r="F219" s="290"/>
      <c r="G219" s="287"/>
      <c r="H219" s="287"/>
      <c r="I219" s="291" t="str">
        <f aca="false">A219&amp;F219</f>
        <v/>
      </c>
      <c r="J219" s="292" t="str">
        <f aca="false">A219&amp;G219</f>
        <v/>
      </c>
      <c r="K219" s="293"/>
      <c r="L219" s="292" t="str">
        <f aca="false">A219&amp;G219&amp;H219</f>
        <v/>
      </c>
      <c r="M219" s="293" t="e">
        <f aca="false">B219&amp;F219&amp;H219&amp;C219</f>
        <v>#N/A</v>
      </c>
      <c r="N219" s="280" t="str">
        <f aca="false">+I219&amp;H219</f>
        <v/>
      </c>
    </row>
    <row r="220" customFormat="false" ht="12.5" hidden="false" customHeight="false" outlineLevel="0" collapsed="false">
      <c r="A220" s="256"/>
      <c r="B220" s="286" t="e">
        <f aca="false">VLOOKUP(A220,Adr!A:B,2,FALSE())</f>
        <v>#N/A</v>
      </c>
      <c r="C220" s="287"/>
      <c r="D220" s="288"/>
      <c r="E220" s="289"/>
      <c r="F220" s="290"/>
      <c r="G220" s="287"/>
      <c r="H220" s="287"/>
      <c r="I220" s="291" t="str">
        <f aca="false">A220&amp;F220</f>
        <v/>
      </c>
      <c r="J220" s="292" t="str">
        <f aca="false">A220&amp;G220</f>
        <v/>
      </c>
      <c r="K220" s="293"/>
      <c r="L220" s="292" t="str">
        <f aca="false">A220&amp;G220&amp;H220</f>
        <v/>
      </c>
      <c r="M220" s="293" t="e">
        <f aca="false">B220&amp;F220&amp;H220&amp;C220</f>
        <v>#N/A</v>
      </c>
      <c r="N220" s="280" t="str">
        <f aca="false">+I220&amp;H220</f>
        <v/>
      </c>
    </row>
    <row r="221" customFormat="false" ht="12.5" hidden="false" customHeight="false" outlineLevel="0" collapsed="false">
      <c r="A221" s="256"/>
      <c r="B221" s="286" t="e">
        <f aca="false">VLOOKUP(A221,Adr!A:B,2,FALSE())</f>
        <v>#N/A</v>
      </c>
      <c r="C221" s="287"/>
      <c r="D221" s="288"/>
      <c r="E221" s="295"/>
      <c r="F221" s="290"/>
      <c r="G221" s="287"/>
      <c r="H221" s="287"/>
      <c r="I221" s="291" t="str">
        <f aca="false">A221&amp;F221</f>
        <v/>
      </c>
      <c r="J221" s="292" t="str">
        <f aca="false">A221&amp;G221</f>
        <v/>
      </c>
      <c r="K221" s="293"/>
      <c r="L221" s="292" t="str">
        <f aca="false">A221&amp;G221&amp;H221</f>
        <v/>
      </c>
      <c r="M221" s="293" t="e">
        <f aca="false">B221&amp;F221&amp;H221&amp;C221</f>
        <v>#N/A</v>
      </c>
      <c r="N221" s="280" t="str">
        <f aca="false">+I221&amp;H221</f>
        <v/>
      </c>
    </row>
    <row r="222" customFormat="false" ht="12.5" hidden="false" customHeight="false" outlineLevel="0" collapsed="false">
      <c r="A222" s="256"/>
      <c r="B222" s="286" t="e">
        <f aca="false">VLOOKUP(A222,Adr!A:B,2,FALSE())</f>
        <v>#N/A</v>
      </c>
      <c r="C222" s="296"/>
      <c r="D222" s="297"/>
      <c r="E222" s="289"/>
      <c r="F222" s="290"/>
      <c r="G222" s="287"/>
      <c r="H222" s="287"/>
      <c r="I222" s="291" t="str">
        <f aca="false">A222&amp;F222</f>
        <v/>
      </c>
      <c r="J222" s="292" t="str">
        <f aca="false">A222&amp;G222</f>
        <v/>
      </c>
      <c r="K222" s="293"/>
      <c r="L222" s="292" t="str">
        <f aca="false">A222&amp;G222&amp;H222</f>
        <v/>
      </c>
      <c r="M222" s="293" t="e">
        <f aca="false">B222&amp;F222&amp;H222&amp;C222</f>
        <v>#N/A</v>
      </c>
      <c r="N222" s="280" t="str">
        <f aca="false">+I222&amp;H222</f>
        <v/>
      </c>
    </row>
    <row r="223" customFormat="false" ht="12.5" hidden="false" customHeight="false" outlineLevel="0" collapsed="false">
      <c r="A223" s="290"/>
      <c r="B223" s="286" t="e">
        <f aca="false">VLOOKUP(A223,Adr!A:B,2,FALSE())</f>
        <v>#N/A</v>
      </c>
      <c r="C223" s="299"/>
      <c r="D223" s="300"/>
      <c r="E223" s="295"/>
      <c r="F223" s="290"/>
      <c r="G223" s="287"/>
      <c r="H223" s="287"/>
      <c r="I223" s="291" t="str">
        <f aca="false">A223&amp;F223</f>
        <v/>
      </c>
      <c r="J223" s="292" t="str">
        <f aca="false">A223&amp;G223</f>
        <v/>
      </c>
      <c r="K223" s="293"/>
      <c r="L223" s="292" t="str">
        <f aca="false">A223&amp;G223&amp;H223</f>
        <v/>
      </c>
      <c r="M223" s="293" t="e">
        <f aca="false">B223&amp;F223&amp;H223&amp;C223</f>
        <v>#N/A</v>
      </c>
      <c r="N223" s="280" t="str">
        <f aca="false">+I223&amp;H223</f>
        <v/>
      </c>
    </row>
    <row r="224" customFormat="false" ht="12.5" hidden="false" customHeight="false" outlineLevel="0" collapsed="false">
      <c r="A224" s="298"/>
      <c r="B224" s="286" t="e">
        <f aca="false">VLOOKUP(A224,Adr!A:B,2,FALSE())</f>
        <v>#N/A</v>
      </c>
      <c r="C224" s="296"/>
      <c r="D224" s="297"/>
      <c r="E224" s="289"/>
      <c r="F224" s="290"/>
      <c r="G224" s="287"/>
      <c r="H224" s="287"/>
      <c r="I224" s="291" t="str">
        <f aca="false">A224&amp;F224</f>
        <v/>
      </c>
      <c r="J224" s="292" t="str">
        <f aca="false">A224&amp;G224</f>
        <v/>
      </c>
      <c r="K224" s="293"/>
      <c r="L224" s="292" t="str">
        <f aca="false">A224&amp;G224&amp;H224</f>
        <v/>
      </c>
      <c r="M224" s="293" t="e">
        <f aca="false">B224&amp;F224&amp;H224&amp;C224</f>
        <v>#N/A</v>
      </c>
      <c r="N224" s="280" t="str">
        <f aca="false">+I224&amp;H224</f>
        <v/>
      </c>
    </row>
    <row r="225" customFormat="false" ht="12.5" hidden="false" customHeight="false" outlineLevel="0" collapsed="false">
      <c r="A225" s="294"/>
      <c r="B225" s="286" t="e">
        <f aca="false">VLOOKUP(A225,Adr!A:B,2,FALSE())</f>
        <v>#N/A</v>
      </c>
      <c r="C225" s="296"/>
      <c r="D225" s="297"/>
      <c r="E225" s="295"/>
      <c r="F225" s="290"/>
      <c r="G225" s="287"/>
      <c r="H225" s="287"/>
      <c r="I225" s="291" t="str">
        <f aca="false">A225&amp;F225</f>
        <v/>
      </c>
      <c r="J225" s="292" t="str">
        <f aca="false">A225&amp;G225</f>
        <v/>
      </c>
      <c r="K225" s="293"/>
      <c r="L225" s="292" t="str">
        <f aca="false">A225&amp;G225&amp;H225</f>
        <v/>
      </c>
      <c r="M225" s="293" t="e">
        <f aca="false">B225&amp;F225&amp;H225&amp;C225</f>
        <v>#N/A</v>
      </c>
      <c r="N225" s="280" t="str">
        <f aca="false">+I225&amp;H225</f>
        <v/>
      </c>
    </row>
    <row r="226" customFormat="false" ht="12.5" hidden="false" customHeight="false" outlineLevel="0" collapsed="false">
      <c r="A226" s="290"/>
      <c r="B226" s="286" t="e">
        <f aca="false">VLOOKUP(A226,Adr!A:B,2,FALSE())</f>
        <v>#N/A</v>
      </c>
      <c r="C226" s="299"/>
      <c r="D226" s="300"/>
      <c r="E226" s="289"/>
      <c r="F226" s="290"/>
      <c r="G226" s="287"/>
      <c r="H226" s="287"/>
      <c r="I226" s="291" t="str">
        <f aca="false">A226&amp;F226</f>
        <v/>
      </c>
      <c r="J226" s="292" t="str">
        <f aca="false">A226&amp;G226</f>
        <v/>
      </c>
      <c r="K226" s="293"/>
      <c r="L226" s="292" t="str">
        <f aca="false">A226&amp;G226&amp;H226</f>
        <v/>
      </c>
      <c r="M226" s="293" t="e">
        <f aca="false">B226&amp;F226&amp;H226&amp;C226</f>
        <v>#N/A</v>
      </c>
      <c r="N226" s="280" t="str">
        <f aca="false">+I226&amp;H226</f>
        <v/>
      </c>
    </row>
    <row r="227" customFormat="false" ht="12.5" hidden="false" customHeight="false" outlineLevel="0" collapsed="false">
      <c r="A227" s="294"/>
      <c r="B227" s="286" t="e">
        <f aca="false">VLOOKUP(A227,Adr!A:B,2,FALSE())</f>
        <v>#N/A</v>
      </c>
      <c r="C227" s="299"/>
      <c r="D227" s="300"/>
      <c r="E227" s="295"/>
      <c r="F227" s="290"/>
      <c r="G227" s="287"/>
      <c r="H227" s="287"/>
      <c r="I227" s="291" t="str">
        <f aca="false">A227&amp;F227</f>
        <v/>
      </c>
      <c r="J227" s="292" t="str">
        <f aca="false">A227&amp;G227</f>
        <v/>
      </c>
      <c r="K227" s="293"/>
      <c r="L227" s="292" t="str">
        <f aca="false">A227&amp;G227&amp;H227</f>
        <v/>
      </c>
      <c r="M227" s="293" t="e">
        <f aca="false">B227&amp;F227&amp;H227&amp;C227</f>
        <v>#N/A</v>
      </c>
      <c r="N227" s="280" t="str">
        <f aca="false">+I227&amp;H227</f>
        <v/>
      </c>
    </row>
    <row r="228" customFormat="false" ht="12.5" hidden="false" customHeight="false" outlineLevel="0" collapsed="false">
      <c r="A228" s="256"/>
      <c r="B228" s="286" t="e">
        <f aca="false">VLOOKUP(A228,Adr!A:B,2,FALSE())</f>
        <v>#N/A</v>
      </c>
      <c r="C228" s="299"/>
      <c r="D228" s="300"/>
      <c r="E228" s="289"/>
      <c r="F228" s="290"/>
      <c r="G228" s="287"/>
      <c r="H228" s="287"/>
      <c r="I228" s="291" t="str">
        <f aca="false">A228&amp;F228</f>
        <v/>
      </c>
      <c r="J228" s="292" t="str">
        <f aca="false">A228&amp;G228</f>
        <v/>
      </c>
      <c r="K228" s="293"/>
      <c r="L228" s="292" t="str">
        <f aca="false">A228&amp;G228&amp;H228</f>
        <v/>
      </c>
      <c r="M228" s="293" t="e">
        <f aca="false">B228&amp;F228&amp;H228&amp;C228</f>
        <v>#N/A</v>
      </c>
      <c r="N228" s="280" t="str">
        <f aca="false">+I228&amp;H228</f>
        <v/>
      </c>
    </row>
    <row r="229" customFormat="false" ht="12.5" hidden="false" customHeight="false" outlineLevel="0" collapsed="false">
      <c r="A229" s="290"/>
      <c r="B229" s="286" t="e">
        <f aca="false">VLOOKUP(A229,Adr!A:B,2,FALSE())</f>
        <v>#N/A</v>
      </c>
      <c r="C229" s="296"/>
      <c r="D229" s="297"/>
      <c r="E229" s="295"/>
      <c r="F229" s="290"/>
      <c r="G229" s="287"/>
      <c r="H229" s="287"/>
      <c r="I229" s="291" t="str">
        <f aca="false">A229&amp;F229</f>
        <v/>
      </c>
      <c r="J229" s="292" t="str">
        <f aca="false">A229&amp;G229</f>
        <v/>
      </c>
      <c r="K229" s="293"/>
      <c r="L229" s="292" t="str">
        <f aca="false">A229&amp;G229&amp;H229</f>
        <v/>
      </c>
      <c r="M229" s="293" t="e">
        <f aca="false">B229&amp;F229&amp;H229&amp;C229</f>
        <v>#N/A</v>
      </c>
      <c r="N229" s="280" t="str">
        <f aca="false">+I229&amp;H229</f>
        <v/>
      </c>
    </row>
    <row r="230" customFormat="false" ht="12.5" hidden="false" customHeight="false" outlineLevel="0" collapsed="false">
      <c r="A230" s="256"/>
      <c r="B230" s="286" t="e">
        <f aca="false">VLOOKUP(A230,Adr!A:B,2,FALSE())</f>
        <v>#N/A</v>
      </c>
      <c r="C230" s="287"/>
      <c r="D230" s="288"/>
      <c r="E230" s="289"/>
      <c r="F230" s="290"/>
      <c r="G230" s="287"/>
      <c r="H230" s="287"/>
      <c r="I230" s="291" t="str">
        <f aca="false">A230&amp;F230</f>
        <v/>
      </c>
      <c r="J230" s="292" t="str">
        <f aca="false">A230&amp;G230</f>
        <v/>
      </c>
      <c r="K230" s="293"/>
      <c r="L230" s="292" t="str">
        <f aca="false">A230&amp;G230&amp;H230</f>
        <v/>
      </c>
      <c r="M230" s="293" t="e">
        <f aca="false">B230&amp;F230&amp;H230&amp;C230</f>
        <v>#N/A</v>
      </c>
      <c r="N230" s="280" t="str">
        <f aca="false">+I230&amp;H230</f>
        <v/>
      </c>
    </row>
    <row r="231" customFormat="false" ht="12.5" hidden="false" customHeight="false" outlineLevel="0" collapsed="false">
      <c r="A231" s="294"/>
      <c r="B231" s="286" t="e">
        <f aca="false">VLOOKUP(A231,Adr!A:B,2,FALSE())</f>
        <v>#N/A</v>
      </c>
      <c r="C231" s="296"/>
      <c r="D231" s="297"/>
      <c r="E231" s="295"/>
      <c r="F231" s="290"/>
      <c r="G231" s="287"/>
      <c r="H231" s="287"/>
      <c r="I231" s="291" t="str">
        <f aca="false">A231&amp;F231</f>
        <v/>
      </c>
      <c r="J231" s="292" t="str">
        <f aca="false">A231&amp;G231</f>
        <v/>
      </c>
      <c r="K231" s="293"/>
      <c r="L231" s="292" t="str">
        <f aca="false">A231&amp;G231&amp;H231</f>
        <v/>
      </c>
      <c r="M231" s="293" t="e">
        <f aca="false">B231&amp;F231&amp;H231&amp;C231</f>
        <v>#N/A</v>
      </c>
      <c r="N231" s="280" t="str">
        <f aca="false">+I231&amp;H231</f>
        <v/>
      </c>
    </row>
    <row r="232" customFormat="false" ht="12.5" hidden="false" customHeight="false" outlineLevel="0" collapsed="false">
      <c r="A232" s="294"/>
      <c r="B232" s="286" t="e">
        <f aca="false">VLOOKUP(A232,Adr!A:B,2,FALSE())</f>
        <v>#N/A</v>
      </c>
      <c r="C232" s="296"/>
      <c r="D232" s="297"/>
      <c r="E232" s="289"/>
      <c r="F232" s="290"/>
      <c r="G232" s="287"/>
      <c r="H232" s="287"/>
      <c r="I232" s="291" t="str">
        <f aca="false">A232&amp;F232</f>
        <v/>
      </c>
      <c r="J232" s="292" t="str">
        <f aca="false">A232&amp;G232</f>
        <v/>
      </c>
      <c r="K232" s="293"/>
      <c r="L232" s="292" t="str">
        <f aca="false">A232&amp;G232&amp;H232</f>
        <v/>
      </c>
      <c r="M232" s="293" t="e">
        <f aca="false">B232&amp;F232&amp;H232&amp;C232</f>
        <v>#N/A</v>
      </c>
      <c r="N232" s="280" t="str">
        <f aca="false">+I232&amp;H232</f>
        <v/>
      </c>
    </row>
    <row r="233" customFormat="false" ht="12.5" hidden="false" customHeight="false" outlineLevel="0" collapsed="false">
      <c r="A233" s="294"/>
      <c r="B233" s="286" t="e">
        <f aca="false">VLOOKUP(A233,Adr!A:B,2,FALSE())</f>
        <v>#N/A</v>
      </c>
      <c r="C233" s="296"/>
      <c r="D233" s="297"/>
      <c r="E233" s="295"/>
      <c r="F233" s="290"/>
      <c r="G233" s="287"/>
      <c r="H233" s="287"/>
      <c r="I233" s="291" t="str">
        <f aca="false">A233&amp;F233</f>
        <v/>
      </c>
      <c r="J233" s="292" t="str">
        <f aca="false">A233&amp;G233</f>
        <v/>
      </c>
      <c r="K233" s="293"/>
      <c r="L233" s="292" t="str">
        <f aca="false">A233&amp;G233&amp;H233</f>
        <v/>
      </c>
      <c r="M233" s="293" t="e">
        <f aca="false">B233&amp;F233&amp;H233&amp;C233</f>
        <v>#N/A</v>
      </c>
      <c r="N233" s="280" t="str">
        <f aca="false">+I233&amp;H233</f>
        <v/>
      </c>
    </row>
    <row r="234" customFormat="false" ht="12.5" hidden="false" customHeight="false" outlineLevel="0" collapsed="false">
      <c r="A234" s="290"/>
      <c r="B234" s="286" t="e">
        <f aca="false">VLOOKUP(A234,Adr!A:B,2,FALSE())</f>
        <v>#N/A</v>
      </c>
      <c r="C234" s="299"/>
      <c r="D234" s="300"/>
      <c r="E234" s="289"/>
      <c r="F234" s="290"/>
      <c r="G234" s="287"/>
      <c r="H234" s="287"/>
      <c r="I234" s="291" t="str">
        <f aca="false">A234&amp;F234</f>
        <v/>
      </c>
      <c r="J234" s="292" t="str">
        <f aca="false">A234&amp;G234</f>
        <v/>
      </c>
      <c r="K234" s="293"/>
      <c r="L234" s="292" t="str">
        <f aca="false">A234&amp;G234&amp;H234</f>
        <v/>
      </c>
      <c r="M234" s="293" t="e">
        <f aca="false">B234&amp;F234&amp;H234&amp;C234</f>
        <v>#N/A</v>
      </c>
      <c r="N234" s="280" t="str">
        <f aca="false">+I234&amp;H234</f>
        <v/>
      </c>
    </row>
    <row r="235" customFormat="false" ht="12.5" hidden="false" customHeight="false" outlineLevel="0" collapsed="false">
      <c r="A235" s="294"/>
      <c r="B235" s="286" t="e">
        <f aca="false">VLOOKUP(A235,Adr!A:B,2,FALSE())</f>
        <v>#N/A</v>
      </c>
      <c r="C235" s="296"/>
      <c r="D235" s="297"/>
      <c r="E235" s="295"/>
      <c r="F235" s="290"/>
      <c r="G235" s="287"/>
      <c r="H235" s="287"/>
      <c r="I235" s="291" t="str">
        <f aca="false">A235&amp;F235</f>
        <v/>
      </c>
      <c r="J235" s="292" t="str">
        <f aca="false">A235&amp;G235</f>
        <v/>
      </c>
      <c r="K235" s="293"/>
      <c r="L235" s="292" t="str">
        <f aca="false">A235&amp;G235&amp;H235</f>
        <v/>
      </c>
      <c r="M235" s="293" t="e">
        <f aca="false">B235&amp;F235&amp;H235&amp;C235</f>
        <v>#N/A</v>
      </c>
      <c r="N235" s="280" t="str">
        <f aca="false">+I235&amp;H235</f>
        <v/>
      </c>
    </row>
    <row r="236" customFormat="false" ht="12.5" hidden="false" customHeight="false" outlineLevel="0" collapsed="false">
      <c r="A236" s="290"/>
      <c r="B236" s="286" t="e">
        <f aca="false">VLOOKUP(A236,Adr!A:B,2,FALSE())</f>
        <v>#N/A</v>
      </c>
      <c r="C236" s="299"/>
      <c r="D236" s="300"/>
      <c r="E236" s="289"/>
      <c r="F236" s="290"/>
      <c r="G236" s="287"/>
      <c r="H236" s="287"/>
      <c r="I236" s="291" t="str">
        <f aca="false">A236&amp;F236</f>
        <v/>
      </c>
      <c r="J236" s="292" t="str">
        <f aca="false">A236&amp;G236</f>
        <v/>
      </c>
      <c r="K236" s="293"/>
      <c r="L236" s="292" t="str">
        <f aca="false">A236&amp;G236&amp;H236</f>
        <v/>
      </c>
      <c r="M236" s="293" t="e">
        <f aca="false">B236&amp;F236&amp;H236&amp;C236</f>
        <v>#N/A</v>
      </c>
      <c r="N236" s="280" t="str">
        <f aca="false">+I236&amp;H236</f>
        <v/>
      </c>
    </row>
    <row r="237" customFormat="false" ht="12.5" hidden="false" customHeight="false" outlineLevel="0" collapsed="false">
      <c r="A237" s="294"/>
      <c r="B237" s="286" t="e">
        <f aca="false">VLOOKUP(A237,Adr!A:B,2,FALSE())</f>
        <v>#N/A</v>
      </c>
      <c r="C237" s="296"/>
      <c r="D237" s="297"/>
      <c r="E237" s="295"/>
      <c r="F237" s="290"/>
      <c r="G237" s="287"/>
      <c r="H237" s="287"/>
      <c r="I237" s="291" t="str">
        <f aca="false">A237&amp;F237</f>
        <v/>
      </c>
      <c r="J237" s="292" t="str">
        <f aca="false">A237&amp;G237</f>
        <v/>
      </c>
      <c r="K237" s="293"/>
      <c r="L237" s="292" t="str">
        <f aca="false">A237&amp;G237&amp;H237</f>
        <v/>
      </c>
      <c r="M237" s="293" t="e">
        <f aca="false">B237&amp;F237&amp;H237&amp;C237</f>
        <v>#N/A</v>
      </c>
      <c r="N237" s="280" t="str">
        <f aca="false">+I237&amp;H237</f>
        <v/>
      </c>
    </row>
    <row r="238" customFormat="false" ht="12.5" hidden="false" customHeight="false" outlineLevel="0" collapsed="false">
      <c r="A238" s="294"/>
      <c r="B238" s="286" t="e">
        <f aca="false">VLOOKUP(A238,Adr!A:B,2,FALSE())</f>
        <v>#N/A</v>
      </c>
      <c r="C238" s="296"/>
      <c r="D238" s="297"/>
      <c r="E238" s="289"/>
      <c r="F238" s="290"/>
      <c r="G238" s="287"/>
      <c r="H238" s="287"/>
      <c r="I238" s="291" t="str">
        <f aca="false">A238&amp;F238</f>
        <v/>
      </c>
      <c r="J238" s="292" t="str">
        <f aca="false">A238&amp;G238</f>
        <v/>
      </c>
      <c r="K238" s="293"/>
      <c r="L238" s="292" t="str">
        <f aca="false">A238&amp;G238&amp;H238</f>
        <v/>
      </c>
      <c r="M238" s="293" t="e">
        <f aca="false">B238&amp;F238&amp;H238&amp;C238</f>
        <v>#N/A</v>
      </c>
      <c r="N238" s="280" t="str">
        <f aca="false">+I238&amp;H238</f>
        <v/>
      </c>
    </row>
    <row r="239" customFormat="false" ht="12.5" hidden="false" customHeight="false" outlineLevel="0" collapsed="false">
      <c r="A239" s="256"/>
      <c r="B239" s="286" t="e">
        <f aca="false">VLOOKUP(A239,Adr!A:B,2,FALSE())</f>
        <v>#N/A</v>
      </c>
      <c r="C239" s="299"/>
      <c r="D239" s="300"/>
      <c r="E239" s="295"/>
      <c r="F239" s="290"/>
      <c r="G239" s="287"/>
      <c r="H239" s="287"/>
      <c r="I239" s="291" t="str">
        <f aca="false">A239&amp;F239</f>
        <v/>
      </c>
      <c r="J239" s="292" t="str">
        <f aca="false">A239&amp;G239</f>
        <v/>
      </c>
      <c r="K239" s="293"/>
      <c r="L239" s="292" t="str">
        <f aca="false">A239&amp;G239&amp;H239</f>
        <v/>
      </c>
      <c r="M239" s="293" t="e">
        <f aca="false">B239&amp;F239&amp;H239&amp;C239</f>
        <v>#N/A</v>
      </c>
      <c r="N239" s="280" t="str">
        <f aca="false">+I239&amp;H239</f>
        <v/>
      </c>
    </row>
    <row r="240" customFormat="false" ht="12.5" hidden="false" customHeight="false" outlineLevel="0" collapsed="false">
      <c r="A240" s="290"/>
      <c r="B240" s="286" t="e">
        <f aca="false">VLOOKUP(A240,Adr!A:B,2,FALSE())</f>
        <v>#N/A</v>
      </c>
      <c r="C240" s="299"/>
      <c r="D240" s="300"/>
      <c r="E240" s="289"/>
      <c r="F240" s="290"/>
      <c r="G240" s="287"/>
      <c r="H240" s="287"/>
      <c r="I240" s="291" t="str">
        <f aca="false">A240&amp;F240</f>
        <v/>
      </c>
      <c r="J240" s="292" t="str">
        <f aca="false">A240&amp;G240</f>
        <v/>
      </c>
      <c r="K240" s="293"/>
      <c r="L240" s="292" t="str">
        <f aca="false">A240&amp;G240&amp;H240</f>
        <v/>
      </c>
      <c r="M240" s="293" t="e">
        <f aca="false">B240&amp;F240&amp;H240&amp;C240</f>
        <v>#N/A</v>
      </c>
      <c r="N240" s="280" t="str">
        <f aca="false">+I240&amp;H240</f>
        <v/>
      </c>
    </row>
    <row r="241" customFormat="false" ht="12.5" hidden="false" customHeight="false" outlineLevel="0" collapsed="false">
      <c r="A241" s="256"/>
      <c r="B241" s="286" t="e">
        <f aca="false">VLOOKUP(A241,Adr!A:B,2,FALSE())</f>
        <v>#N/A</v>
      </c>
      <c r="C241" s="296"/>
      <c r="D241" s="297"/>
      <c r="E241" s="295"/>
      <c r="F241" s="290"/>
      <c r="G241" s="287"/>
      <c r="H241" s="287"/>
      <c r="I241" s="291" t="str">
        <f aca="false">A241&amp;F241</f>
        <v/>
      </c>
      <c r="J241" s="292" t="str">
        <f aca="false">A241&amp;G241</f>
        <v/>
      </c>
      <c r="K241" s="293"/>
      <c r="L241" s="292" t="str">
        <f aca="false">A241&amp;G241&amp;H241</f>
        <v/>
      </c>
      <c r="M241" s="293" t="e">
        <f aca="false">B241&amp;F241&amp;H241&amp;C241</f>
        <v>#N/A</v>
      </c>
      <c r="N241" s="280" t="str">
        <f aca="false">+I241&amp;H241</f>
        <v/>
      </c>
    </row>
    <row r="242" customFormat="false" ht="12.5" hidden="false" customHeight="false" outlineLevel="0" collapsed="false">
      <c r="A242" s="290"/>
      <c r="B242" s="286" t="e">
        <f aca="false">VLOOKUP(A242,Adr!A:B,2,FALSE())</f>
        <v>#N/A</v>
      </c>
      <c r="C242" s="299"/>
      <c r="D242" s="300"/>
      <c r="E242" s="289"/>
      <c r="F242" s="290"/>
      <c r="G242" s="287"/>
      <c r="H242" s="287"/>
      <c r="I242" s="291" t="str">
        <f aca="false">A242&amp;F242</f>
        <v/>
      </c>
      <c r="J242" s="292" t="str">
        <f aca="false">A242&amp;G242</f>
        <v/>
      </c>
      <c r="K242" s="293"/>
      <c r="L242" s="292" t="str">
        <f aca="false">A242&amp;G242&amp;H242</f>
        <v/>
      </c>
      <c r="M242" s="293" t="e">
        <f aca="false">B242&amp;F242&amp;H242&amp;C242</f>
        <v>#N/A</v>
      </c>
      <c r="N242" s="280" t="str">
        <f aca="false">+I242&amp;H242</f>
        <v/>
      </c>
    </row>
    <row r="243" customFormat="false" ht="12.5" hidden="false" customHeight="false" outlineLevel="0" collapsed="false">
      <c r="A243" s="298"/>
      <c r="B243" s="286" t="e">
        <f aca="false">VLOOKUP(A243,Adr!A:B,2,FALSE())</f>
        <v>#N/A</v>
      </c>
      <c r="C243" s="296"/>
      <c r="D243" s="297"/>
      <c r="E243" s="295"/>
      <c r="F243" s="290"/>
      <c r="G243" s="287"/>
      <c r="H243" s="287"/>
      <c r="I243" s="291" t="str">
        <f aca="false">A243&amp;F243</f>
        <v/>
      </c>
      <c r="J243" s="292" t="str">
        <f aca="false">A243&amp;G243</f>
        <v/>
      </c>
      <c r="K243" s="293"/>
      <c r="L243" s="292" t="str">
        <f aca="false">A243&amp;G243&amp;H243</f>
        <v/>
      </c>
      <c r="M243" s="293" t="e">
        <f aca="false">B243&amp;F243&amp;H243&amp;C243</f>
        <v>#N/A</v>
      </c>
      <c r="N243" s="280" t="str">
        <f aca="false">+I243&amp;H243</f>
        <v/>
      </c>
    </row>
    <row r="244" customFormat="false" ht="12.5" hidden="false" customHeight="false" outlineLevel="0" collapsed="false">
      <c r="A244" s="256"/>
      <c r="B244" s="286" t="e">
        <f aca="false">VLOOKUP(A244,Adr!A:B,2,FALSE())</f>
        <v>#N/A</v>
      </c>
      <c r="C244" s="287"/>
      <c r="D244" s="288"/>
      <c r="E244" s="289"/>
      <c r="F244" s="290"/>
      <c r="G244" s="287"/>
      <c r="H244" s="287"/>
      <c r="I244" s="291" t="str">
        <f aca="false">A244&amp;F244</f>
        <v/>
      </c>
      <c r="J244" s="292" t="str">
        <f aca="false">A244&amp;G244</f>
        <v/>
      </c>
      <c r="K244" s="293"/>
      <c r="L244" s="292" t="str">
        <f aca="false">A244&amp;G244&amp;H244</f>
        <v/>
      </c>
      <c r="M244" s="293" t="e">
        <f aca="false">B244&amp;F244&amp;H244&amp;C244</f>
        <v>#N/A</v>
      </c>
      <c r="N244" s="280" t="str">
        <f aca="false">+I244&amp;H244</f>
        <v/>
      </c>
    </row>
    <row r="245" customFormat="false" ht="12.5" hidden="false" customHeight="false" outlineLevel="0" collapsed="false">
      <c r="A245" s="294"/>
      <c r="B245" s="286" t="e">
        <f aca="false">VLOOKUP(A245,Adr!A:B,2,FALSE())</f>
        <v>#N/A</v>
      </c>
      <c r="C245" s="296"/>
      <c r="D245" s="297"/>
      <c r="E245" s="295"/>
      <c r="F245" s="290"/>
      <c r="G245" s="287"/>
      <c r="H245" s="287"/>
      <c r="I245" s="291" t="str">
        <f aca="false">A245&amp;F245</f>
        <v/>
      </c>
      <c r="J245" s="292" t="str">
        <f aca="false">A245&amp;G245</f>
        <v/>
      </c>
      <c r="K245" s="293"/>
      <c r="L245" s="292" t="str">
        <f aca="false">A245&amp;G245&amp;H245</f>
        <v/>
      </c>
      <c r="M245" s="293" t="e">
        <f aca="false">B245&amp;F245&amp;H245&amp;C245</f>
        <v>#N/A</v>
      </c>
      <c r="N245" s="280" t="str">
        <f aca="false">+I245&amp;H245</f>
        <v/>
      </c>
    </row>
    <row r="246" customFormat="false" ht="12.5" hidden="false" customHeight="false" outlineLevel="0" collapsed="false">
      <c r="A246" s="256"/>
      <c r="B246" s="286" t="e">
        <f aca="false">VLOOKUP(A246,Adr!A:B,2,FALSE())</f>
        <v>#N/A</v>
      </c>
      <c r="C246" s="296"/>
      <c r="D246" s="297"/>
      <c r="E246" s="289"/>
      <c r="F246" s="290"/>
      <c r="G246" s="287"/>
      <c r="H246" s="287"/>
      <c r="I246" s="291" t="str">
        <f aca="false">A246&amp;F246</f>
        <v/>
      </c>
      <c r="J246" s="292" t="str">
        <f aca="false">A246&amp;G246</f>
        <v/>
      </c>
      <c r="K246" s="293"/>
      <c r="L246" s="292" t="str">
        <f aca="false">A246&amp;G246&amp;H246</f>
        <v/>
      </c>
      <c r="M246" s="293" t="e">
        <f aca="false">B246&amp;F246&amp;H246&amp;C246</f>
        <v>#N/A</v>
      </c>
      <c r="N246" s="280" t="str">
        <f aca="false">+I246&amp;H246</f>
        <v/>
      </c>
    </row>
    <row r="247" customFormat="false" ht="12.5" hidden="false" customHeight="false" outlineLevel="0" collapsed="false">
      <c r="A247" s="298"/>
      <c r="B247" s="286" t="e">
        <f aca="false">VLOOKUP(A247,Adr!A:B,2,FALSE())</f>
        <v>#N/A</v>
      </c>
      <c r="C247" s="296"/>
      <c r="D247" s="297"/>
      <c r="E247" s="295"/>
      <c r="F247" s="290"/>
      <c r="G247" s="287"/>
      <c r="H247" s="287"/>
      <c r="I247" s="291" t="str">
        <f aca="false">A247&amp;F247</f>
        <v/>
      </c>
      <c r="J247" s="292" t="str">
        <f aca="false">A247&amp;G247</f>
        <v/>
      </c>
      <c r="K247" s="293"/>
      <c r="L247" s="292" t="str">
        <f aca="false">A247&amp;G247&amp;H247</f>
        <v/>
      </c>
      <c r="M247" s="293" t="e">
        <f aca="false">B247&amp;F247&amp;H247&amp;C247</f>
        <v>#N/A</v>
      </c>
      <c r="N247" s="280" t="str">
        <f aca="false">+I247&amp;H247</f>
        <v/>
      </c>
    </row>
    <row r="248" customFormat="false" ht="12.5" hidden="false" customHeight="false" outlineLevel="0" collapsed="false">
      <c r="A248" s="256"/>
      <c r="B248" s="286" t="e">
        <f aca="false">VLOOKUP(A248,Adr!A:B,2,FALSE())</f>
        <v>#N/A</v>
      </c>
      <c r="C248" s="287"/>
      <c r="D248" s="288"/>
      <c r="E248" s="289"/>
      <c r="F248" s="290"/>
      <c r="G248" s="287"/>
      <c r="H248" s="287"/>
      <c r="I248" s="291" t="str">
        <f aca="false">A248&amp;F248</f>
        <v/>
      </c>
      <c r="J248" s="292" t="str">
        <f aca="false">A248&amp;G248</f>
        <v/>
      </c>
      <c r="K248" s="293"/>
      <c r="L248" s="292" t="str">
        <f aca="false">A248&amp;G248&amp;H248</f>
        <v/>
      </c>
      <c r="M248" s="293" t="e">
        <f aca="false">B248&amp;F248&amp;H248&amp;C248</f>
        <v>#N/A</v>
      </c>
      <c r="N248" s="280" t="str">
        <f aca="false">+I248&amp;H248</f>
        <v/>
      </c>
    </row>
    <row r="249" customFormat="false" ht="12.5" hidden="false" customHeight="false" outlineLevel="0" collapsed="false">
      <c r="A249" s="290"/>
      <c r="B249" s="286" t="e">
        <f aca="false">VLOOKUP(A249,Adr!A:B,2,FALSE())</f>
        <v>#N/A</v>
      </c>
      <c r="C249" s="299"/>
      <c r="D249" s="300"/>
      <c r="E249" s="295"/>
      <c r="F249" s="290"/>
      <c r="G249" s="287"/>
      <c r="H249" s="287"/>
      <c r="I249" s="291" t="str">
        <f aca="false">A249&amp;F249</f>
        <v/>
      </c>
      <c r="J249" s="292" t="str">
        <f aca="false">A249&amp;G249</f>
        <v/>
      </c>
      <c r="K249" s="293"/>
      <c r="L249" s="292" t="str">
        <f aca="false">A249&amp;G249&amp;H249</f>
        <v/>
      </c>
      <c r="M249" s="293" t="e">
        <f aca="false">B249&amp;F249&amp;H249&amp;C249</f>
        <v>#N/A</v>
      </c>
      <c r="N249" s="280" t="str">
        <f aca="false">+I249&amp;H249</f>
        <v/>
      </c>
    </row>
    <row r="250" customFormat="false" ht="12.5" hidden="false" customHeight="false" outlineLevel="0" collapsed="false">
      <c r="A250" s="294"/>
      <c r="B250" s="286" t="e">
        <f aca="false">VLOOKUP(A250,Adr!A:B,2,FALSE())</f>
        <v>#N/A</v>
      </c>
      <c r="C250" s="296"/>
      <c r="D250" s="297"/>
      <c r="E250" s="289"/>
      <c r="F250" s="290"/>
      <c r="G250" s="287"/>
      <c r="H250" s="287"/>
      <c r="I250" s="291" t="str">
        <f aca="false">A250&amp;F250</f>
        <v/>
      </c>
      <c r="J250" s="292" t="str">
        <f aca="false">A250&amp;G250</f>
        <v/>
      </c>
      <c r="K250" s="293"/>
      <c r="L250" s="292" t="str">
        <f aca="false">A250&amp;G250&amp;H250</f>
        <v/>
      </c>
      <c r="M250" s="293" t="e">
        <f aca="false">B250&amp;F250&amp;H250&amp;C250</f>
        <v>#N/A</v>
      </c>
      <c r="N250" s="280" t="str">
        <f aca="false">+I250&amp;H250</f>
        <v/>
      </c>
    </row>
    <row r="251" customFormat="false" ht="12.5" hidden="false" customHeight="false" outlineLevel="0" collapsed="false">
      <c r="A251" s="256"/>
      <c r="B251" s="286" t="e">
        <f aca="false">VLOOKUP(A251,Adr!A:B,2,FALSE())</f>
        <v>#N/A</v>
      </c>
      <c r="C251" s="296"/>
      <c r="D251" s="297"/>
      <c r="E251" s="295"/>
      <c r="F251" s="290"/>
      <c r="G251" s="287"/>
      <c r="H251" s="287"/>
      <c r="I251" s="291" t="str">
        <f aca="false">A251&amp;F251</f>
        <v/>
      </c>
      <c r="J251" s="292" t="str">
        <f aca="false">A251&amp;G251</f>
        <v/>
      </c>
      <c r="K251" s="293"/>
      <c r="L251" s="292" t="str">
        <f aca="false">A251&amp;G251&amp;H251</f>
        <v/>
      </c>
      <c r="M251" s="293" t="e">
        <f aca="false">B251&amp;F251&amp;H251&amp;C251</f>
        <v>#N/A</v>
      </c>
      <c r="N251" s="280" t="str">
        <f aca="false">+I251&amp;H251</f>
        <v/>
      </c>
    </row>
    <row r="252" customFormat="false" ht="12.5" hidden="false" customHeight="false" outlineLevel="0" collapsed="false">
      <c r="A252" s="294"/>
      <c r="B252" s="286" t="e">
        <f aca="false">VLOOKUP(A252,Adr!A:B,2,FALSE())</f>
        <v>#N/A</v>
      </c>
      <c r="C252" s="296"/>
      <c r="D252" s="297"/>
      <c r="E252" s="289"/>
      <c r="F252" s="290"/>
      <c r="G252" s="287"/>
      <c r="H252" s="287"/>
      <c r="I252" s="291" t="str">
        <f aca="false">A252&amp;F252</f>
        <v/>
      </c>
      <c r="J252" s="292" t="str">
        <f aca="false">A252&amp;G252</f>
        <v/>
      </c>
      <c r="K252" s="293"/>
      <c r="L252" s="292" t="str">
        <f aca="false">A252&amp;G252&amp;H252</f>
        <v/>
      </c>
      <c r="M252" s="293" t="e">
        <f aca="false">B252&amp;F252&amp;H252&amp;C252</f>
        <v>#N/A</v>
      </c>
      <c r="N252" s="280" t="str">
        <f aca="false">+I252&amp;H252</f>
        <v/>
      </c>
    </row>
    <row r="253" customFormat="false" ht="12.5" hidden="false" customHeight="false" outlineLevel="0" collapsed="false">
      <c r="A253" s="294"/>
      <c r="B253" s="286" t="e">
        <f aca="false">VLOOKUP(A253,Adr!A:B,2,FALSE())</f>
        <v>#N/A</v>
      </c>
      <c r="C253" s="296"/>
      <c r="D253" s="297"/>
      <c r="E253" s="295"/>
      <c r="F253" s="290"/>
      <c r="G253" s="287"/>
      <c r="H253" s="287"/>
      <c r="I253" s="291" t="str">
        <f aca="false">A253&amp;F253</f>
        <v/>
      </c>
      <c r="J253" s="292" t="str">
        <f aca="false">A253&amp;G253</f>
        <v/>
      </c>
      <c r="K253" s="293"/>
      <c r="L253" s="292" t="str">
        <f aca="false">A253&amp;G253&amp;H253</f>
        <v/>
      </c>
      <c r="M253" s="293" t="e">
        <f aca="false">B253&amp;F253&amp;H253&amp;C253</f>
        <v>#N/A</v>
      </c>
      <c r="N253" s="280" t="str">
        <f aca="false">+I253&amp;H253</f>
        <v/>
      </c>
    </row>
    <row r="254" customFormat="false" ht="12.5" hidden="false" customHeight="false" outlineLevel="0" collapsed="false">
      <c r="A254" s="264"/>
      <c r="B254" s="286" t="e">
        <f aca="false">VLOOKUP(A254,Adr!A:B,2,FALSE())</f>
        <v>#N/A</v>
      </c>
      <c r="C254" s="287"/>
      <c r="D254" s="288"/>
      <c r="E254" s="289"/>
      <c r="F254" s="290"/>
      <c r="G254" s="287"/>
      <c r="H254" s="287"/>
      <c r="I254" s="291" t="str">
        <f aca="false">A254&amp;F254</f>
        <v/>
      </c>
      <c r="J254" s="292" t="str">
        <f aca="false">A254&amp;G254</f>
        <v/>
      </c>
      <c r="K254" s="293"/>
      <c r="L254" s="292" t="str">
        <f aca="false">A254&amp;G254&amp;H254</f>
        <v/>
      </c>
      <c r="M254" s="293" t="e">
        <f aca="false">B254&amp;F254&amp;H254&amp;C254</f>
        <v>#N/A</v>
      </c>
      <c r="N254" s="280" t="str">
        <f aca="false">+I254&amp;H254</f>
        <v/>
      </c>
    </row>
    <row r="255" customFormat="false" ht="12.5" hidden="false" customHeight="false" outlineLevel="0" collapsed="false">
      <c r="A255" s="256"/>
      <c r="B255" s="286" t="e">
        <f aca="false">VLOOKUP(A255,Adr!A:B,2,FALSE())</f>
        <v>#N/A</v>
      </c>
      <c r="C255" s="296"/>
      <c r="D255" s="288"/>
      <c r="E255" s="295"/>
      <c r="F255" s="290"/>
      <c r="G255" s="287"/>
      <c r="H255" s="287"/>
      <c r="I255" s="291" t="str">
        <f aca="false">A255&amp;F255</f>
        <v/>
      </c>
      <c r="J255" s="292" t="str">
        <f aca="false">A255&amp;G255</f>
        <v/>
      </c>
      <c r="K255" s="293"/>
      <c r="L255" s="292" t="str">
        <f aca="false">A255&amp;G255&amp;H255</f>
        <v/>
      </c>
      <c r="M255" s="293" t="e">
        <f aca="false">B255&amp;F255&amp;H255&amp;C255</f>
        <v>#N/A</v>
      </c>
      <c r="N255" s="280" t="str">
        <f aca="false">+I255&amp;H255</f>
        <v/>
      </c>
    </row>
    <row r="256" customFormat="false" ht="12.5" hidden="false" customHeight="false" outlineLevel="0" collapsed="false">
      <c r="A256" s="290"/>
      <c r="B256" s="286" t="e">
        <f aca="false">VLOOKUP(A256,Adr!A:B,2,FALSE())</f>
        <v>#N/A</v>
      </c>
      <c r="C256" s="287"/>
      <c r="D256" s="288"/>
      <c r="E256" s="289"/>
      <c r="F256" s="290"/>
      <c r="G256" s="287"/>
      <c r="H256" s="287"/>
      <c r="I256" s="291" t="str">
        <f aca="false">A256&amp;F256</f>
        <v/>
      </c>
      <c r="J256" s="292" t="str">
        <f aca="false">A256&amp;G256</f>
        <v/>
      </c>
      <c r="K256" s="293"/>
      <c r="L256" s="292" t="str">
        <f aca="false">A256&amp;G256&amp;H256</f>
        <v/>
      </c>
      <c r="M256" s="293" t="e">
        <f aca="false">B256&amp;F256&amp;H256&amp;C256</f>
        <v>#N/A</v>
      </c>
      <c r="N256" s="280" t="str">
        <f aca="false">+I256&amp;H256</f>
        <v/>
      </c>
    </row>
    <row r="257" customFormat="false" ht="12.5" hidden="false" customHeight="false" outlineLevel="0" collapsed="false">
      <c r="A257" s="294"/>
      <c r="B257" s="286" t="e">
        <f aca="false">VLOOKUP(A257,Adr!A:B,2,FALSE())</f>
        <v>#N/A</v>
      </c>
      <c r="C257" s="296"/>
      <c r="D257" s="297"/>
      <c r="E257" s="295"/>
      <c r="F257" s="290"/>
      <c r="G257" s="287"/>
      <c r="H257" s="287"/>
      <c r="I257" s="291" t="str">
        <f aca="false">A257&amp;F257</f>
        <v/>
      </c>
      <c r="J257" s="292" t="str">
        <f aca="false">A257&amp;G257</f>
        <v/>
      </c>
      <c r="K257" s="293"/>
      <c r="L257" s="292" t="str">
        <f aca="false">A257&amp;G257&amp;H257</f>
        <v/>
      </c>
      <c r="M257" s="293" t="e">
        <f aca="false">B257&amp;F257&amp;H257&amp;C257</f>
        <v>#N/A</v>
      </c>
      <c r="N257" s="280" t="str">
        <f aca="false">+I257&amp;H257</f>
        <v/>
      </c>
    </row>
    <row r="258" customFormat="false" ht="12.5" hidden="false" customHeight="false" outlineLevel="0" collapsed="false">
      <c r="A258" s="290"/>
      <c r="B258" s="286" t="e">
        <f aca="false">VLOOKUP(A258,Adr!A:B,2,FALSE())</f>
        <v>#N/A</v>
      </c>
      <c r="C258" s="299"/>
      <c r="D258" s="300"/>
      <c r="E258" s="289"/>
      <c r="F258" s="290"/>
      <c r="G258" s="287"/>
      <c r="H258" s="287"/>
      <c r="I258" s="291" t="str">
        <f aca="false">A258&amp;F258</f>
        <v/>
      </c>
      <c r="J258" s="292" t="str">
        <f aca="false">A258&amp;G258</f>
        <v/>
      </c>
      <c r="K258" s="293"/>
      <c r="L258" s="292" t="str">
        <f aca="false">A258&amp;G258&amp;H258</f>
        <v/>
      </c>
      <c r="M258" s="293" t="e">
        <f aca="false">B258&amp;F258&amp;H258&amp;C258</f>
        <v>#N/A</v>
      </c>
      <c r="N258" s="280" t="str">
        <f aca="false">+I258&amp;H258</f>
        <v/>
      </c>
    </row>
    <row r="259" customFormat="false" ht="12.5" hidden="false" customHeight="false" outlineLevel="0" collapsed="false">
      <c r="A259" s="294"/>
      <c r="B259" s="286" t="e">
        <f aca="false">VLOOKUP(A259,Adr!A:B,2,FALSE())</f>
        <v>#N/A</v>
      </c>
      <c r="C259" s="296"/>
      <c r="D259" s="297"/>
      <c r="E259" s="295"/>
      <c r="F259" s="290"/>
      <c r="G259" s="287"/>
      <c r="H259" s="287"/>
      <c r="I259" s="291" t="str">
        <f aca="false">A259&amp;F259</f>
        <v/>
      </c>
      <c r="J259" s="292" t="str">
        <f aca="false">A259&amp;G259</f>
        <v/>
      </c>
      <c r="K259" s="293"/>
      <c r="L259" s="292" t="str">
        <f aca="false">A259&amp;G259&amp;H259</f>
        <v/>
      </c>
      <c r="M259" s="293" t="e">
        <f aca="false">B259&amp;F259&amp;H259&amp;C259</f>
        <v>#N/A</v>
      </c>
      <c r="N259" s="280" t="str">
        <f aca="false">+I259&amp;H259</f>
        <v/>
      </c>
    </row>
    <row r="260" customFormat="false" ht="12.5" hidden="false" customHeight="false" outlineLevel="0" collapsed="false">
      <c r="A260" s="294"/>
      <c r="B260" s="286" t="e">
        <f aca="false">VLOOKUP(A260,Adr!A:B,2,FALSE())</f>
        <v>#N/A</v>
      </c>
      <c r="C260" s="296"/>
      <c r="D260" s="297"/>
      <c r="E260" s="289"/>
      <c r="F260" s="290"/>
      <c r="G260" s="287"/>
      <c r="H260" s="287"/>
      <c r="I260" s="291" t="str">
        <f aca="false">A260&amp;F260</f>
        <v/>
      </c>
      <c r="J260" s="292" t="str">
        <f aca="false">A260&amp;G260</f>
        <v/>
      </c>
      <c r="K260" s="293"/>
      <c r="L260" s="292" t="str">
        <f aca="false">A260&amp;G260&amp;H260</f>
        <v/>
      </c>
      <c r="M260" s="293" t="e">
        <f aca="false">B260&amp;F260&amp;H260&amp;C260</f>
        <v>#N/A</v>
      </c>
      <c r="N260" s="280" t="str">
        <f aca="false">+I260&amp;H260</f>
        <v/>
      </c>
    </row>
    <row r="261" customFormat="false" ht="12.5" hidden="false" customHeight="false" outlineLevel="0" collapsed="false">
      <c r="A261" s="290"/>
      <c r="B261" s="286" t="e">
        <f aca="false">VLOOKUP(A261,Adr!A:B,2,FALSE())</f>
        <v>#N/A</v>
      </c>
      <c r="C261" s="299"/>
      <c r="D261" s="300"/>
      <c r="E261" s="295"/>
      <c r="F261" s="290"/>
      <c r="G261" s="287"/>
      <c r="H261" s="287"/>
      <c r="I261" s="291" t="str">
        <f aca="false">A261&amp;F261</f>
        <v/>
      </c>
      <c r="J261" s="292" t="str">
        <f aca="false">A261&amp;G261</f>
        <v/>
      </c>
      <c r="K261" s="293"/>
      <c r="L261" s="292" t="str">
        <f aca="false">A261&amp;G261&amp;H261</f>
        <v/>
      </c>
      <c r="M261" s="293" t="e">
        <f aca="false">B261&amp;F261&amp;H261&amp;C261</f>
        <v>#N/A</v>
      </c>
      <c r="N261" s="280" t="str">
        <f aca="false">+I261&amp;H261</f>
        <v/>
      </c>
    </row>
    <row r="262" customFormat="false" ht="12.5" hidden="false" customHeight="false" outlineLevel="0" collapsed="false">
      <c r="A262" s="290"/>
      <c r="B262" s="286" t="e">
        <f aca="false">VLOOKUP(A262,Adr!A:B,2,FALSE())</f>
        <v>#N/A</v>
      </c>
      <c r="C262" s="296"/>
      <c r="D262" s="297"/>
      <c r="E262" s="289"/>
      <c r="F262" s="290"/>
      <c r="G262" s="287"/>
      <c r="H262" s="287"/>
      <c r="I262" s="291" t="str">
        <f aca="false">A262&amp;F262</f>
        <v/>
      </c>
      <c r="J262" s="292" t="str">
        <f aca="false">A262&amp;G262</f>
        <v/>
      </c>
      <c r="K262" s="293"/>
      <c r="L262" s="292" t="str">
        <f aca="false">A262&amp;G262&amp;H262</f>
        <v/>
      </c>
      <c r="M262" s="293" t="e">
        <f aca="false">B262&amp;F262&amp;H262&amp;C262</f>
        <v>#N/A</v>
      </c>
      <c r="N262" s="280" t="str">
        <f aca="false">+I262&amp;H262</f>
        <v/>
      </c>
    </row>
    <row r="263" customFormat="false" ht="12.5" hidden="false" customHeight="false" outlineLevel="0" collapsed="false">
      <c r="A263" s="256"/>
      <c r="B263" s="286" t="e">
        <f aca="false">VLOOKUP(A263,Adr!A:B,2,FALSE())</f>
        <v>#N/A</v>
      </c>
      <c r="C263" s="296"/>
      <c r="D263" s="297"/>
      <c r="E263" s="295"/>
      <c r="F263" s="290"/>
      <c r="G263" s="287"/>
      <c r="H263" s="287"/>
      <c r="I263" s="291" t="str">
        <f aca="false">A263&amp;F263</f>
        <v/>
      </c>
      <c r="J263" s="292" t="str">
        <f aca="false">A263&amp;G263</f>
        <v/>
      </c>
      <c r="K263" s="293"/>
      <c r="L263" s="292" t="str">
        <f aca="false">A263&amp;G263&amp;H263</f>
        <v/>
      </c>
      <c r="M263" s="293" t="e">
        <f aca="false">B263&amp;F263&amp;H263&amp;C263</f>
        <v>#N/A</v>
      </c>
      <c r="N263" s="280" t="str">
        <f aca="false">+I263&amp;H263</f>
        <v/>
      </c>
    </row>
    <row r="264" customFormat="false" ht="12.5" hidden="false" customHeight="false" outlineLevel="0" collapsed="false">
      <c r="A264" s="256"/>
      <c r="B264" s="286" t="e">
        <f aca="false">VLOOKUP(A264,Adr!A:B,2,FALSE())</f>
        <v>#N/A</v>
      </c>
      <c r="C264" s="296"/>
      <c r="D264" s="297"/>
      <c r="E264" s="289"/>
      <c r="F264" s="290"/>
      <c r="G264" s="287"/>
      <c r="H264" s="287"/>
      <c r="I264" s="291" t="str">
        <f aca="false">A264&amp;F264</f>
        <v/>
      </c>
      <c r="J264" s="292" t="str">
        <f aca="false">A264&amp;G264</f>
        <v/>
      </c>
      <c r="K264" s="293"/>
      <c r="L264" s="292" t="str">
        <f aca="false">A264&amp;G264&amp;H264</f>
        <v/>
      </c>
      <c r="M264" s="293" t="e">
        <f aca="false">B264&amp;F264&amp;H264&amp;C264</f>
        <v>#N/A</v>
      </c>
      <c r="N264" s="280" t="str">
        <f aca="false">+I264&amp;H264</f>
        <v/>
      </c>
    </row>
    <row r="265" customFormat="false" ht="12.5" hidden="false" customHeight="false" outlineLevel="0" collapsed="false">
      <c r="A265" s="298"/>
      <c r="B265" s="286" t="e">
        <f aca="false">VLOOKUP(A265,Adr!A:B,2,FALSE())</f>
        <v>#N/A</v>
      </c>
      <c r="C265" s="296"/>
      <c r="D265" s="297"/>
      <c r="E265" s="295"/>
      <c r="F265" s="290"/>
      <c r="G265" s="287"/>
      <c r="H265" s="287"/>
      <c r="I265" s="291" t="str">
        <f aca="false">A265&amp;F265</f>
        <v/>
      </c>
      <c r="J265" s="292" t="str">
        <f aca="false">A265&amp;G265</f>
        <v/>
      </c>
      <c r="K265" s="293"/>
      <c r="L265" s="292" t="str">
        <f aca="false">A265&amp;G265&amp;H265</f>
        <v/>
      </c>
      <c r="M265" s="293" t="e">
        <f aca="false">B265&amp;F265&amp;H265&amp;C265</f>
        <v>#N/A</v>
      </c>
      <c r="N265" s="280" t="str">
        <f aca="false">+I265&amp;H265</f>
        <v/>
      </c>
    </row>
    <row r="266" customFormat="false" ht="12.5" hidden="false" customHeight="false" outlineLevel="0" collapsed="false">
      <c r="A266" s="298"/>
      <c r="B266" s="286" t="e">
        <f aca="false">VLOOKUP(A266,Adr!A:B,2,FALSE())</f>
        <v>#N/A</v>
      </c>
      <c r="C266" s="296"/>
      <c r="D266" s="297"/>
      <c r="E266" s="289"/>
      <c r="F266" s="290"/>
      <c r="G266" s="287"/>
      <c r="H266" s="287"/>
      <c r="I266" s="291" t="str">
        <f aca="false">A266&amp;F266</f>
        <v/>
      </c>
      <c r="J266" s="292" t="str">
        <f aca="false">A266&amp;G266</f>
        <v/>
      </c>
      <c r="K266" s="293"/>
      <c r="L266" s="292" t="str">
        <f aca="false">A266&amp;G266&amp;H266</f>
        <v/>
      </c>
      <c r="M266" s="293" t="e">
        <f aca="false">B266&amp;F266&amp;H266&amp;C266</f>
        <v>#N/A</v>
      </c>
      <c r="N266" s="280" t="str">
        <f aca="false">+I266&amp;H266</f>
        <v/>
      </c>
    </row>
    <row r="267" customFormat="false" ht="12.5" hidden="false" customHeight="false" outlineLevel="0" collapsed="false">
      <c r="A267" s="298"/>
      <c r="B267" s="286" t="e">
        <f aca="false">VLOOKUP(A267,Adr!A:B,2,FALSE())</f>
        <v>#N/A</v>
      </c>
      <c r="C267" s="296"/>
      <c r="D267" s="297"/>
      <c r="E267" s="295"/>
      <c r="F267" s="290"/>
      <c r="G267" s="287"/>
      <c r="H267" s="287"/>
      <c r="I267" s="291" t="str">
        <f aca="false">A267&amp;F267</f>
        <v/>
      </c>
      <c r="J267" s="292" t="str">
        <f aca="false">A267&amp;G267</f>
        <v/>
      </c>
      <c r="K267" s="293"/>
      <c r="L267" s="292" t="str">
        <f aca="false">A267&amp;G267&amp;H267</f>
        <v/>
      </c>
      <c r="M267" s="293" t="e">
        <f aca="false">B267&amp;F267&amp;H267&amp;C267</f>
        <v>#N/A</v>
      </c>
      <c r="N267" s="280" t="str">
        <f aca="false">+I267&amp;H267</f>
        <v/>
      </c>
    </row>
    <row r="268" customFormat="false" ht="12.5" hidden="false" customHeight="false" outlineLevel="0" collapsed="false">
      <c r="A268" s="298"/>
      <c r="B268" s="286" t="e">
        <f aca="false">VLOOKUP(A268,Adr!A:B,2,FALSE())</f>
        <v>#N/A</v>
      </c>
      <c r="C268" s="296"/>
      <c r="D268" s="297"/>
      <c r="E268" s="289"/>
      <c r="F268" s="290"/>
      <c r="G268" s="287"/>
      <c r="H268" s="287"/>
      <c r="I268" s="291" t="str">
        <f aca="false">A268&amp;F268</f>
        <v/>
      </c>
      <c r="J268" s="292" t="str">
        <f aca="false">A268&amp;G268</f>
        <v/>
      </c>
      <c r="K268" s="293"/>
      <c r="L268" s="292" t="str">
        <f aca="false">A268&amp;G268&amp;H268</f>
        <v/>
      </c>
      <c r="M268" s="293" t="e">
        <f aca="false">B268&amp;F268&amp;H268&amp;C268</f>
        <v>#N/A</v>
      </c>
      <c r="N268" s="280" t="str">
        <f aca="false">+I268&amp;H268</f>
        <v/>
      </c>
    </row>
    <row r="269" customFormat="false" ht="12.5" hidden="false" customHeight="false" outlineLevel="0" collapsed="false">
      <c r="A269" s="298"/>
      <c r="B269" s="286" t="e">
        <f aca="false">VLOOKUP(A269,Adr!A:B,2,FALSE())</f>
        <v>#N/A</v>
      </c>
      <c r="C269" s="296"/>
      <c r="D269" s="297"/>
      <c r="E269" s="295"/>
      <c r="F269" s="290"/>
      <c r="G269" s="287"/>
      <c r="H269" s="287"/>
      <c r="I269" s="291" t="str">
        <f aca="false">A269&amp;F269</f>
        <v/>
      </c>
      <c r="J269" s="292" t="str">
        <f aca="false">A269&amp;G269</f>
        <v/>
      </c>
      <c r="K269" s="293"/>
      <c r="L269" s="292" t="str">
        <f aca="false">A269&amp;G269&amp;H269</f>
        <v/>
      </c>
      <c r="M269" s="293" t="e">
        <f aca="false">B269&amp;F269&amp;H269&amp;C269</f>
        <v>#N/A</v>
      </c>
      <c r="N269" s="280" t="str">
        <f aca="false">+I269&amp;H269</f>
        <v/>
      </c>
    </row>
    <row r="270" customFormat="false" ht="12.5" hidden="false" customHeight="false" outlineLevel="0" collapsed="false">
      <c r="A270" s="298"/>
      <c r="B270" s="286" t="e">
        <f aca="false">VLOOKUP(A270,Adr!A:B,2,FALSE())</f>
        <v>#N/A</v>
      </c>
      <c r="C270" s="296"/>
      <c r="D270" s="297"/>
      <c r="E270" s="289"/>
      <c r="F270" s="290"/>
      <c r="G270" s="287"/>
      <c r="H270" s="287"/>
      <c r="I270" s="291" t="str">
        <f aca="false">A270&amp;F270</f>
        <v/>
      </c>
      <c r="J270" s="292" t="str">
        <f aca="false">A270&amp;G270</f>
        <v/>
      </c>
      <c r="K270" s="293"/>
      <c r="L270" s="292" t="str">
        <f aca="false">A270&amp;G270&amp;H270</f>
        <v/>
      </c>
      <c r="M270" s="293" t="e">
        <f aca="false">B270&amp;F270&amp;H270&amp;C270</f>
        <v>#N/A</v>
      </c>
      <c r="N270" s="280" t="str">
        <f aca="false">+I270&amp;H270</f>
        <v/>
      </c>
    </row>
    <row r="271" customFormat="false" ht="12.5" hidden="false" customHeight="false" outlineLevel="0" collapsed="false">
      <c r="A271" s="256"/>
      <c r="B271" s="286" t="e">
        <f aca="false">VLOOKUP(A271,Adr!A:B,2,FALSE())</f>
        <v>#N/A</v>
      </c>
      <c r="C271" s="287"/>
      <c r="D271" s="288"/>
      <c r="E271" s="295"/>
      <c r="F271" s="290"/>
      <c r="G271" s="287"/>
      <c r="H271" s="287"/>
      <c r="I271" s="291" t="str">
        <f aca="false">A271&amp;F271</f>
        <v/>
      </c>
      <c r="J271" s="292" t="str">
        <f aca="false">A271&amp;G271</f>
        <v/>
      </c>
      <c r="K271" s="293"/>
      <c r="L271" s="292" t="str">
        <f aca="false">A271&amp;G271&amp;H271</f>
        <v/>
      </c>
      <c r="M271" s="293" t="e">
        <f aca="false">B271&amp;F271&amp;H271&amp;C271</f>
        <v>#N/A</v>
      </c>
      <c r="N271" s="280" t="str">
        <f aca="false">+I271&amp;H271</f>
        <v/>
      </c>
    </row>
    <row r="272" customFormat="false" ht="12.5" hidden="false" customHeight="false" outlineLevel="0" collapsed="false">
      <c r="A272" s="298"/>
      <c r="B272" s="286" t="e">
        <f aca="false">VLOOKUP(A272,Adr!A:B,2,FALSE())</f>
        <v>#N/A</v>
      </c>
      <c r="C272" s="296"/>
      <c r="D272" s="297"/>
      <c r="E272" s="289"/>
      <c r="F272" s="290"/>
      <c r="G272" s="287"/>
      <c r="H272" s="287"/>
      <c r="I272" s="291" t="str">
        <f aca="false">A272&amp;F272</f>
        <v/>
      </c>
      <c r="J272" s="292" t="str">
        <f aca="false">A272&amp;G272</f>
        <v/>
      </c>
      <c r="K272" s="293"/>
      <c r="L272" s="292" t="str">
        <f aca="false">A272&amp;G272&amp;H272</f>
        <v/>
      </c>
      <c r="M272" s="293" t="e">
        <f aca="false">B272&amp;F272&amp;H272&amp;C272</f>
        <v>#N/A</v>
      </c>
      <c r="N272" s="280" t="str">
        <f aca="false">+I272&amp;H272</f>
        <v/>
      </c>
    </row>
    <row r="273" customFormat="false" ht="12.5" hidden="false" customHeight="false" outlineLevel="0" collapsed="false">
      <c r="A273" s="298"/>
      <c r="B273" s="286" t="e">
        <f aca="false">VLOOKUP(A273,Adr!A:B,2,FALSE())</f>
        <v>#N/A</v>
      </c>
      <c r="C273" s="296"/>
      <c r="D273" s="297"/>
      <c r="E273" s="295"/>
      <c r="F273" s="290"/>
      <c r="G273" s="287"/>
      <c r="H273" s="287"/>
      <c r="I273" s="291" t="str">
        <f aca="false">A273&amp;F273</f>
        <v/>
      </c>
      <c r="J273" s="292" t="str">
        <f aca="false">A273&amp;G273</f>
        <v/>
      </c>
      <c r="K273" s="293"/>
      <c r="L273" s="292" t="str">
        <f aca="false">A273&amp;G273&amp;H273</f>
        <v/>
      </c>
      <c r="M273" s="293" t="e">
        <f aca="false">B273&amp;F273&amp;H273&amp;C273</f>
        <v>#N/A</v>
      </c>
      <c r="N273" s="280" t="str">
        <f aca="false">+I273&amp;H273</f>
        <v/>
      </c>
    </row>
    <row r="274" customFormat="false" ht="12.5" hidden="false" customHeight="false" outlineLevel="0" collapsed="false">
      <c r="A274" s="294"/>
      <c r="B274" s="286" t="e">
        <f aca="false">VLOOKUP(A274,Adr!A:B,2,FALSE())</f>
        <v>#N/A</v>
      </c>
      <c r="C274" s="296"/>
      <c r="D274" s="297"/>
      <c r="E274" s="289"/>
      <c r="F274" s="290"/>
      <c r="G274" s="287"/>
      <c r="H274" s="287"/>
      <c r="I274" s="291" t="str">
        <f aca="false">A274&amp;F274</f>
        <v/>
      </c>
      <c r="J274" s="292" t="str">
        <f aca="false">A274&amp;G274</f>
        <v/>
      </c>
      <c r="K274" s="293"/>
      <c r="L274" s="292" t="str">
        <f aca="false">A274&amp;G274&amp;H274</f>
        <v/>
      </c>
      <c r="M274" s="293" t="e">
        <f aca="false">B274&amp;F274&amp;H274&amp;C274</f>
        <v>#N/A</v>
      </c>
      <c r="N274" s="280" t="str">
        <f aca="false">+I274&amp;H274</f>
        <v/>
      </c>
    </row>
    <row r="275" customFormat="false" ht="12.5" hidden="false" customHeight="false" outlineLevel="0" collapsed="false">
      <c r="A275" s="256"/>
      <c r="B275" s="286" t="e">
        <f aca="false">VLOOKUP(A275,Adr!A:B,2,FALSE())</f>
        <v>#N/A</v>
      </c>
      <c r="C275" s="296"/>
      <c r="D275" s="297"/>
      <c r="E275" s="295"/>
      <c r="F275" s="290"/>
      <c r="G275" s="287"/>
      <c r="H275" s="287"/>
      <c r="I275" s="291" t="str">
        <f aca="false">A275&amp;F275</f>
        <v/>
      </c>
      <c r="J275" s="292" t="str">
        <f aca="false">A275&amp;G275</f>
        <v/>
      </c>
      <c r="K275" s="293"/>
      <c r="L275" s="292" t="str">
        <f aca="false">A275&amp;G275&amp;H275</f>
        <v/>
      </c>
      <c r="M275" s="293" t="e">
        <f aca="false">B275&amp;F275&amp;H275&amp;C275</f>
        <v>#N/A</v>
      </c>
      <c r="N275" s="280" t="str">
        <f aca="false">+I275&amp;H275</f>
        <v/>
      </c>
    </row>
    <row r="276" customFormat="false" ht="12.5" hidden="false" customHeight="false" outlineLevel="0" collapsed="false">
      <c r="A276" s="294"/>
      <c r="B276" s="286" t="e">
        <f aca="false">VLOOKUP(A276,Adr!A:B,2,FALSE())</f>
        <v>#N/A</v>
      </c>
      <c r="C276" s="296"/>
      <c r="D276" s="297"/>
      <c r="E276" s="289"/>
      <c r="F276" s="290"/>
      <c r="G276" s="287"/>
      <c r="H276" s="287"/>
      <c r="I276" s="291" t="str">
        <f aca="false">A276&amp;F276</f>
        <v/>
      </c>
      <c r="J276" s="292" t="str">
        <f aca="false">A276&amp;G276</f>
        <v/>
      </c>
      <c r="K276" s="293"/>
      <c r="L276" s="292" t="str">
        <f aca="false">A276&amp;G276&amp;H276</f>
        <v/>
      </c>
      <c r="M276" s="293" t="e">
        <f aca="false">B276&amp;F276&amp;H276&amp;C276</f>
        <v>#N/A</v>
      </c>
      <c r="N276" s="280" t="str">
        <f aca="false">+I276&amp;H276</f>
        <v/>
      </c>
    </row>
    <row r="277" customFormat="false" ht="12.5" hidden="false" customHeight="false" outlineLevel="0" collapsed="false">
      <c r="A277" s="294"/>
      <c r="B277" s="286" t="e">
        <f aca="false">VLOOKUP(A277,Adr!A:B,2,FALSE())</f>
        <v>#N/A</v>
      </c>
      <c r="C277" s="296"/>
      <c r="D277" s="297"/>
      <c r="E277" s="295"/>
      <c r="F277" s="290"/>
      <c r="G277" s="287"/>
      <c r="H277" s="287"/>
      <c r="I277" s="291" t="str">
        <f aca="false">A277&amp;F277</f>
        <v/>
      </c>
      <c r="J277" s="292" t="str">
        <f aca="false">A277&amp;G277</f>
        <v/>
      </c>
      <c r="K277" s="293"/>
      <c r="L277" s="292" t="str">
        <f aca="false">A277&amp;G277&amp;H277</f>
        <v/>
      </c>
      <c r="M277" s="293" t="e">
        <f aca="false">B277&amp;F277&amp;H277&amp;C277</f>
        <v>#N/A</v>
      </c>
      <c r="N277" s="280" t="str">
        <f aca="false">+I277&amp;H277</f>
        <v/>
      </c>
    </row>
    <row r="278" customFormat="false" ht="12.5" hidden="false" customHeight="false" outlineLevel="0" collapsed="false">
      <c r="A278" s="294"/>
      <c r="B278" s="286" t="e">
        <f aca="false">VLOOKUP(A278,Adr!A:B,2,FALSE())</f>
        <v>#N/A</v>
      </c>
      <c r="C278" s="299"/>
      <c r="D278" s="297"/>
      <c r="E278" s="289"/>
      <c r="F278" s="290"/>
      <c r="G278" s="287"/>
      <c r="H278" s="287"/>
      <c r="I278" s="291" t="str">
        <f aca="false">A278&amp;F278</f>
        <v/>
      </c>
      <c r="J278" s="292" t="str">
        <f aca="false">A278&amp;G278</f>
        <v/>
      </c>
      <c r="K278" s="293"/>
      <c r="L278" s="292" t="str">
        <f aca="false">A278&amp;G278&amp;H278</f>
        <v/>
      </c>
      <c r="M278" s="293" t="e">
        <f aca="false">B278&amp;F278&amp;H278&amp;C278</f>
        <v>#N/A</v>
      </c>
      <c r="N278" s="280" t="str">
        <f aca="false">+I278&amp;H278</f>
        <v/>
      </c>
    </row>
    <row r="279" customFormat="false" ht="12.5" hidden="false" customHeight="false" outlineLevel="0" collapsed="false">
      <c r="A279" s="256"/>
      <c r="B279" s="286" t="e">
        <f aca="false">VLOOKUP(A279,Adr!A:B,2,FALSE())</f>
        <v>#N/A</v>
      </c>
      <c r="C279" s="287"/>
      <c r="D279" s="288"/>
      <c r="E279" s="295"/>
      <c r="F279" s="290"/>
      <c r="G279" s="287"/>
      <c r="H279" s="287"/>
      <c r="I279" s="291" t="str">
        <f aca="false">A279&amp;F279</f>
        <v/>
      </c>
      <c r="J279" s="292" t="str">
        <f aca="false">A279&amp;G279</f>
        <v/>
      </c>
      <c r="K279" s="293"/>
      <c r="L279" s="292" t="str">
        <f aca="false">A279&amp;G279&amp;H279</f>
        <v/>
      </c>
      <c r="M279" s="293" t="e">
        <f aca="false">B279&amp;F279&amp;H279&amp;C279</f>
        <v>#N/A</v>
      </c>
      <c r="N279" s="280" t="str">
        <f aca="false">+I279&amp;H279</f>
        <v/>
      </c>
    </row>
    <row r="280" customFormat="false" ht="12.5" hidden="false" customHeight="false" outlineLevel="0" collapsed="false">
      <c r="A280" s="294"/>
      <c r="B280" s="286" t="e">
        <f aca="false">VLOOKUP(A280,Adr!A:B,2,FALSE())</f>
        <v>#N/A</v>
      </c>
      <c r="C280" s="296"/>
      <c r="D280" s="297"/>
      <c r="E280" s="289"/>
      <c r="F280" s="290"/>
      <c r="G280" s="287"/>
      <c r="H280" s="287"/>
      <c r="I280" s="291" t="str">
        <f aca="false">A280&amp;F280</f>
        <v/>
      </c>
      <c r="J280" s="292" t="str">
        <f aca="false">A280&amp;G280</f>
        <v/>
      </c>
      <c r="K280" s="293"/>
      <c r="L280" s="292" t="str">
        <f aca="false">A280&amp;G280&amp;H280</f>
        <v/>
      </c>
      <c r="M280" s="293" t="e">
        <f aca="false">B280&amp;F280&amp;H280&amp;C280</f>
        <v>#N/A</v>
      </c>
      <c r="N280" s="280" t="str">
        <f aca="false">+I280&amp;H280</f>
        <v/>
      </c>
    </row>
    <row r="281" customFormat="false" ht="12.5" hidden="false" customHeight="false" outlineLevel="0" collapsed="false">
      <c r="A281" s="294"/>
      <c r="B281" s="286" t="e">
        <f aca="false">VLOOKUP(A281,Adr!A:B,2,FALSE())</f>
        <v>#N/A</v>
      </c>
      <c r="C281" s="296"/>
      <c r="D281" s="297"/>
      <c r="E281" s="295"/>
      <c r="F281" s="290"/>
      <c r="G281" s="287"/>
      <c r="H281" s="287"/>
      <c r="I281" s="291" t="str">
        <f aca="false">A281&amp;F281</f>
        <v/>
      </c>
      <c r="J281" s="292" t="str">
        <f aca="false">A281&amp;G281</f>
        <v/>
      </c>
      <c r="K281" s="293"/>
      <c r="L281" s="292" t="str">
        <f aca="false">A281&amp;G281&amp;H281</f>
        <v/>
      </c>
      <c r="M281" s="293" t="e">
        <f aca="false">B281&amp;F281&amp;H281&amp;C281</f>
        <v>#N/A</v>
      </c>
      <c r="N281" s="280" t="str">
        <f aca="false">+I281&amp;H281</f>
        <v/>
      </c>
    </row>
    <row r="282" customFormat="false" ht="12.5" hidden="false" customHeight="false" outlineLevel="0" collapsed="false">
      <c r="A282" s="256"/>
      <c r="B282" s="286" t="e">
        <f aca="false">VLOOKUP(A282,Adr!A:B,2,FALSE())</f>
        <v>#N/A</v>
      </c>
      <c r="C282" s="296"/>
      <c r="D282" s="297"/>
      <c r="E282" s="289"/>
      <c r="F282" s="290"/>
      <c r="G282" s="287"/>
      <c r="H282" s="287"/>
      <c r="I282" s="291" t="str">
        <f aca="false">A282&amp;F282</f>
        <v/>
      </c>
      <c r="J282" s="292" t="str">
        <f aca="false">A282&amp;G282</f>
        <v/>
      </c>
      <c r="K282" s="293"/>
      <c r="L282" s="292" t="str">
        <f aca="false">A282&amp;G282&amp;H282</f>
        <v/>
      </c>
      <c r="M282" s="293" t="e">
        <f aca="false">B282&amp;F282&amp;H282&amp;C282</f>
        <v>#N/A</v>
      </c>
      <c r="N282" s="280" t="str">
        <f aca="false">+I282&amp;H282</f>
        <v/>
      </c>
    </row>
    <row r="283" customFormat="false" ht="12.5" hidden="false" customHeight="false" outlineLevel="0" collapsed="false">
      <c r="A283" s="294"/>
      <c r="B283" s="286" t="e">
        <f aca="false">VLOOKUP(A283,Adr!A:B,2,FALSE())</f>
        <v>#N/A</v>
      </c>
      <c r="C283" s="296"/>
      <c r="D283" s="297"/>
      <c r="E283" s="295"/>
      <c r="F283" s="290"/>
      <c r="G283" s="287"/>
      <c r="H283" s="287"/>
      <c r="I283" s="291" t="str">
        <f aca="false">A283&amp;F283</f>
        <v/>
      </c>
      <c r="J283" s="292" t="str">
        <f aca="false">A283&amp;G283</f>
        <v/>
      </c>
      <c r="K283" s="293"/>
      <c r="L283" s="292" t="str">
        <f aca="false">A283&amp;G283&amp;H283</f>
        <v/>
      </c>
      <c r="M283" s="293" t="e">
        <f aca="false">B283&amp;F283&amp;H283&amp;C283</f>
        <v>#N/A</v>
      </c>
      <c r="N283" s="280" t="str">
        <f aca="false">+I283&amp;H283</f>
        <v/>
      </c>
    </row>
    <row r="284" customFormat="false" ht="12.5" hidden="false" customHeight="false" outlineLevel="0" collapsed="false">
      <c r="A284" s="294"/>
      <c r="B284" s="286" t="e">
        <f aca="false">VLOOKUP(A284,Adr!A:B,2,FALSE())</f>
        <v>#N/A</v>
      </c>
      <c r="C284" s="296"/>
      <c r="D284" s="297"/>
      <c r="E284" s="289"/>
      <c r="F284" s="290"/>
      <c r="G284" s="287"/>
      <c r="H284" s="287"/>
      <c r="I284" s="291" t="str">
        <f aca="false">A284&amp;F284</f>
        <v/>
      </c>
      <c r="J284" s="292" t="str">
        <f aca="false">A284&amp;G284</f>
        <v/>
      </c>
      <c r="K284" s="293"/>
      <c r="L284" s="292" t="str">
        <f aca="false">A284&amp;G284&amp;H284</f>
        <v/>
      </c>
      <c r="M284" s="293" t="e">
        <f aca="false">B284&amp;F284&amp;H284&amp;C284</f>
        <v>#N/A</v>
      </c>
      <c r="N284" s="280" t="str">
        <f aca="false">+I284&amp;H284</f>
        <v/>
      </c>
    </row>
    <row r="285" customFormat="false" ht="12.5" hidden="false" customHeight="false" outlineLevel="0" collapsed="false">
      <c r="A285" s="298"/>
      <c r="B285" s="286" t="e">
        <f aca="false">VLOOKUP(A285,Adr!A:B,2,FALSE())</f>
        <v>#N/A</v>
      </c>
      <c r="C285" s="299"/>
      <c r="D285" s="300"/>
      <c r="E285" s="295"/>
      <c r="F285" s="290"/>
      <c r="G285" s="287"/>
      <c r="H285" s="287"/>
      <c r="I285" s="291" t="str">
        <f aca="false">A285&amp;F285</f>
        <v/>
      </c>
      <c r="J285" s="292" t="str">
        <f aca="false">A285&amp;G285</f>
        <v/>
      </c>
      <c r="K285" s="293"/>
      <c r="L285" s="292" t="str">
        <f aca="false">A285&amp;G285&amp;H285</f>
        <v/>
      </c>
      <c r="M285" s="293" t="e">
        <f aca="false">B285&amp;F285&amp;H285&amp;C285</f>
        <v>#N/A</v>
      </c>
      <c r="N285" s="280" t="str">
        <f aca="false">+I285&amp;H285</f>
        <v/>
      </c>
    </row>
    <row r="286" customFormat="false" ht="12.5" hidden="false" customHeight="false" outlineLevel="0" collapsed="false">
      <c r="A286" s="290"/>
      <c r="B286" s="286" t="e">
        <f aca="false">VLOOKUP(A286,Adr!A:B,2,FALSE())</f>
        <v>#N/A</v>
      </c>
      <c r="C286" s="296"/>
      <c r="D286" s="297"/>
      <c r="E286" s="289"/>
      <c r="F286" s="290"/>
      <c r="G286" s="287"/>
      <c r="H286" s="287"/>
      <c r="I286" s="291" t="str">
        <f aca="false">A286&amp;F286</f>
        <v/>
      </c>
      <c r="J286" s="292" t="str">
        <f aca="false">A286&amp;G286</f>
        <v/>
      </c>
      <c r="K286" s="293"/>
      <c r="L286" s="292" t="str">
        <f aca="false">A286&amp;G286&amp;H286</f>
        <v/>
      </c>
      <c r="M286" s="293" t="e">
        <f aca="false">B286&amp;F286&amp;H286&amp;C286</f>
        <v>#N/A</v>
      </c>
      <c r="N286" s="280" t="str">
        <f aca="false">+I286&amp;H286</f>
        <v/>
      </c>
    </row>
    <row r="287" customFormat="false" ht="12.5" hidden="false" customHeight="false" outlineLevel="0" collapsed="false">
      <c r="A287" s="294"/>
      <c r="B287" s="286" t="e">
        <f aca="false">VLOOKUP(A287,Adr!A:B,2,FALSE())</f>
        <v>#N/A</v>
      </c>
      <c r="C287" s="299"/>
      <c r="D287" s="300"/>
      <c r="E287" s="295"/>
      <c r="F287" s="290"/>
      <c r="G287" s="287"/>
      <c r="H287" s="287"/>
      <c r="I287" s="291" t="str">
        <f aca="false">A287&amp;F287</f>
        <v/>
      </c>
      <c r="J287" s="292" t="str">
        <f aca="false">A287&amp;G287</f>
        <v/>
      </c>
      <c r="K287" s="293"/>
      <c r="L287" s="292" t="str">
        <f aca="false">A287&amp;G287&amp;H287</f>
        <v/>
      </c>
      <c r="M287" s="293" t="e">
        <f aca="false">B287&amp;F287&amp;H287&amp;C287</f>
        <v>#N/A</v>
      </c>
      <c r="N287" s="280" t="str">
        <f aca="false">+I287&amp;H287</f>
        <v/>
      </c>
    </row>
    <row r="288" customFormat="false" ht="12.5" hidden="false" customHeight="false" outlineLevel="0" collapsed="false">
      <c r="A288" s="298"/>
      <c r="B288" s="286" t="e">
        <f aca="false">VLOOKUP(A288,Adr!A:B,2,FALSE())</f>
        <v>#N/A</v>
      </c>
      <c r="C288" s="296"/>
      <c r="D288" s="297"/>
      <c r="E288" s="289"/>
      <c r="F288" s="290"/>
      <c r="G288" s="287"/>
      <c r="H288" s="287"/>
      <c r="I288" s="291" t="str">
        <f aca="false">A288&amp;F288</f>
        <v/>
      </c>
      <c r="J288" s="292" t="str">
        <f aca="false">A288&amp;G288</f>
        <v/>
      </c>
      <c r="K288" s="293"/>
      <c r="L288" s="292" t="str">
        <f aca="false">A288&amp;G288&amp;H288</f>
        <v/>
      </c>
      <c r="M288" s="293" t="e">
        <f aca="false">B288&amp;F288&amp;H288&amp;C288</f>
        <v>#N/A</v>
      </c>
      <c r="N288" s="280" t="str">
        <f aca="false">+I288&amp;H288</f>
        <v/>
      </c>
    </row>
    <row r="289" customFormat="false" ht="12.5" hidden="false" customHeight="false" outlineLevel="0" collapsed="false">
      <c r="A289" s="298"/>
      <c r="B289" s="286" t="e">
        <f aca="false">VLOOKUP(A289,Adr!A:B,2,FALSE())</f>
        <v>#N/A</v>
      </c>
      <c r="C289" s="296"/>
      <c r="D289" s="297"/>
      <c r="E289" s="295"/>
      <c r="F289" s="290"/>
      <c r="G289" s="287"/>
      <c r="H289" s="287"/>
      <c r="I289" s="291" t="str">
        <f aca="false">A289&amp;F289</f>
        <v/>
      </c>
      <c r="J289" s="292" t="str">
        <f aca="false">A289&amp;G289</f>
        <v/>
      </c>
      <c r="K289" s="293"/>
      <c r="L289" s="292" t="str">
        <f aca="false">A289&amp;G289&amp;H289</f>
        <v/>
      </c>
      <c r="M289" s="293" t="e">
        <f aca="false">B289&amp;F289&amp;H289&amp;C289</f>
        <v>#N/A</v>
      </c>
      <c r="N289" s="280" t="str">
        <f aca="false">+I289&amp;H289</f>
        <v/>
      </c>
    </row>
    <row r="290" customFormat="false" ht="12.5" hidden="false" customHeight="false" outlineLevel="0" collapsed="false">
      <c r="A290" s="290"/>
      <c r="B290" s="286" t="e">
        <f aca="false">VLOOKUP(A290,Adr!A:B,2,FALSE())</f>
        <v>#N/A</v>
      </c>
      <c r="C290" s="296"/>
      <c r="D290" s="297"/>
      <c r="E290" s="289"/>
      <c r="F290" s="290"/>
      <c r="G290" s="287"/>
      <c r="H290" s="287"/>
      <c r="I290" s="291" t="str">
        <f aca="false">A290&amp;F290</f>
        <v/>
      </c>
      <c r="J290" s="292" t="str">
        <f aca="false">A290&amp;G290</f>
        <v/>
      </c>
      <c r="K290" s="293"/>
      <c r="L290" s="292" t="str">
        <f aca="false">A290&amp;G290&amp;H290</f>
        <v/>
      </c>
      <c r="M290" s="293" t="e">
        <f aca="false">B290&amp;F290&amp;H290&amp;C290</f>
        <v>#N/A</v>
      </c>
      <c r="N290" s="280" t="str">
        <f aca="false">+I290&amp;H290</f>
        <v/>
      </c>
    </row>
    <row r="291" customFormat="false" ht="12.5" hidden="false" customHeight="false" outlineLevel="0" collapsed="false">
      <c r="A291" s="298"/>
      <c r="B291" s="286" t="e">
        <f aca="false">VLOOKUP(A291,Adr!A:B,2,FALSE())</f>
        <v>#N/A</v>
      </c>
      <c r="C291" s="296"/>
      <c r="D291" s="297"/>
      <c r="E291" s="295"/>
      <c r="F291" s="290"/>
      <c r="G291" s="287"/>
      <c r="H291" s="287"/>
      <c r="I291" s="291" t="str">
        <f aca="false">A291&amp;F291</f>
        <v/>
      </c>
      <c r="J291" s="292" t="str">
        <f aca="false">A291&amp;G291</f>
        <v/>
      </c>
      <c r="K291" s="293"/>
      <c r="L291" s="292" t="str">
        <f aca="false">A291&amp;G291&amp;H291</f>
        <v/>
      </c>
      <c r="M291" s="293" t="e">
        <f aca="false">B291&amp;F291&amp;H291&amp;C291</f>
        <v>#N/A</v>
      </c>
      <c r="N291" s="280" t="str">
        <f aca="false">+I291&amp;H291</f>
        <v/>
      </c>
    </row>
    <row r="292" customFormat="false" ht="12.5" hidden="false" customHeight="false" outlineLevel="0" collapsed="false">
      <c r="A292" s="290"/>
      <c r="B292" s="286" t="e">
        <f aca="false">VLOOKUP(A292,Adr!A:B,2,FALSE())</f>
        <v>#N/A</v>
      </c>
      <c r="C292" s="299"/>
      <c r="D292" s="300"/>
      <c r="E292" s="289"/>
      <c r="F292" s="290"/>
      <c r="G292" s="287"/>
      <c r="H292" s="287"/>
      <c r="I292" s="291" t="str">
        <f aca="false">A292&amp;F292</f>
        <v/>
      </c>
      <c r="J292" s="292" t="str">
        <f aca="false">A292&amp;G292</f>
        <v/>
      </c>
      <c r="K292" s="293"/>
      <c r="L292" s="292" t="str">
        <f aca="false">A292&amp;G292&amp;H292</f>
        <v/>
      </c>
      <c r="M292" s="293" t="e">
        <f aca="false">B292&amp;F292&amp;H292&amp;C292</f>
        <v>#N/A</v>
      </c>
      <c r="N292" s="280" t="str">
        <f aca="false">+I292&amp;H292</f>
        <v/>
      </c>
    </row>
    <row r="293" customFormat="false" ht="12.5" hidden="false" customHeight="false" outlineLevel="0" collapsed="false">
      <c r="A293" s="290"/>
      <c r="B293" s="286" t="e">
        <f aca="false">VLOOKUP(A293,Adr!A:B,2,FALSE())</f>
        <v>#N/A</v>
      </c>
      <c r="C293" s="299"/>
      <c r="D293" s="300"/>
      <c r="E293" s="295"/>
      <c r="F293" s="290"/>
      <c r="G293" s="287"/>
      <c r="H293" s="287"/>
      <c r="I293" s="291" t="str">
        <f aca="false">A293&amp;F293</f>
        <v/>
      </c>
      <c r="J293" s="292" t="str">
        <f aca="false">A293&amp;G293</f>
        <v/>
      </c>
      <c r="K293" s="293"/>
      <c r="L293" s="292" t="str">
        <f aca="false">A293&amp;G293&amp;H293</f>
        <v/>
      </c>
      <c r="M293" s="293" t="e">
        <f aca="false">B293&amp;F293&amp;H293&amp;C293</f>
        <v>#N/A</v>
      </c>
      <c r="N293" s="280" t="str">
        <f aca="false">+I293&amp;H293</f>
        <v/>
      </c>
    </row>
    <row r="294" customFormat="false" ht="12.5" hidden="false" customHeight="false" outlineLevel="0" collapsed="false">
      <c r="A294" s="294"/>
      <c r="B294" s="286" t="e">
        <f aca="false">VLOOKUP(A294,Adr!A:B,2,FALSE())</f>
        <v>#N/A</v>
      </c>
      <c r="C294" s="296"/>
      <c r="D294" s="300"/>
      <c r="E294" s="289"/>
      <c r="F294" s="290"/>
      <c r="G294" s="287"/>
      <c r="H294" s="287"/>
      <c r="I294" s="291" t="str">
        <f aca="false">A294&amp;F294</f>
        <v/>
      </c>
      <c r="J294" s="292" t="str">
        <f aca="false">A294&amp;G294</f>
        <v/>
      </c>
      <c r="K294" s="293"/>
      <c r="L294" s="292" t="str">
        <f aca="false">A294&amp;G294&amp;H294</f>
        <v/>
      </c>
      <c r="M294" s="293" t="e">
        <f aca="false">B294&amp;F294&amp;H294&amp;C294</f>
        <v>#N/A</v>
      </c>
      <c r="N294" s="280" t="str">
        <f aca="false">+I294&amp;H294</f>
        <v/>
      </c>
    </row>
    <row r="295" customFormat="false" ht="12.5" hidden="false" customHeight="false" outlineLevel="0" collapsed="false">
      <c r="A295" s="298"/>
      <c r="B295" s="286" t="e">
        <f aca="false">VLOOKUP(A295,Adr!A:B,2,FALSE())</f>
        <v>#N/A</v>
      </c>
      <c r="C295" s="296"/>
      <c r="D295" s="297"/>
      <c r="E295" s="295"/>
      <c r="F295" s="290"/>
      <c r="G295" s="287"/>
      <c r="H295" s="287"/>
      <c r="I295" s="291" t="str">
        <f aca="false">A295&amp;F295</f>
        <v/>
      </c>
      <c r="J295" s="292" t="str">
        <f aca="false">A295&amp;G295</f>
        <v/>
      </c>
      <c r="K295" s="293"/>
      <c r="L295" s="292" t="str">
        <f aca="false">A295&amp;G295&amp;H295</f>
        <v/>
      </c>
      <c r="M295" s="293" t="e">
        <f aca="false">B295&amp;F295&amp;H295&amp;C295</f>
        <v>#N/A</v>
      </c>
      <c r="N295" s="280" t="str">
        <f aca="false">+I295&amp;H295</f>
        <v/>
      </c>
    </row>
    <row r="296" customFormat="false" ht="12.5" hidden="false" customHeight="false" outlineLevel="0" collapsed="false">
      <c r="A296" s="294"/>
      <c r="B296" s="286" t="e">
        <f aca="false">VLOOKUP(A296,Adr!A:B,2,FALSE())</f>
        <v>#N/A</v>
      </c>
      <c r="C296" s="301"/>
      <c r="D296" s="288"/>
      <c r="E296" s="289"/>
      <c r="F296" s="290"/>
      <c r="G296" s="287"/>
      <c r="H296" s="287"/>
      <c r="I296" s="291" t="str">
        <f aca="false">A296&amp;F296</f>
        <v/>
      </c>
      <c r="J296" s="292" t="str">
        <f aca="false">A296&amp;G296</f>
        <v/>
      </c>
      <c r="K296" s="293"/>
      <c r="L296" s="292" t="str">
        <f aca="false">A296&amp;G296&amp;H296</f>
        <v/>
      </c>
      <c r="M296" s="293" t="e">
        <f aca="false">B296&amp;F296&amp;H296&amp;C296</f>
        <v>#N/A</v>
      </c>
      <c r="N296" s="280" t="str">
        <f aca="false">+I296&amp;H296</f>
        <v/>
      </c>
    </row>
    <row r="297" customFormat="false" ht="12.5" hidden="false" customHeight="false" outlineLevel="0" collapsed="false">
      <c r="A297" s="294"/>
      <c r="B297" s="286" t="e">
        <f aca="false">VLOOKUP(A297,Adr!A:B,2,FALSE())</f>
        <v>#N/A</v>
      </c>
      <c r="C297" s="296"/>
      <c r="D297" s="297"/>
      <c r="E297" s="295"/>
      <c r="F297" s="290"/>
      <c r="G297" s="287"/>
      <c r="H297" s="287"/>
      <c r="I297" s="291" t="str">
        <f aca="false">A297&amp;F297</f>
        <v/>
      </c>
      <c r="J297" s="292" t="str">
        <f aca="false">A297&amp;G297</f>
        <v/>
      </c>
      <c r="K297" s="293"/>
      <c r="L297" s="292" t="str">
        <f aca="false">A297&amp;G297&amp;H297</f>
        <v/>
      </c>
      <c r="M297" s="293" t="e">
        <f aca="false">B297&amp;F297&amp;H297&amp;C297</f>
        <v>#N/A</v>
      </c>
      <c r="N297" s="280" t="str">
        <f aca="false">+I297&amp;H297</f>
        <v/>
      </c>
    </row>
    <row r="298" customFormat="false" ht="12.5" hidden="false" customHeight="false" outlineLevel="0" collapsed="false">
      <c r="A298" s="290"/>
      <c r="B298" s="286" t="e">
        <f aca="false">VLOOKUP(A298,Adr!A:B,2,FALSE())</f>
        <v>#N/A</v>
      </c>
      <c r="C298" s="296"/>
      <c r="D298" s="297"/>
      <c r="E298" s="289"/>
      <c r="F298" s="290"/>
      <c r="G298" s="287"/>
      <c r="H298" s="287"/>
      <c r="I298" s="291" t="str">
        <f aca="false">A298&amp;F298</f>
        <v/>
      </c>
      <c r="J298" s="292" t="str">
        <f aca="false">A298&amp;G298</f>
        <v/>
      </c>
      <c r="K298" s="293"/>
      <c r="L298" s="292" t="str">
        <f aca="false">A298&amp;G298&amp;H298</f>
        <v/>
      </c>
      <c r="M298" s="293" t="e">
        <f aca="false">B298&amp;F298&amp;H298&amp;C298</f>
        <v>#N/A</v>
      </c>
      <c r="N298" s="280" t="str">
        <f aca="false">+I298&amp;H298</f>
        <v/>
      </c>
    </row>
    <row r="299" customFormat="false" ht="12.5" hidden="false" customHeight="false" outlineLevel="0" collapsed="false">
      <c r="A299" s="290"/>
      <c r="B299" s="286" t="e">
        <f aca="false">VLOOKUP(A299,Adr!A:B,2,FALSE())</f>
        <v>#N/A</v>
      </c>
      <c r="C299" s="296"/>
      <c r="D299" s="297"/>
      <c r="E299" s="295"/>
      <c r="F299" s="290"/>
      <c r="G299" s="287"/>
      <c r="H299" s="287"/>
      <c r="I299" s="291" t="str">
        <f aca="false">A299&amp;F299</f>
        <v/>
      </c>
      <c r="J299" s="292" t="str">
        <f aca="false">A299&amp;G299</f>
        <v/>
      </c>
      <c r="K299" s="293"/>
      <c r="L299" s="292" t="str">
        <f aca="false">A299&amp;G299&amp;H299</f>
        <v/>
      </c>
      <c r="M299" s="293" t="e">
        <f aca="false">B299&amp;F299&amp;H299&amp;C299</f>
        <v>#N/A</v>
      </c>
      <c r="N299" s="280" t="str">
        <f aca="false">+I299&amp;H299</f>
        <v/>
      </c>
    </row>
    <row r="300" customFormat="false" ht="12.5" hidden="false" customHeight="false" outlineLevel="0" collapsed="false">
      <c r="A300" s="256"/>
      <c r="B300" s="286" t="e">
        <f aca="false">VLOOKUP(A300,Adr!A:B,2,FALSE())</f>
        <v>#N/A</v>
      </c>
      <c r="C300" s="287"/>
      <c r="D300" s="288"/>
      <c r="E300" s="289"/>
      <c r="F300" s="290"/>
      <c r="G300" s="287"/>
      <c r="H300" s="287"/>
      <c r="I300" s="291" t="str">
        <f aca="false">A300&amp;F300</f>
        <v/>
      </c>
      <c r="J300" s="292" t="str">
        <f aca="false">A300&amp;G300</f>
        <v/>
      </c>
      <c r="K300" s="293"/>
      <c r="L300" s="292" t="str">
        <f aca="false">A300&amp;G300&amp;H300</f>
        <v/>
      </c>
      <c r="M300" s="293" t="e">
        <f aca="false">B300&amp;F300&amp;H300&amp;C300</f>
        <v>#N/A</v>
      </c>
      <c r="N300" s="280" t="str">
        <f aca="false">+I300&amp;H300</f>
        <v/>
      </c>
    </row>
    <row r="301" customFormat="false" ht="12.5" hidden="false" customHeight="false" outlineLevel="0" collapsed="false">
      <c r="A301" s="256"/>
      <c r="B301" s="286" t="e">
        <f aca="false">VLOOKUP(A301,Adr!A:B,2,FALSE())</f>
        <v>#N/A</v>
      </c>
      <c r="C301" s="296"/>
      <c r="D301" s="297"/>
      <c r="E301" s="295"/>
      <c r="F301" s="290"/>
      <c r="G301" s="287"/>
      <c r="H301" s="287"/>
      <c r="I301" s="291" t="str">
        <f aca="false">A301&amp;F301</f>
        <v/>
      </c>
      <c r="J301" s="292" t="str">
        <f aca="false">A301&amp;G301</f>
        <v/>
      </c>
      <c r="K301" s="293"/>
      <c r="L301" s="292" t="str">
        <f aca="false">A301&amp;G301&amp;H301</f>
        <v/>
      </c>
      <c r="M301" s="293" t="e">
        <f aca="false">B301&amp;F301&amp;H301&amp;C301</f>
        <v>#N/A</v>
      </c>
      <c r="N301" s="280" t="str">
        <f aca="false">+I301&amp;H301</f>
        <v/>
      </c>
    </row>
    <row r="302" customFormat="false" ht="12.5" hidden="false" customHeight="false" outlineLevel="0" collapsed="false">
      <c r="A302" s="290"/>
      <c r="B302" s="286" t="e">
        <f aca="false">VLOOKUP(A302,Adr!A:B,2,FALSE())</f>
        <v>#N/A</v>
      </c>
      <c r="C302" s="299"/>
      <c r="D302" s="297"/>
      <c r="E302" s="289"/>
      <c r="F302" s="290"/>
      <c r="G302" s="287"/>
      <c r="H302" s="287"/>
      <c r="I302" s="291" t="str">
        <f aca="false">A302&amp;F302</f>
        <v/>
      </c>
      <c r="J302" s="292" t="str">
        <f aca="false">A302&amp;G302</f>
        <v/>
      </c>
      <c r="K302" s="293"/>
      <c r="L302" s="292" t="str">
        <f aca="false">A302&amp;G302&amp;H302</f>
        <v/>
      </c>
      <c r="M302" s="293" t="e">
        <f aca="false">B302&amp;F302&amp;H302&amp;C302</f>
        <v>#N/A</v>
      </c>
      <c r="N302" s="280" t="str">
        <f aca="false">+I302&amp;H302</f>
        <v/>
      </c>
    </row>
    <row r="303" customFormat="false" ht="12.5" hidden="false" customHeight="false" outlineLevel="0" collapsed="false">
      <c r="A303" s="294"/>
      <c r="B303" s="286" t="e">
        <f aca="false">VLOOKUP(A303,Adr!A:B,2,FALSE())</f>
        <v>#N/A</v>
      </c>
      <c r="C303" s="299"/>
      <c r="D303" s="300"/>
      <c r="E303" s="295"/>
      <c r="F303" s="290"/>
      <c r="G303" s="287"/>
      <c r="H303" s="287"/>
      <c r="I303" s="291" t="str">
        <f aca="false">A303&amp;F303</f>
        <v/>
      </c>
      <c r="J303" s="292" t="str">
        <f aca="false">A303&amp;G303</f>
        <v/>
      </c>
      <c r="K303" s="293"/>
      <c r="L303" s="292" t="str">
        <f aca="false">A303&amp;G303&amp;H303</f>
        <v/>
      </c>
      <c r="M303" s="293" t="e">
        <f aca="false">B303&amp;F303&amp;H303&amp;C303</f>
        <v>#N/A</v>
      </c>
      <c r="N303" s="280" t="str">
        <f aca="false">+I303&amp;H303</f>
        <v/>
      </c>
    </row>
    <row r="304" customFormat="false" ht="12.5" hidden="false" customHeight="false" outlineLevel="0" collapsed="false">
      <c r="A304" s="256"/>
      <c r="B304" s="286" t="e">
        <f aca="false">VLOOKUP(A304,Adr!A:B,2,FALSE())</f>
        <v>#N/A</v>
      </c>
      <c r="C304" s="296"/>
      <c r="D304" s="297"/>
      <c r="E304" s="289"/>
      <c r="F304" s="290"/>
      <c r="G304" s="287"/>
      <c r="H304" s="287"/>
      <c r="I304" s="291" t="str">
        <f aca="false">A304&amp;F304</f>
        <v/>
      </c>
      <c r="J304" s="292" t="str">
        <f aca="false">A304&amp;G304</f>
        <v/>
      </c>
      <c r="K304" s="293"/>
      <c r="L304" s="292" t="str">
        <f aca="false">A304&amp;G304&amp;H304</f>
        <v/>
      </c>
      <c r="M304" s="293" t="e">
        <f aca="false">B304&amp;F304&amp;H304&amp;C304</f>
        <v>#N/A</v>
      </c>
      <c r="N304" s="280" t="str">
        <f aca="false">+I304&amp;H304</f>
        <v/>
      </c>
    </row>
    <row r="305" customFormat="false" ht="12.5" hidden="false" customHeight="false" outlineLevel="0" collapsed="false">
      <c r="A305" s="290"/>
      <c r="B305" s="286" t="e">
        <f aca="false">VLOOKUP(A305,Adr!A:B,2,FALSE())</f>
        <v>#N/A</v>
      </c>
      <c r="C305" s="302"/>
      <c r="D305" s="303"/>
      <c r="E305" s="295"/>
      <c r="F305" s="290"/>
      <c r="G305" s="287"/>
      <c r="H305" s="287"/>
      <c r="I305" s="291" t="str">
        <f aca="false">A305&amp;F305</f>
        <v/>
      </c>
      <c r="J305" s="292" t="str">
        <f aca="false">A305&amp;G305</f>
        <v/>
      </c>
      <c r="K305" s="293"/>
      <c r="L305" s="292" t="str">
        <f aca="false">A305&amp;G305&amp;H305</f>
        <v/>
      </c>
      <c r="M305" s="293" t="e">
        <f aca="false">B305&amp;F305&amp;H305&amp;C305</f>
        <v>#N/A</v>
      </c>
      <c r="N305" s="280" t="str">
        <f aca="false">+I305&amp;H305</f>
        <v/>
      </c>
    </row>
    <row r="306" customFormat="false" ht="12.5" hidden="false" customHeight="false" outlineLevel="0" collapsed="false">
      <c r="A306" s="256"/>
      <c r="B306" s="286" t="e">
        <f aca="false">VLOOKUP(A306,Adr!A:B,2,FALSE())</f>
        <v>#N/A</v>
      </c>
      <c r="C306" s="296"/>
      <c r="D306" s="297"/>
      <c r="E306" s="289"/>
      <c r="F306" s="290"/>
      <c r="G306" s="287"/>
      <c r="H306" s="287"/>
      <c r="I306" s="291" t="str">
        <f aca="false">A306&amp;F306</f>
        <v/>
      </c>
      <c r="J306" s="292" t="str">
        <f aca="false">A306&amp;G306</f>
        <v/>
      </c>
      <c r="K306" s="293"/>
      <c r="L306" s="292" t="str">
        <f aca="false">A306&amp;G306&amp;H306</f>
        <v/>
      </c>
      <c r="M306" s="293" t="e">
        <f aca="false">B306&amp;F306&amp;H306&amp;C306</f>
        <v>#N/A</v>
      </c>
      <c r="N306" s="280" t="str">
        <f aca="false">+I306&amp;H306</f>
        <v/>
      </c>
    </row>
    <row r="307" customFormat="false" ht="12.5" hidden="false" customHeight="false" outlineLevel="0" collapsed="false">
      <c r="A307" s="290"/>
      <c r="B307" s="286" t="e">
        <f aca="false">VLOOKUP(A307,Adr!A:B,2,FALSE())</f>
        <v>#N/A</v>
      </c>
      <c r="C307" s="296"/>
      <c r="D307" s="297"/>
      <c r="E307" s="295"/>
      <c r="F307" s="290"/>
      <c r="G307" s="287"/>
      <c r="H307" s="287"/>
      <c r="I307" s="291" t="str">
        <f aca="false">A307&amp;F307</f>
        <v/>
      </c>
      <c r="J307" s="292" t="str">
        <f aca="false">A307&amp;G307</f>
        <v/>
      </c>
      <c r="K307" s="293"/>
      <c r="L307" s="292" t="str">
        <f aca="false">A307&amp;G307&amp;H307</f>
        <v/>
      </c>
      <c r="M307" s="293" t="e">
        <f aca="false">B307&amp;F307&amp;H307&amp;C307</f>
        <v>#N/A</v>
      </c>
      <c r="N307" s="280" t="str">
        <f aca="false">+I307&amp;H307</f>
        <v/>
      </c>
    </row>
    <row r="308" customFormat="false" ht="12.5" hidden="false" customHeight="false" outlineLevel="0" collapsed="false">
      <c r="A308" s="290"/>
      <c r="B308" s="286" t="e">
        <f aca="false">VLOOKUP(A308,Adr!A:B,2,FALSE())</f>
        <v>#N/A</v>
      </c>
      <c r="C308" s="299"/>
      <c r="D308" s="300"/>
      <c r="E308" s="289"/>
      <c r="F308" s="290"/>
      <c r="G308" s="287"/>
      <c r="H308" s="287"/>
      <c r="I308" s="291" t="str">
        <f aca="false">A308&amp;F308</f>
        <v/>
      </c>
      <c r="J308" s="292" t="str">
        <f aca="false">A308&amp;G308</f>
        <v/>
      </c>
      <c r="K308" s="293"/>
      <c r="L308" s="292" t="str">
        <f aca="false">A308&amp;G308&amp;H308</f>
        <v/>
      </c>
      <c r="M308" s="293" t="e">
        <f aca="false">B308&amp;F308&amp;H308&amp;C308</f>
        <v>#N/A</v>
      </c>
      <c r="N308" s="280" t="str">
        <f aca="false">+I308&amp;H308</f>
        <v/>
      </c>
    </row>
    <row r="309" customFormat="false" ht="12.5" hidden="false" customHeight="false" outlineLevel="0" collapsed="false">
      <c r="A309" s="298"/>
      <c r="B309" s="286" t="e">
        <f aca="false">VLOOKUP(A309,Adr!A:B,2,FALSE())</f>
        <v>#N/A</v>
      </c>
      <c r="C309" s="296"/>
      <c r="D309" s="297"/>
      <c r="E309" s="295"/>
      <c r="F309" s="290"/>
      <c r="G309" s="287"/>
      <c r="H309" s="287"/>
      <c r="I309" s="291" t="str">
        <f aca="false">A309&amp;F309</f>
        <v/>
      </c>
      <c r="J309" s="292" t="str">
        <f aca="false">A309&amp;G309</f>
        <v/>
      </c>
      <c r="K309" s="293"/>
      <c r="L309" s="292" t="str">
        <f aca="false">A309&amp;G309&amp;H309</f>
        <v/>
      </c>
      <c r="M309" s="293" t="e">
        <f aca="false">B309&amp;F309&amp;H309&amp;C309</f>
        <v>#N/A</v>
      </c>
      <c r="N309" s="280" t="str">
        <f aca="false">+I309&amp;H309</f>
        <v/>
      </c>
    </row>
    <row r="310" customFormat="false" ht="12.5" hidden="false" customHeight="false" outlineLevel="0" collapsed="false">
      <c r="A310" s="298"/>
      <c r="B310" s="286" t="e">
        <f aca="false">VLOOKUP(A310,Adr!A:B,2,FALSE())</f>
        <v>#N/A</v>
      </c>
      <c r="C310" s="296"/>
      <c r="D310" s="297"/>
      <c r="E310" s="289"/>
      <c r="F310" s="290"/>
      <c r="G310" s="287"/>
      <c r="H310" s="287"/>
      <c r="I310" s="291" t="str">
        <f aca="false">A310&amp;F310</f>
        <v/>
      </c>
      <c r="J310" s="292" t="str">
        <f aca="false">A310&amp;G310</f>
        <v/>
      </c>
      <c r="K310" s="293"/>
      <c r="L310" s="292" t="str">
        <f aca="false">A310&amp;G310&amp;H310</f>
        <v/>
      </c>
      <c r="M310" s="293" t="e">
        <f aca="false">B310&amp;F310&amp;H310&amp;C310</f>
        <v>#N/A</v>
      </c>
      <c r="N310" s="280" t="str">
        <f aca="false">+I310&amp;H310</f>
        <v/>
      </c>
    </row>
    <row r="311" customFormat="false" ht="12.5" hidden="false" customHeight="false" outlineLevel="0" collapsed="false">
      <c r="A311" s="294"/>
      <c r="B311" s="286" t="e">
        <f aca="false">VLOOKUP(A311,Adr!A:B,2,FALSE())</f>
        <v>#N/A</v>
      </c>
      <c r="C311" s="296"/>
      <c r="D311" s="297"/>
      <c r="E311" s="295"/>
      <c r="F311" s="290"/>
      <c r="G311" s="287"/>
      <c r="H311" s="287"/>
      <c r="I311" s="291" t="str">
        <f aca="false">A311&amp;F311</f>
        <v/>
      </c>
      <c r="J311" s="292" t="str">
        <f aca="false">A311&amp;G311</f>
        <v/>
      </c>
      <c r="K311" s="293"/>
      <c r="L311" s="292" t="str">
        <f aca="false">A311&amp;G311&amp;H311</f>
        <v/>
      </c>
      <c r="M311" s="293" t="e">
        <f aca="false">B311&amp;F311&amp;H311&amp;C311</f>
        <v>#N/A</v>
      </c>
      <c r="N311" s="280" t="str">
        <f aca="false">+I311&amp;H311</f>
        <v/>
      </c>
    </row>
    <row r="312" customFormat="false" ht="12.5" hidden="false" customHeight="false" outlineLevel="0" collapsed="false">
      <c r="A312" s="294"/>
      <c r="B312" s="286" t="e">
        <f aca="false">VLOOKUP(A312,Adr!A:B,2,FALSE())</f>
        <v>#N/A</v>
      </c>
      <c r="C312" s="296"/>
      <c r="D312" s="297"/>
      <c r="E312" s="289"/>
      <c r="F312" s="290"/>
      <c r="G312" s="287"/>
      <c r="H312" s="287"/>
      <c r="I312" s="291" t="str">
        <f aca="false">A312&amp;F312</f>
        <v/>
      </c>
      <c r="J312" s="292" t="str">
        <f aca="false">A312&amp;G312</f>
        <v/>
      </c>
      <c r="K312" s="293"/>
      <c r="L312" s="292" t="str">
        <f aca="false">A312&amp;G312&amp;H312</f>
        <v/>
      </c>
      <c r="M312" s="293" t="e">
        <f aca="false">B312&amp;F312&amp;H312&amp;C312</f>
        <v>#N/A</v>
      </c>
      <c r="N312" s="280" t="str">
        <f aca="false">+I312&amp;H312</f>
        <v/>
      </c>
    </row>
    <row r="313" customFormat="false" ht="12.5" hidden="false" customHeight="false" outlineLevel="0" collapsed="false">
      <c r="A313" s="294"/>
      <c r="B313" s="286" t="e">
        <f aca="false">VLOOKUP(A313,Adr!A:B,2,FALSE())</f>
        <v>#N/A</v>
      </c>
      <c r="C313" s="296"/>
      <c r="D313" s="297"/>
      <c r="E313" s="295"/>
      <c r="F313" s="290"/>
      <c r="G313" s="287"/>
      <c r="H313" s="287"/>
      <c r="I313" s="291" t="str">
        <f aca="false">A313&amp;F313</f>
        <v/>
      </c>
      <c r="J313" s="292" t="str">
        <f aca="false">A313&amp;G313</f>
        <v/>
      </c>
      <c r="K313" s="293"/>
      <c r="L313" s="292" t="str">
        <f aca="false">A313&amp;G313&amp;H313</f>
        <v/>
      </c>
      <c r="M313" s="293" t="e">
        <f aca="false">B313&amp;F313&amp;H313&amp;C313</f>
        <v>#N/A</v>
      </c>
      <c r="N313" s="280" t="str">
        <f aca="false">+I313&amp;H313</f>
        <v/>
      </c>
    </row>
    <row r="314" customFormat="false" ht="12.5" hidden="false" customHeight="false" outlineLevel="0" collapsed="false">
      <c r="A314" s="290"/>
      <c r="B314" s="286" t="e">
        <f aca="false">VLOOKUP(A314,Adr!A:B,2,FALSE())</f>
        <v>#N/A</v>
      </c>
      <c r="C314" s="296"/>
      <c r="D314" s="297"/>
      <c r="E314" s="289"/>
      <c r="F314" s="290"/>
      <c r="G314" s="287"/>
      <c r="H314" s="287"/>
      <c r="I314" s="291" t="str">
        <f aca="false">A314&amp;F314</f>
        <v/>
      </c>
      <c r="J314" s="292" t="str">
        <f aca="false">A314&amp;G314</f>
        <v/>
      </c>
      <c r="K314" s="293"/>
      <c r="L314" s="292" t="str">
        <f aca="false">A314&amp;G314&amp;H314</f>
        <v/>
      </c>
      <c r="M314" s="293" t="e">
        <f aca="false">B314&amp;F314&amp;H314&amp;C314</f>
        <v>#N/A</v>
      </c>
      <c r="N314" s="280" t="str">
        <f aca="false">+I314&amp;H314</f>
        <v/>
      </c>
    </row>
    <row r="315" customFormat="false" ht="12.5" hidden="false" customHeight="false" outlineLevel="0" collapsed="false">
      <c r="A315" s="294"/>
      <c r="B315" s="286" t="e">
        <f aca="false">VLOOKUP(A315,Adr!A:B,2,FALSE())</f>
        <v>#N/A</v>
      </c>
      <c r="C315" s="299"/>
      <c r="D315" s="297"/>
      <c r="E315" s="295"/>
      <c r="F315" s="290"/>
      <c r="G315" s="287"/>
      <c r="H315" s="287"/>
      <c r="I315" s="291" t="str">
        <f aca="false">A315&amp;F315</f>
        <v/>
      </c>
      <c r="J315" s="292" t="str">
        <f aca="false">A315&amp;G315</f>
        <v/>
      </c>
      <c r="K315" s="293"/>
      <c r="L315" s="292" t="str">
        <f aca="false">A315&amp;G315&amp;H315</f>
        <v/>
      </c>
      <c r="M315" s="293" t="e">
        <f aca="false">B315&amp;F315&amp;H315&amp;C315</f>
        <v>#N/A</v>
      </c>
      <c r="N315" s="280" t="str">
        <f aca="false">+I315&amp;H315</f>
        <v/>
      </c>
    </row>
    <row r="316" customFormat="false" ht="12.5" hidden="false" customHeight="false" outlineLevel="0" collapsed="false">
      <c r="A316" s="290"/>
      <c r="B316" s="286" t="e">
        <f aca="false">VLOOKUP(A316,Adr!A:B,2,FALSE())</f>
        <v>#N/A</v>
      </c>
      <c r="C316" s="296"/>
      <c r="D316" s="297"/>
      <c r="E316" s="289"/>
      <c r="F316" s="290"/>
      <c r="G316" s="287"/>
      <c r="H316" s="287"/>
      <c r="I316" s="291" t="str">
        <f aca="false">A316&amp;F316</f>
        <v/>
      </c>
      <c r="J316" s="292" t="str">
        <f aca="false">A316&amp;G316</f>
        <v/>
      </c>
      <c r="K316" s="293"/>
      <c r="L316" s="292" t="str">
        <f aca="false">A316&amp;G316&amp;H316</f>
        <v/>
      </c>
      <c r="M316" s="293" t="e">
        <f aca="false">B316&amp;F316&amp;H316&amp;C316</f>
        <v>#N/A</v>
      </c>
      <c r="N316" s="280" t="str">
        <f aca="false">+I316&amp;H316</f>
        <v/>
      </c>
    </row>
    <row r="317" customFormat="false" ht="12.5" hidden="false" customHeight="false" outlineLevel="0" collapsed="false">
      <c r="A317" s="298"/>
      <c r="B317" s="286" t="e">
        <f aca="false">VLOOKUP(A317,Adr!A:B,2,FALSE())</f>
        <v>#N/A</v>
      </c>
      <c r="C317" s="296"/>
      <c r="D317" s="297"/>
      <c r="E317" s="289"/>
      <c r="F317" s="290"/>
      <c r="G317" s="287"/>
      <c r="H317" s="287"/>
      <c r="I317" s="291" t="str">
        <f aca="false">A317&amp;F317</f>
        <v/>
      </c>
      <c r="J317" s="292" t="str">
        <f aca="false">A317&amp;G317</f>
        <v/>
      </c>
      <c r="K317" s="293"/>
      <c r="L317" s="292" t="str">
        <f aca="false">A317&amp;G317&amp;H317</f>
        <v/>
      </c>
      <c r="M317" s="293" t="e">
        <f aca="false">B317&amp;F317&amp;H317&amp;C317</f>
        <v>#N/A</v>
      </c>
      <c r="N317" s="280" t="str">
        <f aca="false">+I317&amp;H317</f>
        <v/>
      </c>
    </row>
    <row r="318" customFormat="false" ht="12.5" hidden="false" customHeight="false" outlineLevel="0" collapsed="false">
      <c r="A318" s="290"/>
      <c r="B318" s="286" t="e">
        <f aca="false">VLOOKUP(A318,Adr!A:B,2,FALSE())</f>
        <v>#N/A</v>
      </c>
      <c r="C318" s="299"/>
      <c r="D318" s="300"/>
      <c r="E318" s="295"/>
      <c r="F318" s="290"/>
      <c r="G318" s="287"/>
      <c r="H318" s="287"/>
      <c r="I318" s="291" t="str">
        <f aca="false">A318&amp;F318</f>
        <v/>
      </c>
      <c r="J318" s="292" t="str">
        <f aca="false">A318&amp;G318</f>
        <v/>
      </c>
      <c r="K318" s="293"/>
      <c r="L318" s="292" t="str">
        <f aca="false">A318&amp;G318&amp;H318</f>
        <v/>
      </c>
      <c r="M318" s="293" t="e">
        <f aca="false">B318&amp;F318&amp;H318&amp;C318</f>
        <v>#N/A</v>
      </c>
      <c r="N318" s="280" t="str">
        <f aca="false">+I318&amp;H318</f>
        <v/>
      </c>
    </row>
    <row r="319" customFormat="false" ht="12.5" hidden="false" customHeight="false" outlineLevel="0" collapsed="false">
      <c r="A319" s="290"/>
      <c r="B319" s="286" t="e">
        <f aca="false">VLOOKUP(A319,Adr!A:B,2,FALSE())</f>
        <v>#N/A</v>
      </c>
      <c r="C319" s="299"/>
      <c r="D319" s="300"/>
      <c r="E319" s="289"/>
      <c r="F319" s="290"/>
      <c r="G319" s="287"/>
      <c r="H319" s="287"/>
      <c r="I319" s="291" t="str">
        <f aca="false">A319&amp;F319</f>
        <v/>
      </c>
      <c r="J319" s="292" t="str">
        <f aca="false">A319&amp;G319</f>
        <v/>
      </c>
      <c r="K319" s="293"/>
      <c r="L319" s="292" t="str">
        <f aca="false">A319&amp;G319&amp;H319</f>
        <v/>
      </c>
      <c r="M319" s="293" t="e">
        <f aca="false">B319&amp;F319&amp;H319&amp;C319</f>
        <v>#N/A</v>
      </c>
      <c r="N319" s="280" t="str">
        <f aca="false">+I319&amp;H319</f>
        <v/>
      </c>
    </row>
    <row r="320" customFormat="false" ht="12.5" hidden="false" customHeight="false" outlineLevel="0" collapsed="false">
      <c r="A320" s="294"/>
      <c r="B320" s="286" t="e">
        <f aca="false">VLOOKUP(A320,Adr!A:B,2,FALSE())</f>
        <v>#N/A</v>
      </c>
      <c r="C320" s="296"/>
      <c r="D320" s="297"/>
      <c r="E320" s="295"/>
      <c r="F320" s="290"/>
      <c r="G320" s="287"/>
      <c r="H320" s="287"/>
      <c r="I320" s="291" t="str">
        <f aca="false">A320&amp;F320</f>
        <v/>
      </c>
      <c r="J320" s="292" t="str">
        <f aca="false">A320&amp;G320</f>
        <v/>
      </c>
      <c r="K320" s="293"/>
      <c r="L320" s="292" t="str">
        <f aca="false">A320&amp;G320&amp;H320</f>
        <v/>
      </c>
      <c r="M320" s="293" t="e">
        <f aca="false">B320&amp;F320&amp;H320&amp;C320</f>
        <v>#N/A</v>
      </c>
      <c r="N320" s="280" t="str">
        <f aca="false">+I320&amp;H320</f>
        <v/>
      </c>
    </row>
    <row r="321" customFormat="false" ht="12.5" hidden="false" customHeight="false" outlineLevel="0" collapsed="false">
      <c r="A321" s="298"/>
      <c r="B321" s="286" t="e">
        <f aca="false">VLOOKUP(A321,Adr!A:B,2,FALSE())</f>
        <v>#N/A</v>
      </c>
      <c r="C321" s="296"/>
      <c r="D321" s="297"/>
      <c r="E321" s="289"/>
      <c r="F321" s="290"/>
      <c r="G321" s="287"/>
      <c r="H321" s="287"/>
      <c r="I321" s="291" t="str">
        <f aca="false">A321&amp;F321</f>
        <v/>
      </c>
      <c r="J321" s="292" t="str">
        <f aca="false">A321&amp;G321</f>
        <v/>
      </c>
      <c r="K321" s="293"/>
      <c r="L321" s="292" t="str">
        <f aca="false">A321&amp;G321&amp;H321</f>
        <v/>
      </c>
      <c r="M321" s="293" t="e">
        <f aca="false">B321&amp;F321&amp;H321&amp;C321</f>
        <v>#N/A</v>
      </c>
      <c r="N321" s="280" t="str">
        <f aca="false">+I321&amp;H321</f>
        <v/>
      </c>
    </row>
    <row r="322" customFormat="false" ht="12.5" hidden="false" customHeight="false" outlineLevel="0" collapsed="false">
      <c r="A322" s="290"/>
      <c r="B322" s="286" t="e">
        <f aca="false">VLOOKUP(A322,Adr!A:B,2,FALSE())</f>
        <v>#N/A</v>
      </c>
      <c r="C322" s="296"/>
      <c r="D322" s="297"/>
      <c r="E322" s="295"/>
      <c r="F322" s="290"/>
      <c r="G322" s="287"/>
      <c r="H322" s="287"/>
      <c r="I322" s="291" t="str">
        <f aca="false">A322&amp;F322</f>
        <v/>
      </c>
      <c r="J322" s="292" t="str">
        <f aca="false">A322&amp;G322</f>
        <v/>
      </c>
      <c r="K322" s="293"/>
      <c r="L322" s="292" t="str">
        <f aca="false">A322&amp;G322&amp;H322</f>
        <v/>
      </c>
      <c r="M322" s="293" t="e">
        <f aca="false">B322&amp;F322&amp;H322&amp;C322</f>
        <v>#N/A</v>
      </c>
      <c r="N322" s="280" t="str">
        <f aca="false">+I322&amp;H322</f>
        <v/>
      </c>
    </row>
    <row r="323" customFormat="false" ht="12.5" hidden="false" customHeight="false" outlineLevel="0" collapsed="false">
      <c r="A323" s="290"/>
      <c r="B323" s="286" t="e">
        <f aca="false">VLOOKUP(A323,Adr!A:B,2,FALSE())</f>
        <v>#N/A</v>
      </c>
      <c r="C323" s="302"/>
      <c r="D323" s="303"/>
      <c r="E323" s="289"/>
      <c r="F323" s="290"/>
      <c r="G323" s="287"/>
      <c r="H323" s="287"/>
      <c r="I323" s="291" t="str">
        <f aca="false">A323&amp;F323</f>
        <v/>
      </c>
      <c r="J323" s="292" t="str">
        <f aca="false">A323&amp;G323</f>
        <v/>
      </c>
      <c r="K323" s="293"/>
      <c r="L323" s="292" t="str">
        <f aca="false">A323&amp;G323&amp;H323</f>
        <v/>
      </c>
      <c r="M323" s="293" t="e">
        <f aca="false">B323&amp;F323&amp;H323&amp;C323</f>
        <v>#N/A</v>
      </c>
      <c r="N323" s="280" t="str">
        <f aca="false">+I323&amp;H323</f>
        <v/>
      </c>
    </row>
    <row r="324" customFormat="false" ht="12.5" hidden="false" customHeight="false" outlineLevel="0" collapsed="false">
      <c r="A324" s="290"/>
      <c r="B324" s="286" t="e">
        <f aca="false">VLOOKUP(A324,Adr!A:B,2,FALSE())</f>
        <v>#N/A</v>
      </c>
      <c r="C324" s="299"/>
      <c r="D324" s="300"/>
      <c r="E324" s="295"/>
      <c r="F324" s="290"/>
      <c r="G324" s="287"/>
      <c r="H324" s="287"/>
      <c r="I324" s="291" t="str">
        <f aca="false">A324&amp;F324</f>
        <v/>
      </c>
      <c r="J324" s="292" t="str">
        <f aca="false">A324&amp;G324</f>
        <v/>
      </c>
      <c r="K324" s="293"/>
      <c r="L324" s="292" t="str">
        <f aca="false">A324&amp;G324&amp;H324</f>
        <v/>
      </c>
      <c r="M324" s="293" t="e">
        <f aca="false">B324&amp;F324&amp;H324&amp;C324</f>
        <v>#N/A</v>
      </c>
      <c r="N324" s="280" t="str">
        <f aca="false">+I324&amp;H324</f>
        <v/>
      </c>
    </row>
    <row r="325" customFormat="false" ht="12.5" hidden="false" customHeight="false" outlineLevel="0" collapsed="false">
      <c r="A325" s="294"/>
      <c r="B325" s="286" t="e">
        <f aca="false">VLOOKUP(A325,Adr!A:B,2,FALSE())</f>
        <v>#N/A</v>
      </c>
      <c r="C325" s="296"/>
      <c r="D325" s="297"/>
      <c r="E325" s="289"/>
      <c r="F325" s="290"/>
      <c r="G325" s="287"/>
      <c r="H325" s="287"/>
      <c r="I325" s="291" t="str">
        <f aca="false">A325&amp;F325</f>
        <v/>
      </c>
      <c r="J325" s="292" t="str">
        <f aca="false">A325&amp;G325</f>
        <v/>
      </c>
      <c r="K325" s="293"/>
      <c r="L325" s="292" t="str">
        <f aca="false">A325&amp;G325&amp;H325</f>
        <v/>
      </c>
      <c r="M325" s="293" t="e">
        <f aca="false">B325&amp;F325&amp;H325&amp;C325</f>
        <v>#N/A</v>
      </c>
      <c r="N325" s="280" t="str">
        <f aca="false">+I325&amp;H325</f>
        <v/>
      </c>
    </row>
    <row r="326" customFormat="false" ht="12.5" hidden="false" customHeight="false" outlineLevel="0" collapsed="false">
      <c r="A326" s="290"/>
      <c r="B326" s="286" t="e">
        <f aca="false">VLOOKUP(A326,Adr!A:B,2,FALSE())</f>
        <v>#N/A</v>
      </c>
      <c r="C326" s="299"/>
      <c r="D326" s="297"/>
      <c r="E326" s="295"/>
      <c r="F326" s="290"/>
      <c r="G326" s="287"/>
      <c r="H326" s="287"/>
      <c r="I326" s="291" t="str">
        <f aca="false">A326&amp;F326</f>
        <v/>
      </c>
      <c r="J326" s="292" t="str">
        <f aca="false">A326&amp;G326</f>
        <v/>
      </c>
      <c r="K326" s="293"/>
      <c r="L326" s="292" t="str">
        <f aca="false">A326&amp;G326&amp;H326</f>
        <v/>
      </c>
      <c r="M326" s="293" t="e">
        <f aca="false">B326&amp;F326&amp;H326&amp;C326</f>
        <v>#N/A</v>
      </c>
      <c r="N326" s="280" t="str">
        <f aca="false">+I326&amp;H326</f>
        <v/>
      </c>
    </row>
    <row r="327" customFormat="false" ht="12.5" hidden="false" customHeight="false" outlineLevel="0" collapsed="false">
      <c r="A327" s="294"/>
      <c r="B327" s="286" t="e">
        <f aca="false">VLOOKUP(A327,Adr!A:B,2,FALSE())</f>
        <v>#N/A</v>
      </c>
      <c r="C327" s="301"/>
      <c r="D327" s="288"/>
      <c r="E327" s="289"/>
      <c r="F327" s="290"/>
      <c r="G327" s="287"/>
      <c r="H327" s="287"/>
      <c r="I327" s="291" t="str">
        <f aca="false">A327&amp;F327</f>
        <v/>
      </c>
      <c r="J327" s="292" t="str">
        <f aca="false">A327&amp;G327</f>
        <v/>
      </c>
      <c r="K327" s="293"/>
      <c r="L327" s="292" t="str">
        <f aca="false">A327&amp;G327&amp;H327</f>
        <v/>
      </c>
      <c r="M327" s="293" t="e">
        <f aca="false">B327&amp;F327&amp;H327&amp;C327</f>
        <v>#N/A</v>
      </c>
      <c r="N327" s="280" t="str">
        <f aca="false">+I327&amp;H327</f>
        <v/>
      </c>
    </row>
    <row r="328" customFormat="false" ht="12.5" hidden="false" customHeight="false" outlineLevel="0" collapsed="false">
      <c r="A328" s="290"/>
      <c r="B328" s="286" t="e">
        <f aca="false">VLOOKUP(A328,Adr!A:B,2,FALSE())</f>
        <v>#N/A</v>
      </c>
      <c r="C328" s="296"/>
      <c r="D328" s="297"/>
      <c r="E328" s="295"/>
      <c r="F328" s="290"/>
      <c r="G328" s="287"/>
      <c r="H328" s="287"/>
      <c r="I328" s="291" t="str">
        <f aca="false">A328&amp;F328</f>
        <v/>
      </c>
      <c r="J328" s="292" t="str">
        <f aca="false">A328&amp;G328</f>
        <v/>
      </c>
      <c r="K328" s="293"/>
      <c r="L328" s="292" t="str">
        <f aca="false">A328&amp;G328&amp;H328</f>
        <v/>
      </c>
      <c r="M328" s="293" t="e">
        <f aca="false">B328&amp;F328&amp;H328&amp;C328</f>
        <v>#N/A</v>
      </c>
      <c r="N328" s="280" t="str">
        <f aca="false">+I328&amp;H328</f>
        <v/>
      </c>
    </row>
    <row r="329" customFormat="false" ht="12.5" hidden="false" customHeight="false" outlineLevel="0" collapsed="false">
      <c r="A329" s="290"/>
      <c r="B329" s="286" t="e">
        <f aca="false">VLOOKUP(A329,Adr!A:B,2,FALSE())</f>
        <v>#N/A</v>
      </c>
      <c r="C329" s="299"/>
      <c r="D329" s="300"/>
      <c r="E329" s="289"/>
      <c r="F329" s="290"/>
      <c r="G329" s="287"/>
      <c r="H329" s="287"/>
      <c r="I329" s="291" t="str">
        <f aca="false">A329&amp;F329</f>
        <v/>
      </c>
      <c r="J329" s="292" t="str">
        <f aca="false">A329&amp;G329</f>
        <v/>
      </c>
      <c r="K329" s="293"/>
      <c r="L329" s="292" t="str">
        <f aca="false">A329&amp;G329&amp;H329</f>
        <v/>
      </c>
      <c r="M329" s="293" t="e">
        <f aca="false">B329&amp;F329&amp;H329&amp;C329</f>
        <v>#N/A</v>
      </c>
      <c r="N329" s="280" t="str">
        <f aca="false">+I329&amp;H329</f>
        <v/>
      </c>
    </row>
    <row r="330" customFormat="false" ht="12.5" hidden="false" customHeight="false" outlineLevel="0" collapsed="false">
      <c r="A330" s="290"/>
      <c r="B330" s="286" t="e">
        <f aca="false">VLOOKUP(A330,Adr!A:B,2,FALSE())</f>
        <v>#N/A</v>
      </c>
      <c r="C330" s="299"/>
      <c r="D330" s="300"/>
      <c r="E330" s="295"/>
      <c r="F330" s="290"/>
      <c r="G330" s="287"/>
      <c r="H330" s="287"/>
      <c r="I330" s="291" t="str">
        <f aca="false">A330&amp;F330</f>
        <v/>
      </c>
      <c r="J330" s="292" t="str">
        <f aca="false">A330&amp;G330</f>
        <v/>
      </c>
      <c r="K330" s="293"/>
      <c r="L330" s="292" t="str">
        <f aca="false">A330&amp;G330&amp;H330</f>
        <v/>
      </c>
      <c r="M330" s="293" t="e">
        <f aca="false">B330&amp;F330&amp;H330&amp;C330</f>
        <v>#N/A</v>
      </c>
      <c r="N330" s="280" t="str">
        <f aca="false">+I330&amp;H330</f>
        <v/>
      </c>
    </row>
    <row r="331" customFormat="false" ht="12.5" hidden="false" customHeight="false" outlineLevel="0" collapsed="false">
      <c r="A331" s="256"/>
      <c r="B331" s="286" t="e">
        <f aca="false">VLOOKUP(A331,Adr!A:B,2,FALSE())</f>
        <v>#N/A</v>
      </c>
      <c r="C331" s="296"/>
      <c r="D331" s="297"/>
      <c r="E331" s="295"/>
      <c r="F331" s="290"/>
      <c r="G331" s="287"/>
      <c r="H331" s="287"/>
      <c r="I331" s="291" t="str">
        <f aca="false">A331&amp;F331</f>
        <v/>
      </c>
      <c r="J331" s="292" t="str">
        <f aca="false">A331&amp;G331</f>
        <v/>
      </c>
      <c r="K331" s="293"/>
      <c r="L331" s="292" t="str">
        <f aca="false">A331&amp;G331&amp;H331</f>
        <v/>
      </c>
      <c r="M331" s="293" t="e">
        <f aca="false">B331&amp;F331&amp;H331&amp;C331</f>
        <v>#N/A</v>
      </c>
      <c r="N331" s="280" t="str">
        <f aca="false">+I331&amp;H331</f>
        <v/>
      </c>
    </row>
    <row r="332" customFormat="false" ht="12.5" hidden="false" customHeight="false" outlineLevel="0" collapsed="false">
      <c r="A332" s="256"/>
      <c r="B332" s="286" t="e">
        <f aca="false">VLOOKUP(A332,Adr!A:B,2,FALSE())</f>
        <v>#N/A</v>
      </c>
      <c r="C332" s="296"/>
      <c r="D332" s="297"/>
      <c r="E332" s="289"/>
      <c r="F332" s="290"/>
      <c r="G332" s="287"/>
      <c r="H332" s="287"/>
      <c r="I332" s="291" t="str">
        <f aca="false">A332&amp;F332</f>
        <v/>
      </c>
      <c r="J332" s="292" t="str">
        <f aca="false">A332&amp;G332</f>
        <v/>
      </c>
      <c r="K332" s="293"/>
      <c r="L332" s="292" t="str">
        <f aca="false">A332&amp;G332&amp;H332</f>
        <v/>
      </c>
      <c r="M332" s="293" t="e">
        <f aca="false">B332&amp;F332&amp;H332&amp;C332</f>
        <v>#N/A</v>
      </c>
      <c r="N332" s="280" t="str">
        <f aca="false">+I332&amp;H332</f>
        <v/>
      </c>
    </row>
    <row r="333" customFormat="false" ht="12.5" hidden="false" customHeight="false" outlineLevel="0" collapsed="false">
      <c r="A333" s="256"/>
      <c r="B333" s="286" t="e">
        <f aca="false">VLOOKUP(A333,Adr!A:B,2,FALSE())</f>
        <v>#N/A</v>
      </c>
      <c r="C333" s="299"/>
      <c r="D333" s="300"/>
      <c r="E333" s="295"/>
      <c r="F333" s="290"/>
      <c r="G333" s="287"/>
      <c r="H333" s="287"/>
      <c r="I333" s="291" t="str">
        <f aca="false">A333&amp;F333</f>
        <v/>
      </c>
      <c r="J333" s="292" t="str">
        <f aca="false">A333&amp;G333</f>
        <v/>
      </c>
      <c r="K333" s="293"/>
      <c r="L333" s="292" t="str">
        <f aca="false">A333&amp;G333&amp;H333</f>
        <v/>
      </c>
      <c r="M333" s="293" t="e">
        <f aca="false">B333&amp;F333&amp;H333&amp;C333</f>
        <v>#N/A</v>
      </c>
      <c r="N333" s="280" t="str">
        <f aca="false">+I333&amp;H333</f>
        <v/>
      </c>
    </row>
    <row r="334" customFormat="false" ht="12.5" hidden="false" customHeight="false" outlineLevel="0" collapsed="false">
      <c r="A334" s="290"/>
      <c r="B334" s="286" t="e">
        <f aca="false">VLOOKUP(A334,Adr!A:B,2,FALSE())</f>
        <v>#N/A</v>
      </c>
      <c r="C334" s="296"/>
      <c r="D334" s="297"/>
      <c r="E334" s="289"/>
      <c r="F334" s="290"/>
      <c r="G334" s="287"/>
      <c r="H334" s="287"/>
      <c r="I334" s="291" t="str">
        <f aca="false">A334&amp;F334</f>
        <v/>
      </c>
      <c r="J334" s="292" t="str">
        <f aca="false">A334&amp;G334</f>
        <v/>
      </c>
      <c r="K334" s="293"/>
      <c r="L334" s="292" t="str">
        <f aca="false">A334&amp;G334&amp;H334</f>
        <v/>
      </c>
      <c r="M334" s="293" t="e">
        <f aca="false">B334&amp;F334&amp;H334&amp;C334</f>
        <v>#N/A</v>
      </c>
      <c r="N334" s="280" t="str">
        <f aca="false">+I334&amp;H334</f>
        <v/>
      </c>
    </row>
    <row r="335" customFormat="false" ht="12.5" hidden="false" customHeight="false" outlineLevel="0" collapsed="false">
      <c r="A335" s="290"/>
      <c r="B335" s="286" t="e">
        <f aca="false">VLOOKUP(A335,Adr!A:B,2,FALSE())</f>
        <v>#N/A</v>
      </c>
      <c r="C335" s="296"/>
      <c r="D335" s="300"/>
      <c r="E335" s="289"/>
      <c r="F335" s="290"/>
      <c r="G335" s="287"/>
      <c r="H335" s="287"/>
      <c r="I335" s="291" t="str">
        <f aca="false">A335&amp;F335</f>
        <v/>
      </c>
      <c r="J335" s="292" t="str">
        <f aca="false">A335&amp;G335</f>
        <v/>
      </c>
      <c r="K335" s="293"/>
      <c r="L335" s="292" t="str">
        <f aca="false">A335&amp;G335&amp;H335</f>
        <v/>
      </c>
      <c r="M335" s="293" t="e">
        <f aca="false">B335&amp;F335&amp;H335&amp;C335</f>
        <v>#N/A</v>
      </c>
      <c r="N335" s="280" t="str">
        <f aca="false">+I335&amp;H335</f>
        <v/>
      </c>
    </row>
    <row r="336" customFormat="false" ht="12.5" hidden="false" customHeight="false" outlineLevel="0" collapsed="false">
      <c r="A336" s="256"/>
      <c r="B336" s="286" t="e">
        <f aca="false">VLOOKUP(A336,Adr!A:B,2,FALSE())</f>
        <v>#N/A</v>
      </c>
      <c r="C336" s="299"/>
      <c r="D336" s="297"/>
      <c r="E336" s="295"/>
      <c r="F336" s="290"/>
      <c r="G336" s="287"/>
      <c r="H336" s="287"/>
      <c r="I336" s="291" t="str">
        <f aca="false">A336&amp;F336</f>
        <v/>
      </c>
      <c r="J336" s="292" t="str">
        <f aca="false">A336&amp;G336</f>
        <v/>
      </c>
      <c r="K336" s="293"/>
      <c r="L336" s="292" t="str">
        <f aca="false">A336&amp;G336&amp;H336</f>
        <v/>
      </c>
      <c r="M336" s="293" t="e">
        <f aca="false">B336&amp;F336&amp;H336&amp;C336</f>
        <v>#N/A</v>
      </c>
      <c r="N336" s="280" t="str">
        <f aca="false">+I336&amp;H336</f>
        <v/>
      </c>
    </row>
    <row r="337" customFormat="false" ht="12.5" hidden="false" customHeight="false" outlineLevel="0" collapsed="false">
      <c r="A337" s="290"/>
      <c r="B337" s="286" t="e">
        <f aca="false">VLOOKUP(A337,Adr!A:B,2,FALSE())</f>
        <v>#N/A</v>
      </c>
      <c r="C337" s="301"/>
      <c r="D337" s="288"/>
      <c r="E337" s="295"/>
      <c r="F337" s="290"/>
      <c r="G337" s="287"/>
      <c r="H337" s="287"/>
      <c r="I337" s="291" t="str">
        <f aca="false">A337&amp;F337</f>
        <v/>
      </c>
      <c r="J337" s="292" t="str">
        <f aca="false">A337&amp;G337</f>
        <v/>
      </c>
      <c r="K337" s="293"/>
      <c r="L337" s="292" t="str">
        <f aca="false">A337&amp;G337&amp;H337</f>
        <v/>
      </c>
      <c r="M337" s="293" t="e">
        <f aca="false">B337&amp;F337&amp;H337&amp;C337</f>
        <v>#N/A</v>
      </c>
      <c r="N337" s="280" t="str">
        <f aca="false">+I337&amp;H337</f>
        <v/>
      </c>
    </row>
    <row r="338" customFormat="false" ht="12.5" hidden="false" customHeight="false" outlineLevel="0" collapsed="false">
      <c r="A338" s="298"/>
      <c r="B338" s="286" t="e">
        <f aca="false">VLOOKUP(A338,Adr!A:B,2,FALSE())</f>
        <v>#N/A</v>
      </c>
      <c r="C338" s="296"/>
      <c r="D338" s="297"/>
      <c r="E338" s="289"/>
      <c r="F338" s="290"/>
      <c r="G338" s="287"/>
      <c r="H338" s="287"/>
      <c r="I338" s="291" t="str">
        <f aca="false">A338&amp;F338</f>
        <v/>
      </c>
      <c r="J338" s="292" t="str">
        <f aca="false">A338&amp;G338</f>
        <v/>
      </c>
      <c r="K338" s="293"/>
      <c r="L338" s="292" t="str">
        <f aca="false">A338&amp;G338&amp;H338</f>
        <v/>
      </c>
      <c r="M338" s="293" t="e">
        <f aca="false">B338&amp;F338&amp;H338&amp;C338</f>
        <v>#N/A</v>
      </c>
      <c r="N338" s="280" t="str">
        <f aca="false">+I338&amp;H338</f>
        <v/>
      </c>
    </row>
    <row r="339" customFormat="false" ht="12.5" hidden="false" customHeight="false" outlineLevel="0" collapsed="false">
      <c r="A339" s="298"/>
      <c r="B339" s="286" t="e">
        <f aca="false">VLOOKUP(A339,Adr!A:B,2,FALSE())</f>
        <v>#N/A</v>
      </c>
      <c r="C339" s="299"/>
      <c r="D339" s="297"/>
      <c r="E339" s="295"/>
      <c r="F339" s="290"/>
      <c r="G339" s="287"/>
      <c r="H339" s="287"/>
      <c r="I339" s="291" t="str">
        <f aca="false">A339&amp;F339</f>
        <v/>
      </c>
      <c r="J339" s="292" t="str">
        <f aca="false">A339&amp;G339</f>
        <v/>
      </c>
      <c r="K339" s="293"/>
      <c r="L339" s="292" t="str">
        <f aca="false">A339&amp;G339&amp;H339</f>
        <v/>
      </c>
      <c r="M339" s="293" t="e">
        <f aca="false">B339&amp;F339&amp;H339&amp;C339</f>
        <v>#N/A</v>
      </c>
      <c r="N339" s="280" t="str">
        <f aca="false">+I339&amp;H339</f>
        <v/>
      </c>
    </row>
    <row r="340" customFormat="false" ht="12.5" hidden="false" customHeight="false" outlineLevel="0" collapsed="false">
      <c r="A340" s="294"/>
      <c r="B340" s="286" t="e">
        <f aca="false">VLOOKUP(A340,Adr!A:B,2,FALSE())</f>
        <v>#N/A</v>
      </c>
      <c r="C340" s="299"/>
      <c r="D340" s="288"/>
      <c r="E340" s="289"/>
      <c r="F340" s="290"/>
      <c r="G340" s="287"/>
      <c r="H340" s="287"/>
      <c r="I340" s="291" t="str">
        <f aca="false">A340&amp;F340</f>
        <v/>
      </c>
      <c r="J340" s="292" t="str">
        <f aca="false">A340&amp;G340</f>
        <v/>
      </c>
      <c r="K340" s="293"/>
      <c r="L340" s="292" t="str">
        <f aca="false">A340&amp;G340&amp;H340</f>
        <v/>
      </c>
      <c r="M340" s="293" t="e">
        <f aca="false">B340&amp;F340&amp;H340&amp;C340</f>
        <v>#N/A</v>
      </c>
      <c r="N340" s="280" t="str">
        <f aca="false">+I340&amp;H340</f>
        <v/>
      </c>
    </row>
    <row r="341" customFormat="false" ht="12.5" hidden="false" customHeight="false" outlineLevel="0" collapsed="false">
      <c r="A341" s="290"/>
      <c r="B341" s="286" t="e">
        <f aca="false">VLOOKUP(A341,Adr!A:B,2,FALSE())</f>
        <v>#N/A</v>
      </c>
      <c r="C341" s="299"/>
      <c r="D341" s="300"/>
      <c r="E341" s="295"/>
      <c r="F341" s="290"/>
      <c r="G341" s="287"/>
      <c r="H341" s="287"/>
      <c r="I341" s="291" t="str">
        <f aca="false">A341&amp;F341</f>
        <v/>
      </c>
      <c r="J341" s="292" t="str">
        <f aca="false">A341&amp;G341</f>
        <v/>
      </c>
      <c r="K341" s="293"/>
      <c r="L341" s="292" t="str">
        <f aca="false">A341&amp;G341&amp;H341</f>
        <v/>
      </c>
      <c r="M341" s="293" t="e">
        <f aca="false">B341&amp;F341&amp;H341&amp;C341</f>
        <v>#N/A</v>
      </c>
      <c r="N341" s="280" t="str">
        <f aca="false">+I341&amp;H341</f>
        <v/>
      </c>
    </row>
    <row r="342" customFormat="false" ht="12.5" hidden="false" customHeight="false" outlineLevel="0" collapsed="false">
      <c r="A342" s="256"/>
      <c r="B342" s="286" t="e">
        <f aca="false">VLOOKUP(A342,Adr!A:B,2,FALSE())</f>
        <v>#N/A</v>
      </c>
      <c r="C342" s="287"/>
      <c r="D342" s="288"/>
      <c r="E342" s="289"/>
      <c r="F342" s="290"/>
      <c r="G342" s="287"/>
      <c r="H342" s="287"/>
      <c r="I342" s="291" t="str">
        <f aca="false">A342&amp;F342</f>
        <v/>
      </c>
      <c r="J342" s="292" t="str">
        <f aca="false">A342&amp;G342</f>
        <v/>
      </c>
      <c r="K342" s="293"/>
      <c r="L342" s="292" t="str">
        <f aca="false">A342&amp;G342&amp;H342</f>
        <v/>
      </c>
      <c r="M342" s="293" t="e">
        <f aca="false">B342&amp;F342&amp;H342&amp;C342</f>
        <v>#N/A</v>
      </c>
      <c r="N342" s="280" t="str">
        <f aca="false">+I342&amp;H342</f>
        <v/>
      </c>
    </row>
    <row r="343" customFormat="false" ht="12.5" hidden="false" customHeight="false" outlineLevel="0" collapsed="false">
      <c r="A343" s="290"/>
      <c r="B343" s="286" t="e">
        <f aca="false">VLOOKUP(A343,Adr!A:B,2,FALSE())</f>
        <v>#N/A</v>
      </c>
      <c r="C343" s="299"/>
      <c r="D343" s="297"/>
      <c r="E343" s="295"/>
      <c r="F343" s="290"/>
      <c r="G343" s="287"/>
      <c r="H343" s="287"/>
      <c r="I343" s="291" t="str">
        <f aca="false">A343&amp;F343</f>
        <v/>
      </c>
      <c r="J343" s="292" t="str">
        <f aca="false">A343&amp;G343</f>
        <v/>
      </c>
      <c r="K343" s="293"/>
      <c r="L343" s="292" t="str">
        <f aca="false">A343&amp;G343&amp;H343</f>
        <v/>
      </c>
      <c r="M343" s="293" t="e">
        <f aca="false">B343&amp;F343&amp;H343&amp;C343</f>
        <v>#N/A</v>
      </c>
      <c r="N343" s="280" t="str">
        <f aca="false">+I343&amp;H343</f>
        <v/>
      </c>
    </row>
    <row r="344" customFormat="false" ht="12.5" hidden="false" customHeight="false" outlineLevel="0" collapsed="false">
      <c r="A344" s="298"/>
      <c r="B344" s="286" t="e">
        <f aca="false">VLOOKUP(A344,Adr!A:B,2,FALSE())</f>
        <v>#N/A</v>
      </c>
      <c r="C344" s="296"/>
      <c r="D344" s="297"/>
      <c r="E344" s="289"/>
      <c r="F344" s="290"/>
      <c r="G344" s="287"/>
      <c r="H344" s="287"/>
      <c r="I344" s="291" t="str">
        <f aca="false">A344&amp;F344</f>
        <v/>
      </c>
      <c r="J344" s="292" t="str">
        <f aca="false">A344&amp;G344</f>
        <v/>
      </c>
      <c r="K344" s="293"/>
      <c r="L344" s="292" t="str">
        <f aca="false">A344&amp;G344&amp;H344</f>
        <v/>
      </c>
      <c r="M344" s="293" t="e">
        <f aca="false">B344&amp;F344&amp;H344&amp;C344</f>
        <v>#N/A</v>
      </c>
      <c r="N344" s="280" t="str">
        <f aca="false">+I344&amp;H344</f>
        <v/>
      </c>
    </row>
    <row r="345" customFormat="false" ht="12.5" hidden="false" customHeight="false" outlineLevel="0" collapsed="false">
      <c r="A345" s="290"/>
      <c r="B345" s="286" t="e">
        <f aca="false">VLOOKUP(A345,Adr!A:B,2,FALSE())</f>
        <v>#N/A</v>
      </c>
      <c r="C345" s="299"/>
      <c r="D345" s="300"/>
      <c r="E345" s="295"/>
      <c r="F345" s="290"/>
      <c r="G345" s="287"/>
      <c r="H345" s="287"/>
      <c r="I345" s="291" t="str">
        <f aca="false">A345&amp;F345</f>
        <v/>
      </c>
      <c r="J345" s="292" t="str">
        <f aca="false">A345&amp;G345</f>
        <v/>
      </c>
      <c r="K345" s="293"/>
      <c r="L345" s="292" t="str">
        <f aca="false">A345&amp;G345&amp;H345</f>
        <v/>
      </c>
      <c r="M345" s="293" t="e">
        <f aca="false">B345&amp;F345&amp;H345&amp;C345</f>
        <v>#N/A</v>
      </c>
      <c r="N345" s="280" t="str">
        <f aca="false">+I345&amp;H345</f>
        <v/>
      </c>
    </row>
    <row r="346" customFormat="false" ht="12.5" hidden="false" customHeight="false" outlineLevel="0" collapsed="false">
      <c r="A346" s="298"/>
      <c r="B346" s="286" t="e">
        <f aca="false">VLOOKUP(A346,Adr!A:B,2,FALSE())</f>
        <v>#N/A</v>
      </c>
      <c r="C346" s="296"/>
      <c r="D346" s="297"/>
      <c r="E346" s="295"/>
      <c r="F346" s="290"/>
      <c r="G346" s="287"/>
      <c r="H346" s="287"/>
      <c r="I346" s="291" t="str">
        <f aca="false">A346&amp;F346</f>
        <v/>
      </c>
      <c r="J346" s="292" t="str">
        <f aca="false">A346&amp;G346</f>
        <v/>
      </c>
      <c r="K346" s="293"/>
      <c r="L346" s="292" t="str">
        <f aca="false">A346&amp;G346&amp;H346</f>
        <v/>
      </c>
      <c r="M346" s="293" t="e">
        <f aca="false">B346&amp;F346&amp;H346&amp;C346</f>
        <v>#N/A</v>
      </c>
      <c r="N346" s="280" t="str">
        <f aca="false">+I346&amp;H346</f>
        <v/>
      </c>
    </row>
    <row r="347" customFormat="false" ht="12.5" hidden="false" customHeight="false" outlineLevel="0" collapsed="false">
      <c r="A347" s="256"/>
      <c r="B347" s="286" t="e">
        <f aca="false">VLOOKUP(A347,Adr!A:B,2,FALSE())</f>
        <v>#N/A</v>
      </c>
      <c r="C347" s="296"/>
      <c r="D347" s="297"/>
      <c r="E347" s="289"/>
      <c r="F347" s="290"/>
      <c r="G347" s="287"/>
      <c r="H347" s="287"/>
      <c r="I347" s="291" t="str">
        <f aca="false">A347&amp;F347</f>
        <v/>
      </c>
      <c r="J347" s="292" t="str">
        <f aca="false">A347&amp;G347</f>
        <v/>
      </c>
      <c r="K347" s="293"/>
      <c r="L347" s="292" t="str">
        <f aca="false">A347&amp;G347&amp;H347</f>
        <v/>
      </c>
      <c r="M347" s="293" t="e">
        <f aca="false">B347&amp;F347&amp;H347&amp;C347</f>
        <v>#N/A</v>
      </c>
      <c r="N347" s="280" t="str">
        <f aca="false">+I347&amp;H347</f>
        <v/>
      </c>
    </row>
    <row r="348" customFormat="false" ht="12.5" hidden="false" customHeight="false" outlineLevel="0" collapsed="false">
      <c r="A348" s="290"/>
      <c r="B348" s="286" t="e">
        <f aca="false">VLOOKUP(A348,Adr!A:B,2,FALSE())</f>
        <v>#N/A</v>
      </c>
      <c r="C348" s="296"/>
      <c r="D348" s="297"/>
      <c r="E348" s="289"/>
      <c r="F348" s="290"/>
      <c r="G348" s="287"/>
      <c r="H348" s="287"/>
      <c r="I348" s="291" t="str">
        <f aca="false">A348&amp;F348</f>
        <v/>
      </c>
      <c r="J348" s="292" t="str">
        <f aca="false">A348&amp;G348</f>
        <v/>
      </c>
      <c r="K348" s="293"/>
      <c r="L348" s="292" t="str">
        <f aca="false">A348&amp;G348&amp;H348</f>
        <v/>
      </c>
      <c r="M348" s="293" t="e">
        <f aca="false">B348&amp;F348&amp;H348&amp;C348</f>
        <v>#N/A</v>
      </c>
      <c r="N348" s="280" t="str">
        <f aca="false">+I348&amp;H348</f>
        <v/>
      </c>
    </row>
    <row r="349" customFormat="false" ht="12.5" hidden="false" customHeight="false" outlineLevel="0" collapsed="false">
      <c r="A349" s="290"/>
      <c r="B349" s="286" t="e">
        <f aca="false">VLOOKUP(A349,Adr!A:B,2,FALSE())</f>
        <v>#N/A</v>
      </c>
      <c r="C349" s="299"/>
      <c r="D349" s="300"/>
      <c r="E349" s="289"/>
      <c r="F349" s="290"/>
      <c r="G349" s="287"/>
      <c r="H349" s="287"/>
      <c r="I349" s="291" t="str">
        <f aca="false">A349&amp;F349</f>
        <v/>
      </c>
      <c r="J349" s="292" t="str">
        <f aca="false">A349&amp;G349</f>
        <v/>
      </c>
      <c r="K349" s="293"/>
      <c r="L349" s="292" t="str">
        <f aca="false">A349&amp;G349&amp;H349</f>
        <v/>
      </c>
      <c r="M349" s="293" t="e">
        <f aca="false">B349&amp;F349&amp;H349&amp;C349</f>
        <v>#N/A</v>
      </c>
      <c r="N349" s="280" t="str">
        <f aca="false">+I349&amp;H349</f>
        <v/>
      </c>
    </row>
    <row r="350" customFormat="false" ht="12.5" hidden="false" customHeight="false" outlineLevel="0" collapsed="false">
      <c r="A350" s="256"/>
      <c r="B350" s="286" t="e">
        <f aca="false">VLOOKUP(A350,Adr!A:B,2,FALSE())</f>
        <v>#N/A</v>
      </c>
      <c r="C350" s="299"/>
      <c r="D350" s="297"/>
      <c r="E350" s="295"/>
      <c r="F350" s="290"/>
      <c r="G350" s="287"/>
      <c r="H350" s="287"/>
      <c r="I350" s="291" t="str">
        <f aca="false">A350&amp;F350</f>
        <v/>
      </c>
      <c r="J350" s="292" t="str">
        <f aca="false">A350&amp;G350</f>
        <v/>
      </c>
      <c r="K350" s="293"/>
      <c r="L350" s="292" t="str">
        <f aca="false">A350&amp;G350&amp;H350</f>
        <v/>
      </c>
      <c r="M350" s="293" t="e">
        <f aca="false">B350&amp;F350&amp;H350&amp;C350</f>
        <v>#N/A</v>
      </c>
      <c r="N350" s="280" t="str">
        <f aca="false">+I350&amp;H350</f>
        <v/>
      </c>
    </row>
    <row r="351" customFormat="false" ht="12.5" hidden="false" customHeight="false" outlineLevel="0" collapsed="false">
      <c r="A351" s="256"/>
      <c r="B351" s="286" t="e">
        <f aca="false">VLOOKUP(A351,Adr!A:B,2,FALSE())</f>
        <v>#N/A</v>
      </c>
      <c r="C351" s="296"/>
      <c r="D351" s="297"/>
      <c r="E351" s="289"/>
      <c r="F351" s="290"/>
      <c r="G351" s="287"/>
      <c r="H351" s="287"/>
      <c r="I351" s="291" t="str">
        <f aca="false">A351&amp;F351</f>
        <v/>
      </c>
      <c r="J351" s="292" t="str">
        <f aca="false">A351&amp;G351</f>
        <v/>
      </c>
      <c r="K351" s="293"/>
      <c r="L351" s="292" t="str">
        <f aca="false">A351&amp;G351&amp;H351</f>
        <v/>
      </c>
      <c r="M351" s="293" t="e">
        <f aca="false">B351&amp;F351&amp;H351&amp;C351</f>
        <v>#N/A</v>
      </c>
      <c r="N351" s="280" t="str">
        <f aca="false">+I351&amp;H351</f>
        <v/>
      </c>
    </row>
    <row r="352" customFormat="false" ht="12.5" hidden="false" customHeight="false" outlineLevel="0" collapsed="false">
      <c r="A352" s="294"/>
      <c r="B352" s="286" t="e">
        <f aca="false">VLOOKUP(A352,Adr!A:B,2,FALSE())</f>
        <v>#N/A</v>
      </c>
      <c r="C352" s="299"/>
      <c r="D352" s="288"/>
      <c r="E352" s="289"/>
      <c r="F352" s="290"/>
      <c r="G352" s="287"/>
      <c r="H352" s="287"/>
      <c r="I352" s="291" t="str">
        <f aca="false">A352&amp;F352</f>
        <v/>
      </c>
      <c r="J352" s="292" t="str">
        <f aca="false">A352&amp;G352</f>
        <v/>
      </c>
      <c r="K352" s="293"/>
      <c r="L352" s="292" t="str">
        <f aca="false">A352&amp;G352&amp;H352</f>
        <v/>
      </c>
      <c r="M352" s="293" t="e">
        <f aca="false">B352&amp;F352&amp;H352&amp;C352</f>
        <v>#N/A</v>
      </c>
      <c r="N352" s="280" t="str">
        <f aca="false">+I352&amp;H352</f>
        <v/>
      </c>
    </row>
    <row r="353" customFormat="false" ht="12.5" hidden="false" customHeight="false" outlineLevel="0" collapsed="false">
      <c r="A353" s="294"/>
      <c r="B353" s="286" t="e">
        <f aca="false">VLOOKUP(A353,Adr!A:B,2,FALSE())</f>
        <v>#N/A</v>
      </c>
      <c r="C353" s="296"/>
      <c r="D353" s="300"/>
      <c r="E353" s="295"/>
      <c r="F353" s="290"/>
      <c r="G353" s="287"/>
      <c r="H353" s="287"/>
      <c r="I353" s="291" t="str">
        <f aca="false">A353&amp;F353</f>
        <v/>
      </c>
      <c r="J353" s="292" t="str">
        <f aca="false">A353&amp;G353</f>
        <v/>
      </c>
      <c r="K353" s="293"/>
      <c r="L353" s="292" t="str">
        <f aca="false">A353&amp;G353&amp;H353</f>
        <v/>
      </c>
      <c r="M353" s="293" t="e">
        <f aca="false">B353&amp;F353&amp;H353&amp;C353</f>
        <v>#N/A</v>
      </c>
      <c r="N353" s="280" t="str">
        <f aca="false">+I353&amp;H353</f>
        <v/>
      </c>
    </row>
    <row r="354" customFormat="false" ht="12.5" hidden="false" customHeight="false" outlineLevel="0" collapsed="false">
      <c r="A354" s="290"/>
      <c r="B354" s="286" t="e">
        <f aca="false">VLOOKUP(A354,Adr!A:B,2,FALSE())</f>
        <v>#N/A</v>
      </c>
      <c r="C354" s="287"/>
      <c r="D354" s="288"/>
      <c r="E354" s="289"/>
      <c r="F354" s="290"/>
      <c r="G354" s="287"/>
      <c r="H354" s="287"/>
      <c r="I354" s="291" t="str">
        <f aca="false">A354&amp;F354</f>
        <v/>
      </c>
      <c r="J354" s="292" t="str">
        <f aca="false">A354&amp;G354</f>
        <v/>
      </c>
      <c r="K354" s="293"/>
      <c r="L354" s="292" t="str">
        <f aca="false">A354&amp;G354&amp;H354</f>
        <v/>
      </c>
      <c r="M354" s="293" t="e">
        <f aca="false">B354&amp;F354&amp;H354&amp;C354</f>
        <v>#N/A</v>
      </c>
      <c r="N354" s="280" t="str">
        <f aca="false">+I354&amp;H354</f>
        <v/>
      </c>
    </row>
    <row r="355" customFormat="false" ht="12.5" hidden="false" customHeight="false" outlineLevel="0" collapsed="false">
      <c r="A355" s="290"/>
      <c r="B355" s="286" t="e">
        <f aca="false">VLOOKUP(A355,Adr!A:B,2,FALSE())</f>
        <v>#N/A</v>
      </c>
      <c r="C355" s="296"/>
      <c r="D355" s="297"/>
      <c r="E355" s="295"/>
      <c r="F355" s="290"/>
      <c r="G355" s="287"/>
      <c r="H355" s="287"/>
      <c r="I355" s="291" t="str">
        <f aca="false">A355&amp;F355</f>
        <v/>
      </c>
      <c r="J355" s="292" t="str">
        <f aca="false">A355&amp;G355</f>
        <v/>
      </c>
      <c r="K355" s="293"/>
      <c r="L355" s="292" t="str">
        <f aca="false">A355&amp;G355&amp;H355</f>
        <v/>
      </c>
      <c r="M355" s="293" t="e">
        <f aca="false">B355&amp;F355&amp;H355&amp;C355</f>
        <v>#N/A</v>
      </c>
      <c r="N355" s="280" t="str">
        <f aca="false">+I355&amp;H355</f>
        <v/>
      </c>
    </row>
    <row r="356" customFormat="false" ht="12.5" hidden="false" customHeight="false" outlineLevel="0" collapsed="false">
      <c r="A356" s="294"/>
      <c r="B356" s="286" t="e">
        <f aca="false">VLOOKUP(A356,Adr!A:B,2,FALSE())</f>
        <v>#N/A</v>
      </c>
      <c r="C356" s="299"/>
      <c r="D356" s="297"/>
      <c r="E356" s="289"/>
      <c r="F356" s="290"/>
      <c r="G356" s="287"/>
      <c r="H356" s="287"/>
      <c r="I356" s="291" t="str">
        <f aca="false">A356&amp;F356</f>
        <v/>
      </c>
      <c r="J356" s="292" t="str">
        <f aca="false">A356&amp;G356</f>
        <v/>
      </c>
      <c r="K356" s="293"/>
      <c r="L356" s="292" t="str">
        <f aca="false">A356&amp;G356&amp;H356</f>
        <v/>
      </c>
      <c r="M356" s="293" t="e">
        <f aca="false">B356&amp;F356&amp;H356&amp;C356</f>
        <v>#N/A</v>
      </c>
      <c r="N356" s="280" t="str">
        <f aca="false">+I356&amp;H356</f>
        <v/>
      </c>
    </row>
    <row r="357" customFormat="false" ht="12.5" hidden="false" customHeight="false" outlineLevel="0" collapsed="false">
      <c r="A357" s="294"/>
      <c r="B357" s="286" t="e">
        <f aca="false">VLOOKUP(A357,Adr!A:B,2,FALSE())</f>
        <v>#N/A</v>
      </c>
      <c r="C357" s="287"/>
      <c r="D357" s="288"/>
      <c r="E357" s="295"/>
      <c r="F357" s="290"/>
      <c r="G357" s="287"/>
      <c r="H357" s="287"/>
      <c r="I357" s="291" t="str">
        <f aca="false">A357&amp;F357</f>
        <v/>
      </c>
      <c r="J357" s="292" t="str">
        <f aca="false">A357&amp;G357</f>
        <v/>
      </c>
      <c r="K357" s="293"/>
      <c r="L357" s="292" t="str">
        <f aca="false">A357&amp;G357&amp;H357</f>
        <v/>
      </c>
      <c r="M357" s="293" t="e">
        <f aca="false">B357&amp;F357&amp;H357&amp;C357</f>
        <v>#N/A</v>
      </c>
      <c r="N357" s="280" t="str">
        <f aca="false">+I357&amp;H357</f>
        <v/>
      </c>
    </row>
    <row r="358" customFormat="false" ht="12.5" hidden="false" customHeight="false" outlineLevel="0" collapsed="false">
      <c r="A358" s="264"/>
      <c r="B358" s="286" t="e">
        <f aca="false">VLOOKUP(A358,Adr!A:B,2,FALSE())</f>
        <v>#N/A</v>
      </c>
      <c r="C358" s="296"/>
      <c r="D358" s="288"/>
      <c r="E358" s="289"/>
      <c r="F358" s="290"/>
      <c r="G358" s="287"/>
      <c r="H358" s="287"/>
      <c r="I358" s="291" t="str">
        <f aca="false">A358&amp;F358</f>
        <v/>
      </c>
      <c r="J358" s="292" t="str">
        <f aca="false">A358&amp;G358</f>
        <v/>
      </c>
      <c r="K358" s="293"/>
      <c r="L358" s="292" t="str">
        <f aca="false">A358&amp;G358&amp;H358</f>
        <v/>
      </c>
      <c r="M358" s="293" t="e">
        <f aca="false">B358&amp;F358&amp;H358&amp;C358</f>
        <v>#N/A</v>
      </c>
      <c r="N358" s="280" t="str">
        <f aca="false">+I358&amp;H358</f>
        <v/>
      </c>
    </row>
    <row r="359" customFormat="false" ht="12.5" hidden="false" customHeight="false" outlineLevel="0" collapsed="false">
      <c r="A359" s="290"/>
      <c r="B359" s="286" t="e">
        <f aca="false">VLOOKUP(A359,Adr!A:B,2,FALSE())</f>
        <v>#N/A</v>
      </c>
      <c r="C359" s="296"/>
      <c r="D359" s="297"/>
      <c r="E359" s="295"/>
      <c r="F359" s="290"/>
      <c r="G359" s="287"/>
      <c r="H359" s="287"/>
      <c r="I359" s="291" t="str">
        <f aca="false">A359&amp;F359</f>
        <v/>
      </c>
      <c r="J359" s="292" t="str">
        <f aca="false">A359&amp;G359</f>
        <v/>
      </c>
      <c r="K359" s="293"/>
      <c r="L359" s="292" t="str">
        <f aca="false">A359&amp;G359&amp;H359</f>
        <v/>
      </c>
      <c r="M359" s="293" t="e">
        <f aca="false">B359&amp;F359&amp;H359&amp;C359</f>
        <v>#N/A</v>
      </c>
      <c r="N359" s="280" t="str">
        <f aca="false">+I359&amp;H359</f>
        <v/>
      </c>
    </row>
    <row r="360" customFormat="false" ht="12.5" hidden="false" customHeight="false" outlineLevel="0" collapsed="false">
      <c r="A360" s="290"/>
      <c r="B360" s="286" t="e">
        <f aca="false">VLOOKUP(A360,Adr!A:B,2,FALSE())</f>
        <v>#N/A</v>
      </c>
      <c r="C360" s="299"/>
      <c r="D360" s="300"/>
      <c r="E360" s="295"/>
      <c r="F360" s="290"/>
      <c r="G360" s="287"/>
      <c r="H360" s="287"/>
      <c r="I360" s="291" t="str">
        <f aca="false">A360&amp;F360</f>
        <v/>
      </c>
      <c r="J360" s="292" t="str">
        <f aca="false">A360&amp;G360</f>
        <v/>
      </c>
      <c r="K360" s="293"/>
      <c r="L360" s="292" t="str">
        <f aca="false">A360&amp;G360&amp;H360</f>
        <v/>
      </c>
      <c r="M360" s="293" t="e">
        <f aca="false">B360&amp;F360&amp;H360&amp;C360</f>
        <v>#N/A</v>
      </c>
      <c r="N360" s="280" t="str">
        <f aca="false">+I360&amp;H360</f>
        <v/>
      </c>
    </row>
    <row r="361" customFormat="false" ht="12.5" hidden="false" customHeight="false" outlineLevel="0" collapsed="false">
      <c r="A361" s="294"/>
      <c r="B361" s="286" t="e">
        <f aca="false">VLOOKUP(A361,Adr!A:B,2,FALSE())</f>
        <v>#N/A</v>
      </c>
      <c r="C361" s="299"/>
      <c r="D361" s="297"/>
      <c r="E361" s="289"/>
      <c r="F361" s="290"/>
      <c r="G361" s="287"/>
      <c r="H361" s="287"/>
      <c r="I361" s="291" t="str">
        <f aca="false">A361&amp;F361</f>
        <v/>
      </c>
      <c r="J361" s="292" t="str">
        <f aca="false">A361&amp;G361</f>
        <v/>
      </c>
      <c r="K361" s="293"/>
      <c r="L361" s="292" t="str">
        <f aca="false">A361&amp;G361&amp;H361</f>
        <v/>
      </c>
      <c r="M361" s="293" t="e">
        <f aca="false">B361&amp;F361&amp;H361&amp;C361</f>
        <v>#N/A</v>
      </c>
      <c r="N361" s="280" t="str">
        <f aca="false">+I361&amp;H361</f>
        <v/>
      </c>
    </row>
    <row r="362" customFormat="false" ht="12.5" hidden="false" customHeight="false" outlineLevel="0" collapsed="false">
      <c r="A362" s="294"/>
      <c r="B362" s="286" t="e">
        <f aca="false">VLOOKUP(A362,Adr!A:B,2,FALSE())</f>
        <v>#N/A</v>
      </c>
      <c r="C362" s="299"/>
      <c r="D362" s="297"/>
      <c r="E362" s="295"/>
      <c r="F362" s="290"/>
      <c r="G362" s="287"/>
      <c r="H362" s="287"/>
      <c r="I362" s="291" t="str">
        <f aca="false">A362&amp;F362</f>
        <v/>
      </c>
      <c r="J362" s="292" t="str">
        <f aca="false">A362&amp;G362</f>
        <v/>
      </c>
      <c r="K362" s="293"/>
      <c r="L362" s="292" t="str">
        <f aca="false">A362&amp;G362&amp;H362</f>
        <v/>
      </c>
      <c r="M362" s="293" t="e">
        <f aca="false">B362&amp;F362&amp;H362&amp;C362</f>
        <v>#N/A</v>
      </c>
      <c r="N362" s="280" t="str">
        <f aca="false">+I362&amp;H362</f>
        <v/>
      </c>
    </row>
    <row r="363" customFormat="false" ht="12.5" hidden="false" customHeight="false" outlineLevel="0" collapsed="false">
      <c r="A363" s="298"/>
      <c r="B363" s="286" t="e">
        <f aca="false">VLOOKUP(A363,Adr!A:B,2,FALSE())</f>
        <v>#N/A</v>
      </c>
      <c r="C363" s="296"/>
      <c r="D363" s="297"/>
      <c r="E363" s="289"/>
      <c r="F363" s="290"/>
      <c r="G363" s="287"/>
      <c r="H363" s="287"/>
      <c r="I363" s="291" t="str">
        <f aca="false">A363&amp;F363</f>
        <v/>
      </c>
      <c r="J363" s="292" t="str">
        <f aca="false">A363&amp;G363</f>
        <v/>
      </c>
      <c r="K363" s="293"/>
      <c r="L363" s="292" t="str">
        <f aca="false">A363&amp;G363&amp;H363</f>
        <v/>
      </c>
      <c r="M363" s="293" t="e">
        <f aca="false">B363&amp;F363&amp;H363&amp;C363</f>
        <v>#N/A</v>
      </c>
      <c r="N363" s="280" t="str">
        <f aca="false">+I363&amp;H363</f>
        <v/>
      </c>
    </row>
    <row r="364" customFormat="false" ht="12.5" hidden="false" customHeight="false" outlineLevel="0" collapsed="false">
      <c r="A364" s="294"/>
      <c r="B364" s="286" t="e">
        <f aca="false">VLOOKUP(A364,Adr!A:B,2,FALSE())</f>
        <v>#N/A</v>
      </c>
      <c r="C364" s="296"/>
      <c r="D364" s="297"/>
      <c r="E364" s="289"/>
      <c r="F364" s="290"/>
      <c r="G364" s="287"/>
      <c r="H364" s="287"/>
      <c r="I364" s="291" t="str">
        <f aca="false">A364&amp;F364</f>
        <v/>
      </c>
      <c r="J364" s="292" t="str">
        <f aca="false">A364&amp;G364</f>
        <v/>
      </c>
      <c r="K364" s="293"/>
      <c r="L364" s="292" t="str">
        <f aca="false">A364&amp;G364&amp;H364</f>
        <v/>
      </c>
      <c r="M364" s="293" t="e">
        <f aca="false">B364&amp;F364&amp;H364&amp;C364</f>
        <v>#N/A</v>
      </c>
      <c r="N364" s="280" t="str">
        <f aca="false">+I364&amp;H364</f>
        <v/>
      </c>
    </row>
    <row r="365" customFormat="false" ht="12.5" hidden="false" customHeight="false" outlineLevel="0" collapsed="false">
      <c r="A365" s="294"/>
      <c r="B365" s="286" t="e">
        <f aca="false">VLOOKUP(A365,Adr!A:B,2,FALSE())</f>
        <v>#N/A</v>
      </c>
      <c r="C365" s="299"/>
      <c r="D365" s="297"/>
      <c r="E365" s="295"/>
      <c r="F365" s="290"/>
      <c r="G365" s="287"/>
      <c r="H365" s="287"/>
      <c r="I365" s="291" t="str">
        <f aca="false">A365&amp;F365</f>
        <v/>
      </c>
      <c r="J365" s="292" t="str">
        <f aca="false">A365&amp;G365</f>
        <v/>
      </c>
      <c r="K365" s="293"/>
      <c r="L365" s="292" t="str">
        <f aca="false">A365&amp;G365&amp;H365</f>
        <v/>
      </c>
      <c r="M365" s="293" t="e">
        <f aca="false">B365&amp;F365&amp;H365&amp;C365</f>
        <v>#N/A</v>
      </c>
      <c r="N365" s="280" t="str">
        <f aca="false">+I365&amp;H365</f>
        <v/>
      </c>
    </row>
    <row r="366" customFormat="false" ht="12.5" hidden="false" customHeight="false" outlineLevel="0" collapsed="false">
      <c r="A366" s="256"/>
      <c r="B366" s="286" t="e">
        <f aca="false">VLOOKUP(A366,Adr!A:B,2,FALSE())</f>
        <v>#N/A</v>
      </c>
      <c r="C366" s="296"/>
      <c r="D366" s="297"/>
      <c r="E366" s="289"/>
      <c r="F366" s="290"/>
      <c r="G366" s="287"/>
      <c r="H366" s="287"/>
      <c r="I366" s="291" t="str">
        <f aca="false">A366&amp;F366</f>
        <v/>
      </c>
      <c r="J366" s="292" t="str">
        <f aca="false">A366&amp;G366</f>
        <v/>
      </c>
      <c r="K366" s="293"/>
      <c r="L366" s="292" t="str">
        <f aca="false">A366&amp;G366&amp;H366</f>
        <v/>
      </c>
      <c r="M366" s="293" t="e">
        <f aca="false">B366&amp;F366&amp;H366&amp;C366</f>
        <v>#N/A</v>
      </c>
      <c r="N366" s="280" t="str">
        <f aca="false">+I366&amp;H366</f>
        <v/>
      </c>
    </row>
    <row r="367" customFormat="false" ht="12.5" hidden="false" customHeight="false" outlineLevel="0" collapsed="false">
      <c r="A367" s="290"/>
      <c r="B367" s="286" t="e">
        <f aca="false">VLOOKUP(A367,Adr!A:B,2,FALSE())</f>
        <v>#N/A</v>
      </c>
      <c r="C367" s="299"/>
      <c r="D367" s="300"/>
      <c r="E367" s="289"/>
      <c r="F367" s="290"/>
      <c r="G367" s="287"/>
      <c r="H367" s="287"/>
      <c r="I367" s="291" t="str">
        <f aca="false">A367&amp;F367</f>
        <v/>
      </c>
      <c r="J367" s="292" t="str">
        <f aca="false">A367&amp;G367</f>
        <v/>
      </c>
      <c r="K367" s="293"/>
      <c r="L367" s="292" t="str">
        <f aca="false">A367&amp;G367&amp;H367</f>
        <v/>
      </c>
      <c r="M367" s="293" t="e">
        <f aca="false">B367&amp;F367&amp;H367&amp;C367</f>
        <v>#N/A</v>
      </c>
      <c r="N367" s="280" t="str">
        <f aca="false">+I367&amp;H367</f>
        <v/>
      </c>
    </row>
    <row r="368" customFormat="false" ht="12.5" hidden="false" customHeight="false" outlineLevel="0" collapsed="false">
      <c r="A368" s="290"/>
      <c r="B368" s="286" t="e">
        <f aca="false">VLOOKUP(A368,Adr!A:B,2,FALSE())</f>
        <v>#N/A</v>
      </c>
      <c r="C368" s="296"/>
      <c r="D368" s="300"/>
      <c r="E368" s="295"/>
      <c r="F368" s="290"/>
      <c r="G368" s="287"/>
      <c r="H368" s="287"/>
      <c r="I368" s="291" t="str">
        <f aca="false">A368&amp;F368</f>
        <v/>
      </c>
      <c r="J368" s="292" t="str">
        <f aca="false">A368&amp;G368</f>
        <v/>
      </c>
      <c r="K368" s="293"/>
      <c r="L368" s="292" t="str">
        <f aca="false">A368&amp;G368&amp;H368</f>
        <v/>
      </c>
      <c r="M368" s="293" t="e">
        <f aca="false">B368&amp;F368&amp;H368&amp;C368</f>
        <v>#N/A</v>
      </c>
      <c r="N368" s="280" t="str">
        <f aca="false">+I368&amp;H368</f>
        <v/>
      </c>
    </row>
    <row r="369" customFormat="false" ht="12.5" hidden="false" customHeight="false" outlineLevel="0" collapsed="false">
      <c r="A369" s="290"/>
      <c r="B369" s="286" t="e">
        <f aca="false">VLOOKUP(A369,Adr!A:B,2,FALSE())</f>
        <v>#N/A</v>
      </c>
      <c r="C369" s="299"/>
      <c r="D369" s="300"/>
      <c r="E369" s="289"/>
      <c r="F369" s="290"/>
      <c r="G369" s="287"/>
      <c r="H369" s="287"/>
      <c r="I369" s="291" t="str">
        <f aca="false">A369&amp;F369</f>
        <v/>
      </c>
      <c r="J369" s="292" t="str">
        <f aca="false">A369&amp;G369</f>
        <v/>
      </c>
      <c r="K369" s="293"/>
      <c r="L369" s="292" t="str">
        <f aca="false">A369&amp;G369&amp;H369</f>
        <v/>
      </c>
      <c r="M369" s="293" t="e">
        <f aca="false">B369&amp;F369&amp;H369&amp;C369</f>
        <v>#N/A</v>
      </c>
      <c r="N369" s="280" t="str">
        <f aca="false">+I369&amp;H369</f>
        <v/>
      </c>
    </row>
    <row r="370" customFormat="false" ht="12.5" hidden="false" customHeight="false" outlineLevel="0" collapsed="false">
      <c r="A370" s="290"/>
      <c r="B370" s="286" t="e">
        <f aca="false">VLOOKUP(A370,Adr!A:B,2,FALSE())</f>
        <v>#N/A</v>
      </c>
      <c r="C370" s="296"/>
      <c r="D370" s="297"/>
      <c r="E370" s="295"/>
      <c r="F370" s="290"/>
      <c r="G370" s="287"/>
      <c r="H370" s="287"/>
      <c r="I370" s="291" t="str">
        <f aca="false">A370&amp;F370</f>
        <v/>
      </c>
      <c r="J370" s="292" t="str">
        <f aca="false">A370&amp;G370</f>
        <v/>
      </c>
      <c r="K370" s="293"/>
      <c r="L370" s="292" t="str">
        <f aca="false">A370&amp;G370&amp;H370</f>
        <v/>
      </c>
      <c r="M370" s="293" t="e">
        <f aca="false">B370&amp;F370&amp;H370&amp;C370</f>
        <v>#N/A</v>
      </c>
      <c r="N370" s="280" t="str">
        <f aca="false">+I370&amp;H370</f>
        <v/>
      </c>
    </row>
    <row r="371" customFormat="false" ht="12.5" hidden="false" customHeight="false" outlineLevel="0" collapsed="false">
      <c r="A371" s="294"/>
      <c r="B371" s="286" t="e">
        <f aca="false">VLOOKUP(A371,Adr!A:B,2,FALSE())</f>
        <v>#N/A</v>
      </c>
      <c r="C371" s="301"/>
      <c r="D371" s="288"/>
      <c r="E371" s="289"/>
      <c r="F371" s="290"/>
      <c r="G371" s="287"/>
      <c r="H371" s="287"/>
      <c r="I371" s="291" t="str">
        <f aca="false">A371&amp;F371</f>
        <v/>
      </c>
      <c r="J371" s="292" t="str">
        <f aca="false">A371&amp;G371</f>
        <v/>
      </c>
      <c r="K371" s="293"/>
      <c r="L371" s="292" t="str">
        <f aca="false">A371&amp;G371&amp;H371</f>
        <v/>
      </c>
      <c r="M371" s="293" t="e">
        <f aca="false">B371&amp;F371&amp;H371&amp;C371</f>
        <v>#N/A</v>
      </c>
      <c r="N371" s="280" t="str">
        <f aca="false">+I371&amp;H371</f>
        <v/>
      </c>
    </row>
    <row r="372" customFormat="false" ht="12.5" hidden="false" customHeight="false" outlineLevel="0" collapsed="false">
      <c r="A372" s="294"/>
      <c r="B372" s="286" t="e">
        <f aca="false">VLOOKUP(A372,Adr!A:B,2,FALSE())</f>
        <v>#N/A</v>
      </c>
      <c r="C372" s="296"/>
      <c r="D372" s="297"/>
      <c r="E372" s="289"/>
      <c r="F372" s="290"/>
      <c r="G372" s="287"/>
      <c r="H372" s="287"/>
      <c r="I372" s="291" t="str">
        <f aca="false">A372&amp;F372</f>
        <v/>
      </c>
      <c r="J372" s="292" t="str">
        <f aca="false">A372&amp;G372</f>
        <v/>
      </c>
      <c r="K372" s="293"/>
      <c r="L372" s="292" t="str">
        <f aca="false">A372&amp;G372&amp;H372</f>
        <v/>
      </c>
      <c r="M372" s="293" t="e">
        <f aca="false">B372&amp;F372&amp;H372&amp;C372</f>
        <v>#N/A</v>
      </c>
      <c r="N372" s="280" t="str">
        <f aca="false">+I372&amp;H372</f>
        <v/>
      </c>
    </row>
    <row r="373" customFormat="false" ht="12.5" hidden="false" customHeight="false" outlineLevel="0" collapsed="false">
      <c r="A373" s="290"/>
      <c r="B373" s="286" t="e">
        <f aca="false">VLOOKUP(A373,Adr!A:B,2,FALSE())</f>
        <v>#N/A</v>
      </c>
      <c r="C373" s="299"/>
      <c r="D373" s="300"/>
      <c r="E373" s="295"/>
      <c r="F373" s="290"/>
      <c r="G373" s="287"/>
      <c r="H373" s="287"/>
      <c r="I373" s="291" t="str">
        <f aca="false">A373&amp;F373</f>
        <v/>
      </c>
      <c r="J373" s="292" t="str">
        <f aca="false">A373&amp;G373</f>
        <v/>
      </c>
      <c r="K373" s="293"/>
      <c r="L373" s="292" t="str">
        <f aca="false">A373&amp;G373&amp;H373</f>
        <v/>
      </c>
      <c r="M373" s="293" t="e">
        <f aca="false">B373&amp;F373&amp;H373&amp;C373</f>
        <v>#N/A</v>
      </c>
      <c r="N373" s="280" t="str">
        <f aca="false">+I373&amp;H373</f>
        <v/>
      </c>
    </row>
    <row r="374" customFormat="false" ht="12.5" hidden="false" customHeight="false" outlineLevel="0" collapsed="false">
      <c r="A374" s="294"/>
      <c r="B374" s="286" t="e">
        <f aca="false">VLOOKUP(A374,Adr!A:B,2,FALSE())</f>
        <v>#N/A</v>
      </c>
      <c r="C374" s="299"/>
      <c r="D374" s="288"/>
      <c r="E374" s="289"/>
      <c r="F374" s="290"/>
      <c r="G374" s="287"/>
      <c r="H374" s="287"/>
      <c r="I374" s="291" t="str">
        <f aca="false">A374&amp;F374</f>
        <v/>
      </c>
      <c r="J374" s="292" t="str">
        <f aca="false">A374&amp;G374</f>
        <v/>
      </c>
      <c r="K374" s="293"/>
      <c r="L374" s="292" t="str">
        <f aca="false">A374&amp;G374&amp;H374</f>
        <v/>
      </c>
      <c r="M374" s="293" t="e">
        <f aca="false">B374&amp;F374&amp;H374&amp;C374</f>
        <v>#N/A</v>
      </c>
      <c r="N374" s="280" t="str">
        <f aca="false">+I374&amp;H374</f>
        <v/>
      </c>
    </row>
    <row r="375" customFormat="false" ht="12.5" hidden="false" customHeight="false" outlineLevel="0" collapsed="false">
      <c r="A375" s="294"/>
      <c r="B375" s="286" t="e">
        <f aca="false">VLOOKUP(A375,Adr!A:B,2,FALSE())</f>
        <v>#N/A</v>
      </c>
      <c r="C375" s="299"/>
      <c r="D375" s="300"/>
      <c r="E375" s="295"/>
      <c r="F375" s="290"/>
      <c r="G375" s="287"/>
      <c r="H375" s="287"/>
      <c r="I375" s="291" t="str">
        <f aca="false">A375&amp;F375</f>
        <v/>
      </c>
      <c r="J375" s="292" t="str">
        <f aca="false">A375&amp;G375</f>
        <v/>
      </c>
      <c r="K375" s="293"/>
      <c r="L375" s="292" t="str">
        <f aca="false">A375&amp;G375&amp;H375</f>
        <v/>
      </c>
      <c r="M375" s="293" t="e">
        <f aca="false">B375&amp;F375&amp;H375&amp;C375</f>
        <v>#N/A</v>
      </c>
      <c r="N375" s="280" t="str">
        <f aca="false">+I375&amp;H375</f>
        <v/>
      </c>
    </row>
    <row r="376" customFormat="false" ht="12.5" hidden="false" customHeight="false" outlineLevel="0" collapsed="false">
      <c r="A376" s="290"/>
      <c r="B376" s="286" t="e">
        <f aca="false">VLOOKUP(A376,Adr!A:B,2,FALSE())</f>
        <v>#N/A</v>
      </c>
      <c r="C376" s="302"/>
      <c r="D376" s="303"/>
      <c r="E376" s="289"/>
      <c r="F376" s="290"/>
      <c r="G376" s="287"/>
      <c r="H376" s="287"/>
      <c r="I376" s="291" t="str">
        <f aca="false">A376&amp;F376</f>
        <v/>
      </c>
      <c r="J376" s="292" t="str">
        <f aca="false">A376&amp;G376</f>
        <v/>
      </c>
      <c r="K376" s="293"/>
      <c r="L376" s="292" t="str">
        <f aca="false">A376&amp;G376&amp;H376</f>
        <v/>
      </c>
      <c r="M376" s="293" t="e">
        <f aca="false">B376&amp;F376&amp;H376&amp;C376</f>
        <v>#N/A</v>
      </c>
      <c r="N376" s="280" t="str">
        <f aca="false">+I376&amp;H376</f>
        <v/>
      </c>
    </row>
    <row r="377" customFormat="false" ht="12.5" hidden="false" customHeight="false" outlineLevel="0" collapsed="false">
      <c r="A377" s="294"/>
      <c r="B377" s="286" t="e">
        <f aca="false">VLOOKUP(A377,Adr!A:B,2,FALSE())</f>
        <v>#N/A</v>
      </c>
      <c r="C377" s="296"/>
      <c r="D377" s="297"/>
      <c r="E377" s="295"/>
      <c r="F377" s="290"/>
      <c r="G377" s="287"/>
      <c r="H377" s="287"/>
      <c r="I377" s="291" t="str">
        <f aca="false">A377&amp;F377</f>
        <v/>
      </c>
      <c r="J377" s="292" t="str">
        <f aca="false">A377&amp;G377</f>
        <v/>
      </c>
      <c r="K377" s="293"/>
      <c r="L377" s="292" t="str">
        <f aca="false">A377&amp;G377&amp;H377</f>
        <v/>
      </c>
      <c r="M377" s="293" t="e">
        <f aca="false">B377&amp;F377&amp;H377&amp;C377</f>
        <v>#N/A</v>
      </c>
      <c r="N377" s="280" t="str">
        <f aca="false">+I377&amp;H377</f>
        <v/>
      </c>
    </row>
    <row r="378" customFormat="false" ht="12.5" hidden="false" customHeight="false" outlineLevel="0" collapsed="false">
      <c r="A378" s="294"/>
      <c r="B378" s="286" t="e">
        <f aca="false">VLOOKUP(A378,Adr!A:B,2,FALSE())</f>
        <v>#N/A</v>
      </c>
      <c r="C378" s="299"/>
      <c r="D378" s="300"/>
      <c r="E378" s="289"/>
      <c r="F378" s="290"/>
      <c r="G378" s="287"/>
      <c r="H378" s="287"/>
      <c r="I378" s="291" t="str">
        <f aca="false">A378&amp;F378</f>
        <v/>
      </c>
      <c r="J378" s="292" t="str">
        <f aca="false">A378&amp;G378</f>
        <v/>
      </c>
      <c r="K378" s="293"/>
      <c r="L378" s="292" t="str">
        <f aca="false">A378&amp;G378&amp;H378</f>
        <v/>
      </c>
      <c r="M378" s="293" t="e">
        <f aca="false">B378&amp;F378&amp;H378&amp;C378</f>
        <v>#N/A</v>
      </c>
      <c r="N378" s="280" t="str">
        <f aca="false">+I378&amp;H378</f>
        <v/>
      </c>
    </row>
    <row r="379" customFormat="false" ht="12.5" hidden="false" customHeight="false" outlineLevel="0" collapsed="false">
      <c r="A379" s="256"/>
      <c r="B379" s="286" t="e">
        <f aca="false">VLOOKUP(A379,Adr!A:B,2,FALSE())</f>
        <v>#N/A</v>
      </c>
      <c r="C379" s="299"/>
      <c r="D379" s="297"/>
      <c r="E379" s="295"/>
      <c r="F379" s="290"/>
      <c r="G379" s="287"/>
      <c r="H379" s="287"/>
      <c r="I379" s="291" t="str">
        <f aca="false">A379&amp;F379</f>
        <v/>
      </c>
      <c r="J379" s="292" t="str">
        <f aca="false">A379&amp;G379</f>
        <v/>
      </c>
      <c r="K379" s="293"/>
      <c r="L379" s="292" t="str">
        <f aca="false">A379&amp;G379&amp;H379</f>
        <v/>
      </c>
      <c r="M379" s="293" t="e">
        <f aca="false">B379&amp;F379&amp;H379&amp;C379</f>
        <v>#N/A</v>
      </c>
      <c r="N379" s="280" t="str">
        <f aca="false">+I379&amp;H379</f>
        <v/>
      </c>
    </row>
    <row r="380" customFormat="false" ht="12.5" hidden="false" customHeight="false" outlineLevel="0" collapsed="false">
      <c r="A380" s="298"/>
      <c r="B380" s="286" t="e">
        <f aca="false">VLOOKUP(A380,Adr!A:B,2,FALSE())</f>
        <v>#N/A</v>
      </c>
      <c r="C380" s="296"/>
      <c r="D380" s="297"/>
      <c r="E380" s="295"/>
      <c r="F380" s="290"/>
      <c r="G380" s="287"/>
      <c r="H380" s="287"/>
      <c r="I380" s="291" t="str">
        <f aca="false">A380&amp;F380</f>
        <v/>
      </c>
      <c r="J380" s="292" t="str">
        <f aca="false">A380&amp;G380</f>
        <v/>
      </c>
      <c r="K380" s="293"/>
      <c r="L380" s="292" t="str">
        <f aca="false">A380&amp;G380&amp;H380</f>
        <v/>
      </c>
      <c r="M380" s="293" t="e">
        <f aca="false">B380&amp;F380&amp;H380&amp;C380</f>
        <v>#N/A</v>
      </c>
      <c r="N380" s="280" t="str">
        <f aca="false">+I380&amp;H380</f>
        <v/>
      </c>
    </row>
    <row r="381" customFormat="false" ht="12.5" hidden="false" customHeight="false" outlineLevel="0" collapsed="false">
      <c r="A381" s="290"/>
      <c r="B381" s="286" t="e">
        <f aca="false">VLOOKUP(A381,Adr!A:B,2,FALSE())</f>
        <v>#N/A</v>
      </c>
      <c r="C381" s="299"/>
      <c r="D381" s="300"/>
      <c r="E381" s="295"/>
      <c r="F381" s="290"/>
      <c r="G381" s="287"/>
      <c r="H381" s="287"/>
      <c r="I381" s="291" t="str">
        <f aca="false">A381&amp;F381</f>
        <v/>
      </c>
      <c r="J381" s="292" t="str">
        <f aca="false">A381&amp;G381</f>
        <v/>
      </c>
      <c r="K381" s="293"/>
      <c r="L381" s="292" t="str">
        <f aca="false">A381&amp;G381&amp;H381</f>
        <v/>
      </c>
      <c r="M381" s="293" t="e">
        <f aca="false">B381&amp;F381&amp;H381&amp;C381</f>
        <v>#N/A</v>
      </c>
      <c r="N381" s="280" t="str">
        <f aca="false">+I381&amp;H381</f>
        <v/>
      </c>
    </row>
    <row r="382" customFormat="false" ht="12.5" hidden="false" customHeight="false" outlineLevel="0" collapsed="false">
      <c r="A382" s="256"/>
      <c r="B382" s="286" t="e">
        <f aca="false">VLOOKUP(A382,Adr!A:B,2,FALSE())</f>
        <v>#N/A</v>
      </c>
      <c r="C382" s="287"/>
      <c r="D382" s="288"/>
      <c r="E382" s="295"/>
      <c r="F382" s="290"/>
      <c r="G382" s="287"/>
      <c r="H382" s="287"/>
      <c r="I382" s="291" t="str">
        <f aca="false">A382&amp;F382</f>
        <v/>
      </c>
      <c r="J382" s="292" t="str">
        <f aca="false">A382&amp;G382</f>
        <v/>
      </c>
      <c r="K382" s="293"/>
      <c r="L382" s="292" t="str">
        <f aca="false">A382&amp;G382&amp;H382</f>
        <v/>
      </c>
      <c r="M382" s="293" t="e">
        <f aca="false">B382&amp;F382&amp;H382&amp;C382</f>
        <v>#N/A</v>
      </c>
      <c r="N382" s="280" t="str">
        <f aca="false">+I382&amp;H382</f>
        <v/>
      </c>
    </row>
    <row r="383" customFormat="false" ht="12.5" hidden="false" customHeight="false" outlineLevel="0" collapsed="false">
      <c r="A383" s="290"/>
      <c r="B383" s="286" t="e">
        <f aca="false">VLOOKUP(A383,Adr!A:B,2,FALSE())</f>
        <v>#N/A</v>
      </c>
      <c r="C383" s="302"/>
      <c r="D383" s="303"/>
      <c r="E383" s="289"/>
      <c r="F383" s="290"/>
      <c r="G383" s="287"/>
      <c r="H383" s="287"/>
      <c r="I383" s="291" t="str">
        <f aca="false">A383&amp;F383</f>
        <v/>
      </c>
      <c r="J383" s="292" t="str">
        <f aca="false">A383&amp;G383</f>
        <v/>
      </c>
      <c r="K383" s="293"/>
      <c r="L383" s="292" t="str">
        <f aca="false">A383&amp;G383&amp;H383</f>
        <v/>
      </c>
      <c r="M383" s="293" t="e">
        <f aca="false">B383&amp;F383&amp;H383&amp;C383</f>
        <v>#N/A</v>
      </c>
      <c r="N383" s="280" t="str">
        <f aca="false">+I383&amp;H383</f>
        <v/>
      </c>
    </row>
    <row r="384" customFormat="false" ht="12.5" hidden="false" customHeight="false" outlineLevel="0" collapsed="false">
      <c r="A384" s="294"/>
      <c r="B384" s="286" t="e">
        <f aca="false">VLOOKUP(A384,Adr!A:B,2,FALSE())</f>
        <v>#N/A</v>
      </c>
      <c r="C384" s="296"/>
      <c r="D384" s="297"/>
      <c r="E384" s="289"/>
      <c r="F384" s="290"/>
      <c r="G384" s="287"/>
      <c r="H384" s="287"/>
      <c r="I384" s="291" t="str">
        <f aca="false">A384&amp;F384</f>
        <v/>
      </c>
      <c r="J384" s="292" t="str">
        <f aca="false">A384&amp;G384</f>
        <v/>
      </c>
      <c r="K384" s="293"/>
      <c r="L384" s="292" t="str">
        <f aca="false">A384&amp;G384&amp;H384</f>
        <v/>
      </c>
      <c r="M384" s="293" t="e">
        <f aca="false">B384&amp;F384&amp;H384&amp;C384</f>
        <v>#N/A</v>
      </c>
      <c r="N384" s="280" t="str">
        <f aca="false">+I384&amp;H384</f>
        <v/>
      </c>
    </row>
    <row r="385" customFormat="false" ht="12.5" hidden="false" customHeight="false" outlineLevel="0" collapsed="false">
      <c r="A385" s="290"/>
      <c r="B385" s="286" t="e">
        <f aca="false">VLOOKUP(A385,Adr!A:B,2,FALSE())</f>
        <v>#N/A</v>
      </c>
      <c r="C385" s="299"/>
      <c r="D385" s="300"/>
      <c r="E385" s="295"/>
      <c r="F385" s="290"/>
      <c r="G385" s="287"/>
      <c r="H385" s="287"/>
      <c r="I385" s="291" t="str">
        <f aca="false">A385&amp;F385</f>
        <v/>
      </c>
      <c r="J385" s="292" t="str">
        <f aca="false">A385&amp;G385</f>
        <v/>
      </c>
      <c r="K385" s="293"/>
      <c r="L385" s="292" t="str">
        <f aca="false">A385&amp;G385&amp;H385</f>
        <v/>
      </c>
      <c r="M385" s="293" t="e">
        <f aca="false">B385&amp;F385&amp;H385&amp;C385</f>
        <v>#N/A</v>
      </c>
      <c r="N385" s="280" t="str">
        <f aca="false">+I385&amp;H385</f>
        <v/>
      </c>
    </row>
    <row r="386" customFormat="false" ht="12.5" hidden="false" customHeight="false" outlineLevel="0" collapsed="false">
      <c r="A386" s="294"/>
      <c r="B386" s="286" t="e">
        <f aca="false">VLOOKUP(A386,Adr!A:B,2,FALSE())</f>
        <v>#N/A</v>
      </c>
      <c r="C386" s="287"/>
      <c r="D386" s="288"/>
      <c r="E386" s="289"/>
      <c r="F386" s="290"/>
      <c r="G386" s="287"/>
      <c r="H386" s="287"/>
      <c r="I386" s="291" t="str">
        <f aca="false">A386&amp;F386</f>
        <v/>
      </c>
      <c r="J386" s="292" t="str">
        <f aca="false">A386&amp;G386</f>
        <v/>
      </c>
      <c r="K386" s="293"/>
      <c r="L386" s="292" t="str">
        <f aca="false">A386&amp;G386&amp;H386</f>
        <v/>
      </c>
      <c r="M386" s="293" t="e">
        <f aca="false">B386&amp;F386&amp;H386&amp;C386</f>
        <v>#N/A</v>
      </c>
      <c r="N386" s="280" t="str">
        <f aca="false">+I386&amp;H386</f>
        <v/>
      </c>
    </row>
    <row r="387" customFormat="false" ht="12.5" hidden="false" customHeight="false" outlineLevel="0" collapsed="false">
      <c r="A387" s="290"/>
      <c r="B387" s="286" t="e">
        <f aca="false">VLOOKUP(A387,Adr!A:B,2,FALSE())</f>
        <v>#N/A</v>
      </c>
      <c r="C387" s="299"/>
      <c r="D387" s="300"/>
      <c r="E387" s="295"/>
      <c r="F387" s="290"/>
      <c r="G387" s="287"/>
      <c r="H387" s="287"/>
      <c r="I387" s="291" t="str">
        <f aca="false">A387&amp;F387</f>
        <v/>
      </c>
      <c r="J387" s="292" t="str">
        <f aca="false">A387&amp;G387</f>
        <v/>
      </c>
      <c r="K387" s="293"/>
      <c r="L387" s="292" t="str">
        <f aca="false">A387&amp;G387&amp;H387</f>
        <v/>
      </c>
      <c r="M387" s="293" t="e">
        <f aca="false">B387&amp;F387&amp;H387&amp;C387</f>
        <v>#N/A</v>
      </c>
      <c r="N387" s="280" t="str">
        <f aca="false">+I387&amp;H387</f>
        <v/>
      </c>
    </row>
    <row r="388" customFormat="false" ht="12.5" hidden="false" customHeight="false" outlineLevel="0" collapsed="false">
      <c r="A388" s="256"/>
      <c r="B388" s="286" t="e">
        <f aca="false">VLOOKUP(A388,Adr!A:B,2,FALSE())</f>
        <v>#N/A</v>
      </c>
      <c r="C388" s="296"/>
      <c r="D388" s="297"/>
      <c r="E388" s="295"/>
      <c r="F388" s="290"/>
      <c r="G388" s="287"/>
      <c r="H388" s="287"/>
      <c r="I388" s="291" t="str">
        <f aca="false">A388&amp;F388</f>
        <v/>
      </c>
      <c r="J388" s="292" t="str">
        <f aca="false">A388&amp;G388</f>
        <v/>
      </c>
      <c r="K388" s="293"/>
      <c r="L388" s="292" t="str">
        <f aca="false">A388&amp;G388&amp;H388</f>
        <v/>
      </c>
      <c r="M388" s="293" t="e">
        <f aca="false">B388&amp;F388&amp;H388&amp;C388</f>
        <v>#N/A</v>
      </c>
      <c r="N388" s="280" t="str">
        <f aca="false">+I388&amp;H388</f>
        <v/>
      </c>
    </row>
    <row r="389" customFormat="false" ht="12.5" hidden="false" customHeight="false" outlineLevel="0" collapsed="false">
      <c r="A389" s="256"/>
      <c r="B389" s="286" t="e">
        <f aca="false">VLOOKUP(A389,Adr!A:B,2,FALSE())</f>
        <v>#N/A</v>
      </c>
      <c r="C389" s="299"/>
      <c r="D389" s="297"/>
      <c r="E389" s="289"/>
      <c r="F389" s="290"/>
      <c r="G389" s="287"/>
      <c r="H389" s="287"/>
      <c r="I389" s="291" t="str">
        <f aca="false">A389&amp;F389</f>
        <v/>
      </c>
      <c r="J389" s="292" t="str">
        <f aca="false">A389&amp;G389</f>
        <v/>
      </c>
      <c r="K389" s="293"/>
      <c r="L389" s="292" t="str">
        <f aca="false">A389&amp;G389&amp;H389</f>
        <v/>
      </c>
      <c r="M389" s="293" t="e">
        <f aca="false">B389&amp;F389&amp;H389&amp;C389</f>
        <v>#N/A</v>
      </c>
      <c r="N389" s="280" t="str">
        <f aca="false">+I389&amp;H389</f>
        <v/>
      </c>
    </row>
    <row r="390" customFormat="false" ht="12.5" hidden="false" customHeight="false" outlineLevel="0" collapsed="false">
      <c r="A390" s="294"/>
      <c r="B390" s="286" t="e">
        <f aca="false">VLOOKUP(A390,Adr!A:B,2,FALSE())</f>
        <v>#N/A</v>
      </c>
      <c r="C390" s="296"/>
      <c r="D390" s="297"/>
      <c r="E390" s="289"/>
      <c r="F390" s="290"/>
      <c r="G390" s="287"/>
      <c r="H390" s="287"/>
      <c r="I390" s="291" t="str">
        <f aca="false">A390&amp;F390</f>
        <v/>
      </c>
      <c r="J390" s="292" t="str">
        <f aca="false">A390&amp;G390</f>
        <v/>
      </c>
      <c r="K390" s="293"/>
      <c r="L390" s="292" t="str">
        <f aca="false">A390&amp;G390&amp;H390</f>
        <v/>
      </c>
      <c r="M390" s="293" t="e">
        <f aca="false">B390&amp;F390&amp;H390&amp;C390</f>
        <v>#N/A</v>
      </c>
      <c r="N390" s="280" t="str">
        <f aca="false">+I390&amp;H390</f>
        <v/>
      </c>
    </row>
    <row r="391" customFormat="false" ht="12.5" hidden="false" customHeight="false" outlineLevel="0" collapsed="false">
      <c r="A391" s="290"/>
      <c r="B391" s="286" t="e">
        <f aca="false">VLOOKUP(A391,Adr!A:B,2,FALSE())</f>
        <v>#N/A</v>
      </c>
      <c r="C391" s="302"/>
      <c r="D391" s="303"/>
      <c r="E391" s="289"/>
      <c r="F391" s="290"/>
      <c r="G391" s="287"/>
      <c r="H391" s="287"/>
      <c r="I391" s="291" t="str">
        <f aca="false">A391&amp;F391</f>
        <v/>
      </c>
      <c r="J391" s="292" t="str">
        <f aca="false">A391&amp;G391</f>
        <v/>
      </c>
      <c r="K391" s="293"/>
      <c r="L391" s="292" t="str">
        <f aca="false">A391&amp;G391&amp;H391</f>
        <v/>
      </c>
      <c r="M391" s="293" t="e">
        <f aca="false">B391&amp;F391&amp;H391&amp;C391</f>
        <v>#N/A</v>
      </c>
      <c r="N391" s="280" t="str">
        <f aca="false">+I391&amp;H391</f>
        <v/>
      </c>
    </row>
    <row r="392" customFormat="false" ht="12.5" hidden="false" customHeight="false" outlineLevel="0" collapsed="false">
      <c r="A392" s="256"/>
      <c r="B392" s="286" t="e">
        <f aca="false">VLOOKUP(A392,Adr!A:B,2,FALSE())</f>
        <v>#N/A</v>
      </c>
      <c r="C392" s="287"/>
      <c r="D392" s="288"/>
      <c r="E392" s="295"/>
      <c r="F392" s="290"/>
      <c r="G392" s="287"/>
      <c r="H392" s="287"/>
      <c r="I392" s="291" t="str">
        <f aca="false">A392&amp;F392</f>
        <v/>
      </c>
      <c r="J392" s="292" t="str">
        <f aca="false">A392&amp;G392</f>
        <v/>
      </c>
      <c r="K392" s="293"/>
      <c r="L392" s="292" t="str">
        <f aca="false">A392&amp;G392&amp;H392</f>
        <v/>
      </c>
      <c r="M392" s="293" t="e">
        <f aca="false">B392&amp;F392&amp;H392&amp;C392</f>
        <v>#N/A</v>
      </c>
      <c r="N392" s="280" t="str">
        <f aca="false">+I392&amp;H392</f>
        <v/>
      </c>
    </row>
    <row r="393" customFormat="false" ht="12.5" hidden="false" customHeight="false" outlineLevel="0" collapsed="false">
      <c r="A393" s="256"/>
      <c r="B393" s="286" t="e">
        <f aca="false">VLOOKUP(A393,Adr!A:B,2,FALSE())</f>
        <v>#N/A</v>
      </c>
      <c r="C393" s="299"/>
      <c r="D393" s="300"/>
      <c r="E393" s="295"/>
      <c r="F393" s="290"/>
      <c r="G393" s="287"/>
      <c r="H393" s="287"/>
      <c r="I393" s="291" t="str">
        <f aca="false">A393&amp;F393</f>
        <v/>
      </c>
      <c r="J393" s="292" t="str">
        <f aca="false">A393&amp;G393</f>
        <v/>
      </c>
      <c r="K393" s="293"/>
      <c r="L393" s="292" t="str">
        <f aca="false">A393&amp;G393&amp;H393</f>
        <v/>
      </c>
      <c r="M393" s="293" t="e">
        <f aca="false">B393&amp;F393&amp;H393&amp;C393</f>
        <v>#N/A</v>
      </c>
      <c r="N393" s="280" t="str">
        <f aca="false">+I393&amp;H393</f>
        <v/>
      </c>
    </row>
    <row r="394" customFormat="false" ht="12.5" hidden="false" customHeight="false" outlineLevel="0" collapsed="false">
      <c r="A394" s="294"/>
      <c r="B394" s="286" t="e">
        <f aca="false">VLOOKUP(A394,Adr!A:B,2,FALSE())</f>
        <v>#N/A</v>
      </c>
      <c r="C394" s="296"/>
      <c r="D394" s="297"/>
      <c r="E394" s="295"/>
      <c r="F394" s="290"/>
      <c r="G394" s="287"/>
      <c r="H394" s="287"/>
      <c r="I394" s="291" t="str">
        <f aca="false">A394&amp;F394</f>
        <v/>
      </c>
      <c r="J394" s="292" t="str">
        <f aca="false">A394&amp;G394</f>
        <v/>
      </c>
      <c r="K394" s="293"/>
      <c r="L394" s="292" t="str">
        <f aca="false">A394&amp;G394&amp;H394</f>
        <v/>
      </c>
      <c r="M394" s="293" t="e">
        <f aca="false">B394&amp;F394&amp;H394&amp;C394</f>
        <v>#N/A</v>
      </c>
      <c r="N394" s="280" t="str">
        <f aca="false">+I394&amp;H394</f>
        <v/>
      </c>
    </row>
    <row r="395" customFormat="false" ht="12.5" hidden="false" customHeight="false" outlineLevel="0" collapsed="false">
      <c r="A395" s="298"/>
      <c r="B395" s="286" t="e">
        <f aca="false">VLOOKUP(A395,Adr!A:B,2,FALSE())</f>
        <v>#N/A</v>
      </c>
      <c r="C395" s="296"/>
      <c r="D395" s="297"/>
      <c r="E395" s="289"/>
      <c r="F395" s="290"/>
      <c r="G395" s="287"/>
      <c r="H395" s="287"/>
      <c r="I395" s="291" t="str">
        <f aca="false">A395&amp;F395</f>
        <v/>
      </c>
      <c r="J395" s="292" t="str">
        <f aca="false">A395&amp;G395</f>
        <v/>
      </c>
      <c r="K395" s="293"/>
      <c r="L395" s="292" t="str">
        <f aca="false">A395&amp;G395&amp;H395</f>
        <v/>
      </c>
      <c r="M395" s="293" t="e">
        <f aca="false">B395&amp;F395&amp;H395&amp;C395</f>
        <v>#N/A</v>
      </c>
      <c r="N395" s="280" t="str">
        <f aca="false">+I395&amp;H395</f>
        <v/>
      </c>
    </row>
    <row r="396" customFormat="false" ht="12.5" hidden="false" customHeight="false" outlineLevel="0" collapsed="false">
      <c r="A396" s="290"/>
      <c r="B396" s="286" t="e">
        <f aca="false">VLOOKUP(A396,Adr!A:B,2,FALSE())</f>
        <v>#N/A</v>
      </c>
      <c r="C396" s="299"/>
      <c r="D396" s="300"/>
      <c r="E396" s="295"/>
      <c r="F396" s="290"/>
      <c r="G396" s="287"/>
      <c r="H396" s="287"/>
      <c r="I396" s="291" t="str">
        <f aca="false">A396&amp;F396</f>
        <v/>
      </c>
      <c r="J396" s="292" t="str">
        <f aca="false">A396&amp;G396</f>
        <v/>
      </c>
      <c r="K396" s="293"/>
      <c r="L396" s="292" t="str">
        <f aca="false">A396&amp;G396&amp;H396</f>
        <v/>
      </c>
      <c r="M396" s="293" t="e">
        <f aca="false">B396&amp;F396&amp;H396&amp;C396</f>
        <v>#N/A</v>
      </c>
      <c r="N396" s="280" t="str">
        <f aca="false">+I396&amp;H396</f>
        <v/>
      </c>
    </row>
    <row r="397" customFormat="false" ht="12.5" hidden="false" customHeight="false" outlineLevel="0" collapsed="false">
      <c r="A397" s="294"/>
      <c r="B397" s="286" t="e">
        <f aca="false">VLOOKUP(A397,Adr!A:B,2,FALSE())</f>
        <v>#N/A</v>
      </c>
      <c r="C397" s="296"/>
      <c r="D397" s="297"/>
      <c r="E397" s="295"/>
      <c r="F397" s="290"/>
      <c r="G397" s="287"/>
      <c r="H397" s="287"/>
      <c r="I397" s="291" t="str">
        <f aca="false">A397&amp;F397</f>
        <v/>
      </c>
      <c r="J397" s="292" t="str">
        <f aca="false">A397&amp;G397</f>
        <v/>
      </c>
      <c r="K397" s="293"/>
      <c r="L397" s="292" t="str">
        <f aca="false">A397&amp;G397&amp;H397</f>
        <v/>
      </c>
      <c r="M397" s="293" t="e">
        <f aca="false">B397&amp;F397&amp;H397&amp;C397</f>
        <v>#N/A</v>
      </c>
      <c r="N397" s="280" t="str">
        <f aca="false">+I397&amp;H397</f>
        <v/>
      </c>
    </row>
    <row r="398" customFormat="false" ht="12.5" hidden="false" customHeight="false" outlineLevel="0" collapsed="false">
      <c r="A398" s="294"/>
      <c r="B398" s="286" t="e">
        <f aca="false">VLOOKUP(A398,Adr!A:B,2,FALSE())</f>
        <v>#N/A</v>
      </c>
      <c r="C398" s="296"/>
      <c r="D398" s="297"/>
      <c r="E398" s="289"/>
      <c r="F398" s="290"/>
      <c r="G398" s="287"/>
      <c r="H398" s="287"/>
      <c r="I398" s="291" t="str">
        <f aca="false">A398&amp;F398</f>
        <v/>
      </c>
      <c r="J398" s="292" t="str">
        <f aca="false">A398&amp;G398</f>
        <v/>
      </c>
      <c r="K398" s="293"/>
      <c r="L398" s="292" t="str">
        <f aca="false">A398&amp;G398&amp;H398</f>
        <v/>
      </c>
      <c r="M398" s="293" t="e">
        <f aca="false">B398&amp;F398&amp;H398&amp;C398</f>
        <v>#N/A</v>
      </c>
      <c r="N398" s="280" t="str">
        <f aca="false">+I398&amp;H398</f>
        <v/>
      </c>
    </row>
    <row r="399" customFormat="false" ht="12.5" hidden="false" customHeight="false" outlineLevel="0" collapsed="false">
      <c r="A399" s="294"/>
      <c r="B399" s="286" t="e">
        <f aca="false">VLOOKUP(A399,Adr!A:B,2,FALSE())</f>
        <v>#N/A</v>
      </c>
      <c r="C399" s="299"/>
      <c r="D399" s="297"/>
      <c r="E399" s="295"/>
      <c r="F399" s="290"/>
      <c r="G399" s="287"/>
      <c r="H399" s="287"/>
      <c r="I399" s="291" t="str">
        <f aca="false">A399&amp;F399</f>
        <v/>
      </c>
      <c r="J399" s="292" t="str">
        <f aca="false">A399&amp;G399</f>
        <v/>
      </c>
      <c r="K399" s="293"/>
      <c r="L399" s="292" t="str">
        <f aca="false">A399&amp;G399&amp;H399</f>
        <v/>
      </c>
      <c r="M399" s="293" t="e">
        <f aca="false">B399&amp;F399&amp;H399&amp;C399</f>
        <v>#N/A</v>
      </c>
      <c r="N399" s="280" t="str">
        <f aca="false">+I399&amp;H399</f>
        <v/>
      </c>
    </row>
    <row r="400" customFormat="false" ht="12.5" hidden="false" customHeight="false" outlineLevel="0" collapsed="false">
      <c r="A400" s="290"/>
      <c r="B400" s="286" t="e">
        <f aca="false">VLOOKUP(A400,Adr!A:B,2,FALSE())</f>
        <v>#N/A</v>
      </c>
      <c r="C400" s="299"/>
      <c r="D400" s="300"/>
      <c r="E400" s="289"/>
      <c r="F400" s="290"/>
      <c r="G400" s="287"/>
      <c r="H400" s="287"/>
      <c r="I400" s="291" t="str">
        <f aca="false">A400&amp;F400</f>
        <v/>
      </c>
      <c r="J400" s="292" t="str">
        <f aca="false">A400&amp;G400</f>
        <v/>
      </c>
      <c r="K400" s="293"/>
      <c r="L400" s="292" t="str">
        <f aca="false">A400&amp;G400&amp;H400</f>
        <v/>
      </c>
      <c r="M400" s="293" t="e">
        <f aca="false">B400&amp;F400&amp;H400&amp;C400</f>
        <v>#N/A</v>
      </c>
      <c r="N400" s="280" t="str">
        <f aca="false">+I400&amp;H400</f>
        <v/>
      </c>
    </row>
    <row r="401" customFormat="false" ht="12.5" hidden="false" customHeight="false" outlineLevel="0" collapsed="false">
      <c r="A401" s="294"/>
      <c r="B401" s="286" t="e">
        <f aca="false">VLOOKUP(A401,Adr!A:B,2,FALSE())</f>
        <v>#N/A</v>
      </c>
      <c r="C401" s="287"/>
      <c r="D401" s="288"/>
      <c r="E401" s="295"/>
      <c r="F401" s="290"/>
      <c r="G401" s="287"/>
      <c r="H401" s="287"/>
      <c r="I401" s="291" t="str">
        <f aca="false">A401&amp;F401</f>
        <v/>
      </c>
      <c r="J401" s="292" t="str">
        <f aca="false">A401&amp;G401</f>
        <v/>
      </c>
      <c r="K401" s="293"/>
      <c r="L401" s="292" t="str">
        <f aca="false">A401&amp;G401&amp;H401</f>
        <v/>
      </c>
      <c r="M401" s="293" t="e">
        <f aca="false">B401&amp;F401&amp;H401&amp;C401</f>
        <v>#N/A</v>
      </c>
      <c r="N401" s="280" t="str">
        <f aca="false">+I401&amp;H401</f>
        <v/>
      </c>
    </row>
    <row r="402" customFormat="false" ht="12.5" hidden="false" customHeight="false" outlineLevel="0" collapsed="false">
      <c r="A402" s="290"/>
      <c r="B402" s="286" t="e">
        <f aca="false">VLOOKUP(A402,Adr!A:B,2,FALSE())</f>
        <v>#N/A</v>
      </c>
      <c r="C402" s="299"/>
      <c r="D402" s="300"/>
      <c r="E402" s="289"/>
      <c r="F402" s="290"/>
      <c r="G402" s="287"/>
      <c r="H402" s="287"/>
      <c r="I402" s="291" t="str">
        <f aca="false">A402&amp;F402</f>
        <v/>
      </c>
      <c r="J402" s="292" t="str">
        <f aca="false">A402&amp;G402</f>
        <v/>
      </c>
      <c r="K402" s="293"/>
      <c r="L402" s="292" t="str">
        <f aca="false">A402&amp;G402&amp;H402</f>
        <v/>
      </c>
      <c r="M402" s="293" t="e">
        <f aca="false">B402&amp;F402&amp;H402&amp;C402</f>
        <v>#N/A</v>
      </c>
      <c r="N402" s="280" t="str">
        <f aca="false">+I402&amp;H402</f>
        <v/>
      </c>
    </row>
    <row r="403" customFormat="false" ht="12.5" hidden="false" customHeight="false" outlineLevel="0" collapsed="false">
      <c r="A403" s="290"/>
      <c r="B403" s="286" t="e">
        <f aca="false">VLOOKUP(A403,Adr!A:B,2,FALSE())</f>
        <v>#N/A</v>
      </c>
      <c r="C403" s="299"/>
      <c r="D403" s="300"/>
      <c r="E403" s="295"/>
      <c r="F403" s="290"/>
      <c r="G403" s="287"/>
      <c r="H403" s="287"/>
      <c r="I403" s="291" t="str">
        <f aca="false">A403&amp;F403</f>
        <v/>
      </c>
      <c r="J403" s="292" t="str">
        <f aca="false">A403&amp;G403</f>
        <v/>
      </c>
      <c r="K403" s="293"/>
      <c r="L403" s="292" t="str">
        <f aca="false">A403&amp;G403&amp;H403</f>
        <v/>
      </c>
      <c r="M403" s="293" t="e">
        <f aca="false">B403&amp;F403&amp;H403&amp;C403</f>
        <v>#N/A</v>
      </c>
      <c r="N403" s="280" t="str">
        <f aca="false">+I403&amp;H403</f>
        <v/>
      </c>
    </row>
    <row r="404" customFormat="false" ht="12.5" hidden="false" customHeight="false" outlineLevel="0" collapsed="false">
      <c r="A404" s="290"/>
      <c r="B404" s="286" t="e">
        <f aca="false">VLOOKUP(A404,Adr!A:B,2,FALSE())</f>
        <v>#N/A</v>
      </c>
      <c r="C404" s="299"/>
      <c r="D404" s="300"/>
      <c r="E404" s="295"/>
      <c r="F404" s="290"/>
      <c r="G404" s="287"/>
      <c r="H404" s="287"/>
      <c r="I404" s="291" t="str">
        <f aca="false">A404&amp;F404</f>
        <v/>
      </c>
      <c r="J404" s="292" t="str">
        <f aca="false">A404&amp;G404</f>
        <v/>
      </c>
      <c r="K404" s="293"/>
      <c r="L404" s="292" t="str">
        <f aca="false">A404&amp;G404&amp;H404</f>
        <v/>
      </c>
      <c r="M404" s="293" t="e">
        <f aca="false">B404&amp;F404&amp;H404&amp;C404</f>
        <v>#N/A</v>
      </c>
      <c r="N404" s="280" t="str">
        <f aca="false">+I404&amp;H404</f>
        <v/>
      </c>
    </row>
    <row r="405" customFormat="false" ht="12.5" hidden="false" customHeight="false" outlineLevel="0" collapsed="false">
      <c r="A405" s="256"/>
      <c r="B405" s="286" t="e">
        <f aca="false">VLOOKUP(A405,Adr!A:B,2,FALSE())</f>
        <v>#N/A</v>
      </c>
      <c r="C405" s="287"/>
      <c r="D405" s="288"/>
      <c r="E405" s="289"/>
      <c r="F405" s="290"/>
      <c r="G405" s="287"/>
      <c r="H405" s="287"/>
      <c r="I405" s="291" t="str">
        <f aca="false">A405&amp;F405</f>
        <v/>
      </c>
      <c r="J405" s="292" t="str">
        <f aca="false">A405&amp;G405</f>
        <v/>
      </c>
      <c r="K405" s="293"/>
      <c r="L405" s="292" t="str">
        <f aca="false">A405&amp;G405&amp;H405</f>
        <v/>
      </c>
      <c r="M405" s="293" t="e">
        <f aca="false">B405&amp;F405&amp;H405&amp;C405</f>
        <v>#N/A</v>
      </c>
      <c r="N405" s="280" t="str">
        <f aca="false">+I405&amp;H405</f>
        <v/>
      </c>
    </row>
    <row r="406" customFormat="false" ht="12.5" hidden="false" customHeight="false" outlineLevel="0" collapsed="false">
      <c r="A406" s="294"/>
      <c r="B406" s="286" t="e">
        <f aca="false">VLOOKUP(A406,Adr!A:B,2,FALSE())</f>
        <v>#N/A</v>
      </c>
      <c r="C406" s="296"/>
      <c r="D406" s="297"/>
      <c r="E406" s="289"/>
      <c r="F406" s="290"/>
      <c r="G406" s="287"/>
      <c r="H406" s="287"/>
      <c r="I406" s="291" t="str">
        <f aca="false">A406&amp;F406</f>
        <v/>
      </c>
      <c r="J406" s="292" t="str">
        <f aca="false">A406&amp;G406</f>
        <v/>
      </c>
      <c r="K406" s="293"/>
      <c r="L406" s="292" t="str">
        <f aca="false">A406&amp;G406&amp;H406</f>
        <v/>
      </c>
      <c r="M406" s="293" t="e">
        <f aca="false">B406&amp;F406&amp;H406&amp;C406</f>
        <v>#N/A</v>
      </c>
      <c r="N406" s="280" t="str">
        <f aca="false">+I406&amp;H406</f>
        <v/>
      </c>
    </row>
    <row r="407" customFormat="false" ht="12.5" hidden="false" customHeight="false" outlineLevel="0" collapsed="false">
      <c r="A407" s="294"/>
      <c r="B407" s="286" t="e">
        <f aca="false">VLOOKUP(A407,Adr!A:B,2,FALSE())</f>
        <v>#N/A</v>
      </c>
      <c r="C407" s="302"/>
      <c r="D407" s="303"/>
      <c r="E407" s="289"/>
      <c r="F407" s="290"/>
      <c r="G407" s="287"/>
      <c r="H407" s="287"/>
      <c r="I407" s="291" t="str">
        <f aca="false">A407&amp;F407</f>
        <v/>
      </c>
      <c r="J407" s="292" t="str">
        <f aca="false">A407&amp;G407</f>
        <v/>
      </c>
      <c r="K407" s="293"/>
      <c r="L407" s="292" t="str">
        <f aca="false">A407&amp;G407&amp;H407</f>
        <v/>
      </c>
      <c r="M407" s="293" t="e">
        <f aca="false">B407&amp;F407&amp;H407&amp;C407</f>
        <v>#N/A</v>
      </c>
      <c r="N407" s="280" t="str">
        <f aca="false">+I407&amp;H407</f>
        <v/>
      </c>
    </row>
    <row r="408" customFormat="false" ht="12.5" hidden="false" customHeight="false" outlineLevel="0" collapsed="false">
      <c r="A408" s="290"/>
      <c r="B408" s="286" t="e">
        <f aca="false">VLOOKUP(A408,Adr!A:B,2,FALSE())</f>
        <v>#N/A</v>
      </c>
      <c r="C408" s="287"/>
      <c r="D408" s="288"/>
      <c r="E408" s="295"/>
      <c r="F408" s="290"/>
      <c r="G408" s="287"/>
      <c r="H408" s="287"/>
      <c r="I408" s="291" t="str">
        <f aca="false">A408&amp;F408</f>
        <v/>
      </c>
      <c r="J408" s="292" t="str">
        <f aca="false">A408&amp;G408</f>
        <v/>
      </c>
      <c r="K408" s="293"/>
      <c r="L408" s="292" t="str">
        <f aca="false">A408&amp;G408&amp;H408</f>
        <v/>
      </c>
      <c r="M408" s="293" t="e">
        <f aca="false">B408&amp;F408&amp;H408&amp;C408</f>
        <v>#N/A</v>
      </c>
      <c r="N408" s="280" t="str">
        <f aca="false">+I408&amp;H408</f>
        <v/>
      </c>
    </row>
    <row r="409" customFormat="false" ht="12.5" hidden="false" customHeight="false" outlineLevel="0" collapsed="false">
      <c r="A409" s="290"/>
      <c r="B409" s="286" t="e">
        <f aca="false">VLOOKUP(A409,Adr!A:B,2,FALSE())</f>
        <v>#N/A</v>
      </c>
      <c r="C409" s="299"/>
      <c r="D409" s="300"/>
      <c r="E409" s="289"/>
      <c r="F409" s="290"/>
      <c r="G409" s="287"/>
      <c r="H409" s="287"/>
      <c r="I409" s="291" t="str">
        <f aca="false">A409&amp;F409</f>
        <v/>
      </c>
      <c r="J409" s="292" t="str">
        <f aca="false">A409&amp;G409</f>
        <v/>
      </c>
      <c r="K409" s="293"/>
      <c r="L409" s="292" t="str">
        <f aca="false">A409&amp;G409&amp;H409</f>
        <v/>
      </c>
      <c r="M409" s="293" t="e">
        <f aca="false">B409&amp;F409&amp;H409&amp;C409</f>
        <v>#N/A</v>
      </c>
      <c r="N409" s="280" t="str">
        <f aca="false">+I409&amp;H409</f>
        <v/>
      </c>
    </row>
    <row r="410" customFormat="false" ht="12.5" hidden="false" customHeight="false" outlineLevel="0" collapsed="false">
      <c r="A410" s="294"/>
      <c r="B410" s="286" t="e">
        <f aca="false">VLOOKUP(A410,Adr!A:B,2,FALSE())</f>
        <v>#N/A</v>
      </c>
      <c r="C410" s="287"/>
      <c r="D410" s="288"/>
      <c r="E410" s="295"/>
      <c r="F410" s="290"/>
      <c r="G410" s="287"/>
      <c r="H410" s="287"/>
      <c r="I410" s="291" t="str">
        <f aca="false">A410&amp;F410</f>
        <v/>
      </c>
      <c r="J410" s="292" t="str">
        <f aca="false">A410&amp;G410</f>
        <v/>
      </c>
      <c r="K410" s="293"/>
      <c r="L410" s="292" t="str">
        <f aca="false">A410&amp;G410&amp;H410</f>
        <v/>
      </c>
      <c r="M410" s="293" t="e">
        <f aca="false">B410&amp;F410&amp;H410&amp;C410</f>
        <v>#N/A</v>
      </c>
      <c r="N410" s="280" t="str">
        <f aca="false">+I410&amp;H410</f>
        <v/>
      </c>
    </row>
    <row r="411" customFormat="false" ht="12.5" hidden="false" customHeight="false" outlineLevel="0" collapsed="false">
      <c r="A411" s="290"/>
      <c r="B411" s="286" t="e">
        <f aca="false">VLOOKUP(A411,Adr!A:B,2,FALSE())</f>
        <v>#N/A</v>
      </c>
      <c r="C411" s="302"/>
      <c r="D411" s="303"/>
      <c r="E411" s="295"/>
      <c r="F411" s="290"/>
      <c r="G411" s="287"/>
      <c r="H411" s="287"/>
      <c r="I411" s="291" t="str">
        <f aca="false">A411&amp;F411</f>
        <v/>
      </c>
      <c r="J411" s="292" t="str">
        <f aca="false">A411&amp;G411</f>
        <v/>
      </c>
      <c r="K411" s="293"/>
      <c r="L411" s="292" t="str">
        <f aca="false">A411&amp;G411&amp;H411</f>
        <v/>
      </c>
      <c r="M411" s="293" t="e">
        <f aca="false">B411&amp;F411&amp;H411&amp;C411</f>
        <v>#N/A</v>
      </c>
      <c r="N411" s="280" t="str">
        <f aca="false">+I411&amp;H411</f>
        <v/>
      </c>
    </row>
    <row r="412" customFormat="false" ht="12.5" hidden="false" customHeight="false" outlineLevel="0" collapsed="false">
      <c r="A412" s="294"/>
      <c r="B412" s="286" t="e">
        <f aca="false">VLOOKUP(A412,Adr!A:B,2,FALSE())</f>
        <v>#N/A</v>
      </c>
      <c r="C412" s="296"/>
      <c r="D412" s="297"/>
      <c r="E412" s="295"/>
      <c r="F412" s="290"/>
      <c r="G412" s="287"/>
      <c r="H412" s="287"/>
      <c r="I412" s="291" t="str">
        <f aca="false">A412&amp;F412</f>
        <v/>
      </c>
      <c r="J412" s="292" t="str">
        <f aca="false">A412&amp;G412</f>
        <v/>
      </c>
      <c r="K412" s="293"/>
      <c r="L412" s="292" t="str">
        <f aca="false">A412&amp;G412&amp;H412</f>
        <v/>
      </c>
      <c r="M412" s="293" t="e">
        <f aca="false">B412&amp;F412&amp;H412&amp;C412</f>
        <v>#N/A</v>
      </c>
      <c r="N412" s="280" t="str">
        <f aca="false">+I412&amp;H412</f>
        <v/>
      </c>
    </row>
    <row r="413" customFormat="false" ht="12.5" hidden="false" customHeight="false" outlineLevel="0" collapsed="false">
      <c r="A413" s="290"/>
      <c r="B413" s="286" t="e">
        <f aca="false">VLOOKUP(A413,Adr!A:B,2,FALSE())</f>
        <v>#N/A</v>
      </c>
      <c r="C413" s="296"/>
      <c r="D413" s="297"/>
      <c r="E413" s="289"/>
      <c r="F413" s="290"/>
      <c r="G413" s="287"/>
      <c r="H413" s="287"/>
      <c r="I413" s="291" t="str">
        <f aca="false">A413&amp;F413</f>
        <v/>
      </c>
      <c r="J413" s="292" t="str">
        <f aca="false">A413&amp;G413</f>
        <v/>
      </c>
      <c r="K413" s="293"/>
      <c r="L413" s="292" t="str">
        <f aca="false">A413&amp;G413&amp;H413</f>
        <v/>
      </c>
      <c r="M413" s="293" t="e">
        <f aca="false">B413&amp;F413&amp;H413&amp;C413</f>
        <v>#N/A</v>
      </c>
      <c r="N413" s="280" t="str">
        <f aca="false">+I413&amp;H413</f>
        <v/>
      </c>
    </row>
    <row r="414" customFormat="false" ht="12.5" hidden="false" customHeight="false" outlineLevel="0" collapsed="false">
      <c r="A414" s="290"/>
      <c r="B414" s="286" t="e">
        <f aca="false">VLOOKUP(A414,Adr!A:B,2,FALSE())</f>
        <v>#N/A</v>
      </c>
      <c r="C414" s="296"/>
      <c r="D414" s="297"/>
      <c r="E414" s="295"/>
      <c r="F414" s="290"/>
      <c r="G414" s="287"/>
      <c r="H414" s="287"/>
      <c r="I414" s="291" t="str">
        <f aca="false">A414&amp;F414</f>
        <v/>
      </c>
      <c r="J414" s="292" t="str">
        <f aca="false">A414&amp;G414</f>
        <v/>
      </c>
      <c r="K414" s="293"/>
      <c r="L414" s="292" t="str">
        <f aca="false">A414&amp;G414&amp;H414</f>
        <v/>
      </c>
      <c r="M414" s="293" t="e">
        <f aca="false">B414&amp;F414&amp;H414&amp;C414</f>
        <v>#N/A</v>
      </c>
      <c r="N414" s="280" t="str">
        <f aca="false">+I414&amp;H414</f>
        <v/>
      </c>
    </row>
    <row r="415" customFormat="false" ht="12.5" hidden="false" customHeight="false" outlineLevel="0" collapsed="false">
      <c r="A415" s="290"/>
      <c r="B415" s="286" t="e">
        <f aca="false">VLOOKUP(A415,Adr!A:B,2,FALSE())</f>
        <v>#N/A</v>
      </c>
      <c r="C415" s="302"/>
      <c r="D415" s="303"/>
      <c r="E415" s="289"/>
      <c r="F415" s="290"/>
      <c r="G415" s="287"/>
      <c r="H415" s="287"/>
      <c r="I415" s="291" t="str">
        <f aca="false">A415&amp;F415</f>
        <v/>
      </c>
      <c r="J415" s="292" t="str">
        <f aca="false">A415&amp;G415</f>
        <v/>
      </c>
      <c r="K415" s="293"/>
      <c r="L415" s="292" t="str">
        <f aca="false">A415&amp;G415&amp;H415</f>
        <v/>
      </c>
      <c r="M415" s="293" t="e">
        <f aca="false">B415&amp;F415&amp;H415&amp;C415</f>
        <v>#N/A</v>
      </c>
      <c r="N415" s="280" t="str">
        <f aca="false">+I415&amp;H415</f>
        <v/>
      </c>
    </row>
    <row r="416" customFormat="false" ht="12.5" hidden="false" customHeight="false" outlineLevel="0" collapsed="false">
      <c r="A416" s="290"/>
      <c r="B416" s="286" t="e">
        <f aca="false">VLOOKUP(A416,Adr!A:B,2,FALSE())</f>
        <v>#N/A</v>
      </c>
      <c r="C416" s="296"/>
      <c r="D416" s="297"/>
      <c r="E416" s="289"/>
      <c r="F416" s="290"/>
      <c r="G416" s="287"/>
      <c r="H416" s="287"/>
      <c r="I416" s="291" t="str">
        <f aca="false">A416&amp;F416</f>
        <v/>
      </c>
      <c r="J416" s="292" t="str">
        <f aca="false">A416&amp;G416</f>
        <v/>
      </c>
      <c r="K416" s="293"/>
      <c r="L416" s="292" t="str">
        <f aca="false">A416&amp;G416&amp;H416</f>
        <v/>
      </c>
      <c r="M416" s="293" t="e">
        <f aca="false">B416&amp;F416&amp;H416&amp;C416</f>
        <v>#N/A</v>
      </c>
      <c r="N416" s="280" t="str">
        <f aca="false">+I416&amp;H416</f>
        <v/>
      </c>
    </row>
    <row r="417" customFormat="false" ht="12.5" hidden="false" customHeight="false" outlineLevel="0" collapsed="false">
      <c r="A417" s="256"/>
      <c r="B417" s="286" t="e">
        <f aca="false">VLOOKUP(A417,Adr!A:B,2,FALSE())</f>
        <v>#N/A</v>
      </c>
      <c r="C417" s="287"/>
      <c r="D417" s="288"/>
      <c r="E417" s="289"/>
      <c r="F417" s="290"/>
      <c r="G417" s="287"/>
      <c r="H417" s="287"/>
      <c r="I417" s="291" t="str">
        <f aca="false">A417&amp;F417</f>
        <v/>
      </c>
      <c r="J417" s="292" t="str">
        <f aca="false">A417&amp;G417</f>
        <v/>
      </c>
      <c r="K417" s="293"/>
      <c r="L417" s="292" t="str">
        <f aca="false">A417&amp;G417&amp;H417</f>
        <v/>
      </c>
      <c r="M417" s="293" t="e">
        <f aca="false">B417&amp;F417&amp;H417&amp;C417</f>
        <v>#N/A</v>
      </c>
      <c r="N417" s="280" t="str">
        <f aca="false">+I417&amp;H417</f>
        <v/>
      </c>
    </row>
    <row r="418" customFormat="false" ht="12.5" hidden="false" customHeight="false" outlineLevel="0" collapsed="false">
      <c r="A418" s="294"/>
      <c r="B418" s="286" t="e">
        <f aca="false">VLOOKUP(A418,Adr!A:B,2,FALSE())</f>
        <v>#N/A</v>
      </c>
      <c r="C418" s="296"/>
      <c r="D418" s="300"/>
      <c r="E418" s="289"/>
      <c r="F418" s="290"/>
      <c r="G418" s="287"/>
      <c r="H418" s="287"/>
      <c r="I418" s="291" t="str">
        <f aca="false">A418&amp;F418</f>
        <v/>
      </c>
      <c r="J418" s="292" t="str">
        <f aca="false">A418&amp;G418</f>
        <v/>
      </c>
      <c r="K418" s="293"/>
      <c r="L418" s="292" t="str">
        <f aca="false">A418&amp;G418&amp;H418</f>
        <v/>
      </c>
      <c r="M418" s="293" t="e">
        <f aca="false">B418&amp;F418&amp;H418&amp;C418</f>
        <v>#N/A</v>
      </c>
      <c r="N418" s="280" t="str">
        <f aca="false">+I418&amp;H418</f>
        <v/>
      </c>
    </row>
    <row r="419" customFormat="false" ht="12.5" hidden="false" customHeight="false" outlineLevel="0" collapsed="false">
      <c r="A419" s="298"/>
      <c r="B419" s="286" t="e">
        <f aca="false">VLOOKUP(A419,Adr!A:B,2,FALSE())</f>
        <v>#N/A</v>
      </c>
      <c r="C419" s="296"/>
      <c r="D419" s="297"/>
      <c r="E419" s="295"/>
      <c r="F419" s="290"/>
      <c r="G419" s="287"/>
      <c r="H419" s="287"/>
      <c r="I419" s="291" t="str">
        <f aca="false">A419&amp;F419</f>
        <v/>
      </c>
      <c r="J419" s="292" t="str">
        <f aca="false">A419&amp;G419</f>
        <v/>
      </c>
      <c r="K419" s="293"/>
      <c r="L419" s="292" t="str">
        <f aca="false">A419&amp;G419&amp;H419</f>
        <v/>
      </c>
      <c r="M419" s="293" t="e">
        <f aca="false">B419&amp;F419&amp;H419&amp;C419</f>
        <v>#N/A</v>
      </c>
      <c r="N419" s="280" t="str">
        <f aca="false">+I419&amp;H419</f>
        <v/>
      </c>
    </row>
    <row r="420" customFormat="false" ht="12.5" hidden="false" customHeight="false" outlineLevel="0" collapsed="false">
      <c r="A420" s="298"/>
      <c r="B420" s="286" t="e">
        <f aca="false">VLOOKUP(A420,Adr!A:B,2,FALSE())</f>
        <v>#N/A</v>
      </c>
      <c r="C420" s="296"/>
      <c r="D420" s="297"/>
      <c r="E420" s="295"/>
      <c r="F420" s="290"/>
      <c r="G420" s="287"/>
      <c r="H420" s="287"/>
      <c r="I420" s="291" t="str">
        <f aca="false">A420&amp;F420</f>
        <v/>
      </c>
      <c r="J420" s="292" t="str">
        <f aca="false">A420&amp;G420</f>
        <v/>
      </c>
      <c r="K420" s="293"/>
      <c r="L420" s="292" t="str">
        <f aca="false">A420&amp;G420&amp;H420</f>
        <v/>
      </c>
      <c r="M420" s="293" t="e">
        <f aca="false">B420&amp;F420&amp;H420&amp;C420</f>
        <v>#N/A</v>
      </c>
      <c r="N420" s="280" t="str">
        <f aca="false">+I420&amp;H420</f>
        <v/>
      </c>
    </row>
    <row r="421" customFormat="false" ht="12.5" hidden="false" customHeight="false" outlineLevel="0" collapsed="false">
      <c r="A421" s="294"/>
      <c r="B421" s="286" t="e">
        <f aca="false">VLOOKUP(A421,Adr!A:B,2,FALSE())</f>
        <v>#N/A</v>
      </c>
      <c r="C421" s="296"/>
      <c r="D421" s="297"/>
      <c r="E421" s="295"/>
      <c r="F421" s="290"/>
      <c r="G421" s="287"/>
      <c r="H421" s="287"/>
      <c r="I421" s="291" t="str">
        <f aca="false">A421&amp;F421</f>
        <v/>
      </c>
      <c r="J421" s="292" t="str">
        <f aca="false">A421&amp;G421</f>
        <v/>
      </c>
      <c r="K421" s="293"/>
      <c r="L421" s="292" t="str">
        <f aca="false">A421&amp;G421&amp;H421</f>
        <v/>
      </c>
      <c r="M421" s="293" t="e">
        <f aca="false">B421&amp;F421&amp;H421&amp;C421</f>
        <v>#N/A</v>
      </c>
      <c r="N421" s="280" t="str">
        <f aca="false">+I421&amp;H421</f>
        <v/>
      </c>
    </row>
    <row r="422" customFormat="false" ht="12.5" hidden="false" customHeight="false" outlineLevel="0" collapsed="false">
      <c r="A422" s="294"/>
      <c r="B422" s="286" t="e">
        <f aca="false">VLOOKUP(A422,Adr!A:B,2,FALSE())</f>
        <v>#N/A</v>
      </c>
      <c r="C422" s="287"/>
      <c r="D422" s="288"/>
      <c r="E422" s="289"/>
      <c r="F422" s="290"/>
      <c r="G422" s="287"/>
      <c r="H422" s="287"/>
      <c r="I422" s="291" t="str">
        <f aca="false">A422&amp;F422</f>
        <v/>
      </c>
      <c r="J422" s="292" t="str">
        <f aca="false">A422&amp;G422</f>
        <v/>
      </c>
      <c r="K422" s="293"/>
      <c r="L422" s="292" t="str">
        <f aca="false">A422&amp;G422&amp;H422</f>
        <v/>
      </c>
      <c r="M422" s="293" t="e">
        <f aca="false">B422&amp;F422&amp;H422&amp;C422</f>
        <v>#N/A</v>
      </c>
      <c r="N422" s="280" t="str">
        <f aca="false">+I422&amp;H422</f>
        <v/>
      </c>
    </row>
    <row r="423" customFormat="false" ht="12.5" hidden="false" customHeight="false" outlineLevel="0" collapsed="false">
      <c r="A423" s="294"/>
      <c r="B423" s="286" t="e">
        <f aca="false">VLOOKUP(A423,Adr!A:B,2,FALSE())</f>
        <v>#N/A</v>
      </c>
      <c r="C423" s="302"/>
      <c r="D423" s="303"/>
      <c r="E423" s="289"/>
      <c r="F423" s="290"/>
      <c r="G423" s="287"/>
      <c r="H423" s="287"/>
      <c r="I423" s="291" t="str">
        <f aca="false">A423&amp;F423</f>
        <v/>
      </c>
      <c r="J423" s="292" t="str">
        <f aca="false">A423&amp;G423</f>
        <v/>
      </c>
      <c r="K423" s="293"/>
      <c r="L423" s="292" t="str">
        <f aca="false">A423&amp;G423&amp;H423</f>
        <v/>
      </c>
      <c r="M423" s="293" t="e">
        <f aca="false">B423&amp;F423&amp;H423&amp;C423</f>
        <v>#N/A</v>
      </c>
      <c r="N423" s="280" t="str">
        <f aca="false">+I423&amp;H423</f>
        <v/>
      </c>
    </row>
    <row r="424" customFormat="false" ht="12.5" hidden="false" customHeight="false" outlineLevel="0" collapsed="false">
      <c r="A424" s="290"/>
      <c r="B424" s="286" t="e">
        <f aca="false">VLOOKUP(A424,Adr!A:B,2,FALSE())</f>
        <v>#N/A</v>
      </c>
      <c r="C424" s="299"/>
      <c r="D424" s="300"/>
      <c r="E424" s="295"/>
      <c r="F424" s="290"/>
      <c r="G424" s="287"/>
      <c r="H424" s="287"/>
      <c r="I424" s="291" t="str">
        <f aca="false">A424&amp;F424</f>
        <v/>
      </c>
      <c r="J424" s="292" t="str">
        <f aca="false">A424&amp;G424</f>
        <v/>
      </c>
      <c r="K424" s="293"/>
      <c r="L424" s="292" t="str">
        <f aca="false">A424&amp;G424&amp;H424</f>
        <v/>
      </c>
      <c r="M424" s="293" t="e">
        <f aca="false">B424&amp;F424&amp;H424&amp;C424</f>
        <v>#N/A</v>
      </c>
      <c r="N424" s="280" t="str">
        <f aca="false">+I424&amp;H424</f>
        <v/>
      </c>
    </row>
    <row r="425" customFormat="false" ht="12.5" hidden="false" customHeight="false" outlineLevel="0" collapsed="false">
      <c r="A425" s="294"/>
      <c r="B425" s="286" t="e">
        <f aca="false">VLOOKUP(A425,Adr!A:B,2,FALSE())</f>
        <v>#N/A</v>
      </c>
      <c r="C425" s="299"/>
      <c r="D425" s="300"/>
      <c r="E425" s="295"/>
      <c r="F425" s="290"/>
      <c r="G425" s="287"/>
      <c r="H425" s="287"/>
      <c r="I425" s="291" t="str">
        <f aca="false">A425&amp;F425</f>
        <v/>
      </c>
      <c r="J425" s="292" t="str">
        <f aca="false">A425&amp;G425</f>
        <v/>
      </c>
      <c r="K425" s="293"/>
      <c r="L425" s="292" t="str">
        <f aca="false">A425&amp;G425&amp;H425</f>
        <v/>
      </c>
      <c r="M425" s="293" t="e">
        <f aca="false">B425&amp;F425&amp;H425&amp;C425</f>
        <v>#N/A</v>
      </c>
      <c r="N425" s="280" t="str">
        <f aca="false">+I425&amp;H425</f>
        <v/>
      </c>
    </row>
    <row r="426" customFormat="false" ht="12.5" hidden="false" customHeight="false" outlineLevel="0" collapsed="false">
      <c r="A426" s="256"/>
      <c r="B426" s="286" t="e">
        <f aca="false">VLOOKUP(A426,Adr!A:B,2,FALSE())</f>
        <v>#N/A</v>
      </c>
      <c r="C426" s="296"/>
      <c r="D426" s="297"/>
      <c r="E426" s="295"/>
      <c r="F426" s="290"/>
      <c r="G426" s="287"/>
      <c r="H426" s="287"/>
      <c r="I426" s="291" t="str">
        <f aca="false">A426&amp;F426</f>
        <v/>
      </c>
      <c r="J426" s="292" t="str">
        <f aca="false">A426&amp;G426</f>
        <v/>
      </c>
      <c r="K426" s="293"/>
      <c r="L426" s="292" t="str">
        <f aca="false">A426&amp;G426&amp;H426</f>
        <v/>
      </c>
      <c r="M426" s="293" t="e">
        <f aca="false">B426&amp;F426&amp;H426&amp;C426</f>
        <v>#N/A</v>
      </c>
      <c r="N426" s="280" t="str">
        <f aca="false">+I426&amp;H426</f>
        <v/>
      </c>
    </row>
    <row r="427" customFormat="false" ht="12.5" hidden="false" customHeight="false" outlineLevel="0" collapsed="false">
      <c r="A427" s="290"/>
      <c r="B427" s="286" t="e">
        <f aca="false">VLOOKUP(A427,Adr!A:B,2,FALSE())</f>
        <v>#N/A</v>
      </c>
      <c r="C427" s="299"/>
      <c r="D427" s="300"/>
      <c r="E427" s="289"/>
      <c r="F427" s="290"/>
      <c r="G427" s="287"/>
      <c r="H427" s="287"/>
      <c r="I427" s="291" t="str">
        <f aca="false">A427&amp;F427</f>
        <v/>
      </c>
      <c r="J427" s="292" t="str">
        <f aca="false">A427&amp;G427</f>
        <v/>
      </c>
      <c r="K427" s="293"/>
      <c r="L427" s="292" t="str">
        <f aca="false">A427&amp;G427&amp;H427</f>
        <v/>
      </c>
      <c r="M427" s="293" t="e">
        <f aca="false">B427&amp;F427&amp;H427&amp;C427</f>
        <v>#N/A</v>
      </c>
      <c r="N427" s="280" t="str">
        <f aca="false">+I427&amp;H427</f>
        <v/>
      </c>
    </row>
    <row r="428" customFormat="false" ht="12.5" hidden="false" customHeight="false" outlineLevel="0" collapsed="false">
      <c r="A428" s="256"/>
      <c r="B428" s="286" t="e">
        <f aca="false">VLOOKUP(A428,Adr!A:B,2,FALSE())</f>
        <v>#N/A</v>
      </c>
      <c r="C428" s="296"/>
      <c r="D428" s="297"/>
      <c r="E428" s="295"/>
      <c r="F428" s="290"/>
      <c r="G428" s="287"/>
      <c r="H428" s="287"/>
      <c r="I428" s="291" t="str">
        <f aca="false">A428&amp;F428</f>
        <v/>
      </c>
      <c r="J428" s="292" t="str">
        <f aca="false">A428&amp;G428</f>
        <v/>
      </c>
      <c r="K428" s="293"/>
      <c r="L428" s="292" t="str">
        <f aca="false">A428&amp;G428&amp;H428</f>
        <v/>
      </c>
      <c r="M428" s="293" t="e">
        <f aca="false">B428&amp;F428&amp;H428&amp;C428</f>
        <v>#N/A</v>
      </c>
      <c r="N428" s="280" t="str">
        <f aca="false">+I428&amp;H428</f>
        <v/>
      </c>
    </row>
    <row r="429" customFormat="false" ht="12.5" hidden="false" customHeight="false" outlineLevel="0" collapsed="false">
      <c r="A429" s="290"/>
      <c r="B429" s="286" t="e">
        <f aca="false">VLOOKUP(A429,Adr!A:B,2,FALSE())</f>
        <v>#N/A</v>
      </c>
      <c r="C429" s="302"/>
      <c r="D429" s="303"/>
      <c r="E429" s="295"/>
      <c r="F429" s="290"/>
      <c r="G429" s="287"/>
      <c r="H429" s="287"/>
      <c r="I429" s="291" t="str">
        <f aca="false">A429&amp;F429</f>
        <v/>
      </c>
      <c r="J429" s="292" t="str">
        <f aca="false">A429&amp;G429</f>
        <v/>
      </c>
      <c r="K429" s="293"/>
      <c r="L429" s="292" t="str">
        <f aca="false">A429&amp;G429&amp;H429</f>
        <v/>
      </c>
      <c r="M429" s="293" t="e">
        <f aca="false">B429&amp;F429&amp;H429&amp;C429</f>
        <v>#N/A</v>
      </c>
      <c r="N429" s="280" t="str">
        <f aca="false">+I429&amp;H429</f>
        <v/>
      </c>
    </row>
    <row r="430" customFormat="false" ht="12.5" hidden="false" customHeight="false" outlineLevel="0" collapsed="false">
      <c r="A430" s="256"/>
      <c r="B430" s="286" t="e">
        <f aca="false">VLOOKUP(A430,Adr!A:B,2,FALSE())</f>
        <v>#N/A</v>
      </c>
      <c r="C430" s="296"/>
      <c r="D430" s="297"/>
      <c r="E430" s="295"/>
      <c r="F430" s="290"/>
      <c r="G430" s="287"/>
      <c r="H430" s="287"/>
      <c r="I430" s="291" t="str">
        <f aca="false">A430&amp;F430</f>
        <v/>
      </c>
      <c r="J430" s="292" t="str">
        <f aca="false">A430&amp;G430</f>
        <v/>
      </c>
      <c r="K430" s="293"/>
      <c r="L430" s="292" t="str">
        <f aca="false">A430&amp;G430&amp;H430</f>
        <v/>
      </c>
      <c r="M430" s="293" t="e">
        <f aca="false">B430&amp;F430&amp;H430&amp;C430</f>
        <v>#N/A</v>
      </c>
      <c r="N430" s="280" t="str">
        <f aca="false">+I430&amp;H430</f>
        <v/>
      </c>
    </row>
    <row r="431" customFormat="false" ht="12.5" hidden="false" customHeight="false" outlineLevel="0" collapsed="false">
      <c r="A431" s="290"/>
      <c r="B431" s="286" t="e">
        <f aca="false">VLOOKUP(A431,Adr!A:B,2,FALSE())</f>
        <v>#N/A</v>
      </c>
      <c r="C431" s="302"/>
      <c r="D431" s="303"/>
      <c r="E431" s="289"/>
      <c r="F431" s="290"/>
      <c r="G431" s="287"/>
      <c r="H431" s="287"/>
      <c r="I431" s="291" t="str">
        <f aca="false">A431&amp;F431</f>
        <v/>
      </c>
      <c r="J431" s="292" t="str">
        <f aca="false">A431&amp;G431</f>
        <v/>
      </c>
      <c r="K431" s="293"/>
      <c r="L431" s="292" t="str">
        <f aca="false">A431&amp;G431&amp;H431</f>
        <v/>
      </c>
      <c r="M431" s="293" t="e">
        <f aca="false">B431&amp;F431&amp;H431&amp;C431</f>
        <v>#N/A</v>
      </c>
      <c r="N431" s="280" t="str">
        <f aca="false">+I431&amp;H431</f>
        <v/>
      </c>
    </row>
    <row r="432" customFormat="false" ht="12.5" hidden="false" customHeight="false" outlineLevel="0" collapsed="false">
      <c r="A432" s="256"/>
      <c r="B432" s="286" t="e">
        <f aca="false">VLOOKUP(A432,Adr!A:B,2,FALSE())</f>
        <v>#N/A</v>
      </c>
      <c r="C432" s="296"/>
      <c r="D432" s="297"/>
      <c r="E432" s="289"/>
      <c r="F432" s="290"/>
      <c r="G432" s="287"/>
      <c r="H432" s="287"/>
      <c r="I432" s="291" t="str">
        <f aca="false">A432&amp;F432</f>
        <v/>
      </c>
      <c r="J432" s="292" t="str">
        <f aca="false">A432&amp;G432</f>
        <v/>
      </c>
      <c r="K432" s="293"/>
      <c r="L432" s="292" t="str">
        <f aca="false">A432&amp;G432&amp;H432</f>
        <v/>
      </c>
      <c r="M432" s="293" t="e">
        <f aca="false">B432&amp;F432&amp;H432&amp;C432</f>
        <v>#N/A</v>
      </c>
      <c r="N432" s="280" t="str">
        <f aca="false">+I432&amp;H432</f>
        <v/>
      </c>
    </row>
    <row r="433" customFormat="false" ht="12.5" hidden="false" customHeight="false" outlineLevel="0" collapsed="false">
      <c r="A433" s="290"/>
      <c r="B433" s="286" t="e">
        <f aca="false">VLOOKUP(A433,Adr!A:B,2,FALSE())</f>
        <v>#N/A</v>
      </c>
      <c r="C433" s="302"/>
      <c r="D433" s="303"/>
      <c r="E433" s="289"/>
      <c r="F433" s="290"/>
      <c r="G433" s="287"/>
      <c r="H433" s="287"/>
      <c r="I433" s="291" t="str">
        <f aca="false">A433&amp;F433</f>
        <v/>
      </c>
      <c r="J433" s="292" t="str">
        <f aca="false">A433&amp;G433</f>
        <v/>
      </c>
      <c r="K433" s="293"/>
      <c r="L433" s="292" t="str">
        <f aca="false">A433&amp;G433&amp;H433</f>
        <v/>
      </c>
      <c r="M433" s="293" t="e">
        <f aca="false">B433&amp;F433&amp;H433&amp;C433</f>
        <v>#N/A</v>
      </c>
      <c r="N433" s="280" t="str">
        <f aca="false">+I433&amp;H433</f>
        <v/>
      </c>
    </row>
    <row r="434" customFormat="false" ht="12.5" hidden="false" customHeight="false" outlineLevel="0" collapsed="false">
      <c r="A434" s="290"/>
      <c r="B434" s="286" t="e">
        <f aca="false">VLOOKUP(A434,Adr!A:B,2,FALSE())</f>
        <v>#N/A</v>
      </c>
      <c r="C434" s="302"/>
      <c r="D434" s="303"/>
      <c r="E434" s="295"/>
      <c r="F434" s="290"/>
      <c r="G434" s="287"/>
      <c r="H434" s="287"/>
      <c r="I434" s="291" t="str">
        <f aca="false">A434&amp;F434</f>
        <v/>
      </c>
      <c r="J434" s="292" t="str">
        <f aca="false">A434&amp;G434</f>
        <v/>
      </c>
      <c r="K434" s="293"/>
      <c r="L434" s="292" t="str">
        <f aca="false">A434&amp;G434&amp;H434</f>
        <v/>
      </c>
      <c r="M434" s="293" t="e">
        <f aca="false">B434&amp;F434&amp;H434&amp;C434</f>
        <v>#N/A</v>
      </c>
      <c r="N434" s="280" t="str">
        <f aca="false">+I434&amp;H434</f>
        <v/>
      </c>
    </row>
    <row r="435" customFormat="false" ht="12.5" hidden="false" customHeight="false" outlineLevel="0" collapsed="false">
      <c r="A435" s="256"/>
      <c r="B435" s="286" t="e">
        <f aca="false">VLOOKUP(A435,Adr!A:B,2,FALSE())</f>
        <v>#N/A</v>
      </c>
      <c r="C435" s="296"/>
      <c r="D435" s="297"/>
      <c r="E435" s="295"/>
      <c r="F435" s="290"/>
      <c r="G435" s="287"/>
      <c r="H435" s="287"/>
      <c r="I435" s="291" t="str">
        <f aca="false">A435&amp;F435</f>
        <v/>
      </c>
      <c r="J435" s="292" t="str">
        <f aca="false">A435&amp;G435</f>
        <v/>
      </c>
      <c r="K435" s="293"/>
      <c r="L435" s="292" t="str">
        <f aca="false">A435&amp;G435&amp;H435</f>
        <v/>
      </c>
      <c r="M435" s="293" t="e">
        <f aca="false">B435&amp;F435&amp;H435&amp;C435</f>
        <v>#N/A</v>
      </c>
      <c r="N435" s="280" t="str">
        <f aca="false">+I435&amp;H435</f>
        <v/>
      </c>
    </row>
    <row r="436" customFormat="false" ht="12.5" hidden="false" customHeight="false" outlineLevel="0" collapsed="false">
      <c r="A436" s="256"/>
      <c r="B436" s="286" t="e">
        <f aca="false">VLOOKUP(A436,Adr!A:B,2,FALSE())</f>
        <v>#N/A</v>
      </c>
      <c r="C436" s="296"/>
      <c r="D436" s="297"/>
      <c r="E436" s="289"/>
      <c r="F436" s="290"/>
      <c r="G436" s="287"/>
      <c r="H436" s="287"/>
      <c r="I436" s="291" t="str">
        <f aca="false">A436&amp;F436</f>
        <v/>
      </c>
      <c r="J436" s="292" t="str">
        <f aca="false">A436&amp;G436</f>
        <v/>
      </c>
      <c r="K436" s="293"/>
      <c r="L436" s="292" t="str">
        <f aca="false">A436&amp;G436&amp;H436</f>
        <v/>
      </c>
      <c r="M436" s="293" t="e">
        <f aca="false">B436&amp;F436&amp;H436&amp;C436</f>
        <v>#N/A</v>
      </c>
      <c r="N436" s="280" t="str">
        <f aca="false">+I436&amp;H436</f>
        <v/>
      </c>
    </row>
    <row r="437" customFormat="false" ht="12.5" hidden="false" customHeight="false" outlineLevel="0" collapsed="false">
      <c r="A437" s="290"/>
      <c r="B437" s="286" t="e">
        <f aca="false">VLOOKUP(A437,Adr!A:B,2,FALSE())</f>
        <v>#N/A</v>
      </c>
      <c r="C437" s="299"/>
      <c r="D437" s="300"/>
      <c r="E437" s="289"/>
      <c r="F437" s="290"/>
      <c r="G437" s="287"/>
      <c r="H437" s="287"/>
      <c r="I437" s="291" t="str">
        <f aca="false">A437&amp;F437</f>
        <v/>
      </c>
      <c r="J437" s="292" t="str">
        <f aca="false">A437&amp;G437</f>
        <v/>
      </c>
      <c r="K437" s="293"/>
      <c r="L437" s="292" t="str">
        <f aca="false">A437&amp;G437&amp;H437</f>
        <v/>
      </c>
      <c r="M437" s="293" t="e">
        <f aca="false">B437&amp;F437&amp;H437&amp;C437</f>
        <v>#N/A</v>
      </c>
      <c r="N437" s="280" t="str">
        <f aca="false">+I437&amp;H437</f>
        <v/>
      </c>
    </row>
    <row r="438" customFormat="false" ht="12.5" hidden="false" customHeight="false" outlineLevel="0" collapsed="false">
      <c r="A438" s="256"/>
      <c r="B438" s="286" t="e">
        <f aca="false">VLOOKUP(A438,Adr!A:B,2,FALSE())</f>
        <v>#N/A</v>
      </c>
      <c r="C438" s="296"/>
      <c r="D438" s="297"/>
      <c r="E438" s="295"/>
      <c r="F438" s="290"/>
      <c r="G438" s="287"/>
      <c r="H438" s="287"/>
      <c r="I438" s="291" t="str">
        <f aca="false">A438&amp;F438</f>
        <v/>
      </c>
      <c r="J438" s="292" t="str">
        <f aca="false">A438&amp;G438</f>
        <v/>
      </c>
      <c r="K438" s="293"/>
      <c r="L438" s="292" t="str">
        <f aca="false">A438&amp;G438&amp;H438</f>
        <v/>
      </c>
      <c r="M438" s="293" t="e">
        <f aca="false">B438&amp;F438&amp;H438&amp;C438</f>
        <v>#N/A</v>
      </c>
      <c r="N438" s="280" t="str">
        <f aca="false">+I438&amp;H438</f>
        <v/>
      </c>
    </row>
    <row r="439" customFormat="false" ht="12.5" hidden="false" customHeight="false" outlineLevel="0" collapsed="false">
      <c r="A439" s="290"/>
      <c r="B439" s="286" t="e">
        <f aca="false">VLOOKUP(A439,Adr!A:B,2,FALSE())</f>
        <v>#N/A</v>
      </c>
      <c r="C439" s="299"/>
      <c r="D439" s="300"/>
      <c r="E439" s="295"/>
      <c r="F439" s="290"/>
      <c r="G439" s="287"/>
      <c r="H439" s="287"/>
      <c r="I439" s="291" t="str">
        <f aca="false">A439&amp;F439</f>
        <v/>
      </c>
      <c r="J439" s="292" t="str">
        <f aca="false">A439&amp;G439</f>
        <v/>
      </c>
      <c r="K439" s="293"/>
      <c r="L439" s="292" t="str">
        <f aca="false">A439&amp;G439&amp;H439</f>
        <v/>
      </c>
      <c r="M439" s="293" t="e">
        <f aca="false">B439&amp;F439&amp;H439&amp;C439</f>
        <v>#N/A</v>
      </c>
      <c r="N439" s="280" t="str">
        <f aca="false">+I439&amp;H439</f>
        <v/>
      </c>
    </row>
    <row r="440" customFormat="false" ht="12.5" hidden="false" customHeight="false" outlineLevel="0" collapsed="false">
      <c r="A440" s="298"/>
      <c r="B440" s="286" t="e">
        <f aca="false">VLOOKUP(A440,Adr!A:B,2,FALSE())</f>
        <v>#N/A</v>
      </c>
      <c r="C440" s="296"/>
      <c r="D440" s="297"/>
      <c r="E440" s="289"/>
      <c r="F440" s="290"/>
      <c r="G440" s="287"/>
      <c r="H440" s="287"/>
      <c r="I440" s="291" t="str">
        <f aca="false">A440&amp;F440</f>
        <v/>
      </c>
      <c r="J440" s="292" t="str">
        <f aca="false">A440&amp;G440</f>
        <v/>
      </c>
      <c r="K440" s="293"/>
      <c r="L440" s="292" t="str">
        <f aca="false">A440&amp;G440&amp;H440</f>
        <v/>
      </c>
      <c r="M440" s="293" t="e">
        <f aca="false">B440&amp;F440&amp;H440&amp;C440</f>
        <v>#N/A</v>
      </c>
      <c r="N440" s="280" t="str">
        <f aca="false">+I440&amp;H440</f>
        <v/>
      </c>
    </row>
    <row r="441" customFormat="false" ht="12.5" hidden="false" customHeight="false" outlineLevel="0" collapsed="false">
      <c r="A441" s="256"/>
      <c r="B441" s="286" t="e">
        <f aca="false">VLOOKUP(A441,Adr!A:B,2,FALSE())</f>
        <v>#N/A</v>
      </c>
      <c r="C441" s="296"/>
      <c r="D441" s="300"/>
      <c r="E441" s="289"/>
      <c r="F441" s="290"/>
      <c r="G441" s="287"/>
      <c r="H441" s="287"/>
      <c r="I441" s="291" t="str">
        <f aca="false">A441&amp;F441</f>
        <v/>
      </c>
      <c r="J441" s="292" t="str">
        <f aca="false">A441&amp;G441</f>
        <v/>
      </c>
      <c r="K441" s="293"/>
      <c r="L441" s="292" t="str">
        <f aca="false">A441&amp;G441&amp;H441</f>
        <v/>
      </c>
      <c r="M441" s="293" t="e">
        <f aca="false">B441&amp;F441&amp;H441&amp;C441</f>
        <v>#N/A</v>
      </c>
      <c r="N441" s="280" t="str">
        <f aca="false">+I441&amp;H441</f>
        <v/>
      </c>
    </row>
    <row r="442" customFormat="false" ht="12.5" hidden="false" customHeight="false" outlineLevel="0" collapsed="false">
      <c r="A442" s="290"/>
      <c r="B442" s="286" t="e">
        <f aca="false">VLOOKUP(A442,Adr!A:B,2,FALSE())</f>
        <v>#N/A</v>
      </c>
      <c r="C442" s="299"/>
      <c r="D442" s="297"/>
      <c r="E442" s="289"/>
      <c r="F442" s="290"/>
      <c r="G442" s="287"/>
      <c r="H442" s="287"/>
      <c r="I442" s="291" t="str">
        <f aca="false">A442&amp;F442</f>
        <v/>
      </c>
      <c r="J442" s="292" t="str">
        <f aca="false">A442&amp;G442</f>
        <v/>
      </c>
      <c r="K442" s="293"/>
      <c r="L442" s="292" t="str">
        <f aca="false">A442&amp;G442&amp;H442</f>
        <v/>
      </c>
      <c r="M442" s="293" t="e">
        <f aca="false">B442&amp;F442&amp;H442&amp;C442</f>
        <v>#N/A</v>
      </c>
      <c r="N442" s="280" t="str">
        <f aca="false">+I442&amp;H442</f>
        <v/>
      </c>
    </row>
    <row r="443" customFormat="false" ht="12.5" hidden="false" customHeight="false" outlineLevel="0" collapsed="false">
      <c r="A443" s="290"/>
      <c r="B443" s="286" t="e">
        <f aca="false">VLOOKUP(A443,Adr!A:B,2,FALSE())</f>
        <v>#N/A</v>
      </c>
      <c r="C443" s="302"/>
      <c r="D443" s="303"/>
      <c r="E443" s="289"/>
      <c r="F443" s="290"/>
      <c r="G443" s="287"/>
      <c r="H443" s="287"/>
      <c r="I443" s="291" t="str">
        <f aca="false">A443&amp;F443</f>
        <v/>
      </c>
      <c r="J443" s="292" t="str">
        <f aca="false">A443&amp;G443</f>
        <v/>
      </c>
      <c r="K443" s="293"/>
      <c r="L443" s="292" t="str">
        <f aca="false">A443&amp;G443&amp;H443</f>
        <v/>
      </c>
      <c r="M443" s="293" t="e">
        <f aca="false">B443&amp;F443&amp;H443&amp;C443</f>
        <v>#N/A</v>
      </c>
      <c r="N443" s="280" t="str">
        <f aca="false">+I443&amp;H443</f>
        <v/>
      </c>
    </row>
    <row r="444" customFormat="false" ht="12.5" hidden="false" customHeight="false" outlineLevel="0" collapsed="false">
      <c r="A444" s="290"/>
      <c r="B444" s="286" t="e">
        <f aca="false">VLOOKUP(A444,Adr!A:B,2,FALSE())</f>
        <v>#N/A</v>
      </c>
      <c r="C444" s="299"/>
      <c r="D444" s="300"/>
      <c r="E444" s="289"/>
      <c r="F444" s="290"/>
      <c r="G444" s="287"/>
      <c r="H444" s="287"/>
      <c r="I444" s="291" t="str">
        <f aca="false">A444&amp;F444</f>
        <v/>
      </c>
      <c r="J444" s="292" t="str">
        <f aca="false">A444&amp;G444</f>
        <v/>
      </c>
      <c r="K444" s="293"/>
      <c r="L444" s="292" t="str">
        <f aca="false">A444&amp;G444&amp;H444</f>
        <v/>
      </c>
      <c r="M444" s="293" t="e">
        <f aca="false">B444&amp;F444&amp;H444&amp;C444</f>
        <v>#N/A</v>
      </c>
      <c r="N444" s="280" t="str">
        <f aca="false">+I444&amp;H444</f>
        <v/>
      </c>
    </row>
    <row r="445" customFormat="false" ht="12.5" hidden="false" customHeight="false" outlineLevel="0" collapsed="false">
      <c r="A445" s="256"/>
      <c r="B445" s="286" t="e">
        <f aca="false">VLOOKUP(A445,Adr!A:B,2,FALSE())</f>
        <v>#N/A</v>
      </c>
      <c r="C445" s="296"/>
      <c r="D445" s="297"/>
      <c r="E445" s="289"/>
      <c r="F445" s="290"/>
      <c r="G445" s="287"/>
      <c r="H445" s="287"/>
      <c r="I445" s="291" t="str">
        <f aca="false">A445&amp;F445</f>
        <v/>
      </c>
      <c r="J445" s="292" t="str">
        <f aca="false">A445&amp;G445</f>
        <v/>
      </c>
      <c r="K445" s="293"/>
      <c r="L445" s="292" t="str">
        <f aca="false">A445&amp;G445&amp;H445</f>
        <v/>
      </c>
      <c r="M445" s="293" t="e">
        <f aca="false">B445&amp;F445&amp;H445&amp;C445</f>
        <v>#N/A</v>
      </c>
      <c r="N445" s="280" t="str">
        <f aca="false">+I445&amp;H445</f>
        <v/>
      </c>
    </row>
    <row r="446" customFormat="false" ht="12.5" hidden="false" customHeight="false" outlineLevel="0" collapsed="false">
      <c r="A446" s="290"/>
      <c r="B446" s="286" t="e">
        <f aca="false">VLOOKUP(A446,Adr!A:B,2,FALSE())</f>
        <v>#N/A</v>
      </c>
      <c r="C446" s="299"/>
      <c r="D446" s="300"/>
      <c r="E446" s="295"/>
      <c r="F446" s="290"/>
      <c r="G446" s="287"/>
      <c r="H446" s="287"/>
      <c r="I446" s="291" t="str">
        <f aca="false">A446&amp;F446</f>
        <v/>
      </c>
      <c r="J446" s="292" t="str">
        <f aca="false">A446&amp;G446</f>
        <v/>
      </c>
      <c r="K446" s="293"/>
      <c r="L446" s="292" t="str">
        <f aca="false">A446&amp;G446&amp;H446</f>
        <v/>
      </c>
      <c r="M446" s="293" t="e">
        <f aca="false">B446&amp;F446&amp;H446&amp;C446</f>
        <v>#N/A</v>
      </c>
      <c r="N446" s="280" t="str">
        <f aca="false">+I446&amp;H446</f>
        <v/>
      </c>
    </row>
    <row r="447" customFormat="false" ht="12.5" hidden="false" customHeight="false" outlineLevel="0" collapsed="false">
      <c r="A447" s="290"/>
      <c r="B447" s="286" t="e">
        <f aca="false">VLOOKUP(A447,Adr!A:B,2,FALSE())</f>
        <v>#N/A</v>
      </c>
      <c r="C447" s="296"/>
      <c r="D447" s="297"/>
      <c r="E447" s="289"/>
      <c r="F447" s="290"/>
      <c r="G447" s="287"/>
      <c r="H447" s="287"/>
      <c r="I447" s="291" t="str">
        <f aca="false">A447&amp;F447</f>
        <v/>
      </c>
      <c r="J447" s="292" t="str">
        <f aca="false">A447&amp;G447</f>
        <v/>
      </c>
      <c r="K447" s="293"/>
      <c r="L447" s="292" t="str">
        <f aca="false">A447&amp;G447&amp;H447</f>
        <v/>
      </c>
      <c r="M447" s="293" t="e">
        <f aca="false">B447&amp;F447&amp;H447&amp;C447</f>
        <v>#N/A</v>
      </c>
      <c r="N447" s="280" t="str">
        <f aca="false">+I447&amp;H447</f>
        <v/>
      </c>
    </row>
    <row r="448" customFormat="false" ht="12.5" hidden="false" customHeight="false" outlineLevel="0" collapsed="false">
      <c r="A448" s="290"/>
      <c r="B448" s="286" t="e">
        <f aca="false">VLOOKUP(A448,Adr!A:B,2,FALSE())</f>
        <v>#N/A</v>
      </c>
      <c r="C448" s="296"/>
      <c r="D448" s="297"/>
      <c r="E448" s="295"/>
      <c r="F448" s="290"/>
      <c r="G448" s="287"/>
      <c r="H448" s="287"/>
      <c r="I448" s="291" t="str">
        <f aca="false">A448&amp;F448</f>
        <v/>
      </c>
      <c r="J448" s="292" t="str">
        <f aca="false">A448&amp;G448</f>
        <v/>
      </c>
      <c r="K448" s="293"/>
      <c r="L448" s="292" t="str">
        <f aca="false">A448&amp;G448&amp;H448</f>
        <v/>
      </c>
      <c r="M448" s="293" t="e">
        <f aca="false">B448&amp;F448&amp;H448&amp;C448</f>
        <v>#N/A</v>
      </c>
      <c r="N448" s="280" t="str">
        <f aca="false">+I448&amp;H448</f>
        <v/>
      </c>
    </row>
    <row r="449" customFormat="false" ht="12.5" hidden="false" customHeight="false" outlineLevel="0" collapsed="false">
      <c r="A449" s="290"/>
      <c r="B449" s="286" t="e">
        <f aca="false">VLOOKUP(A449,Adr!A:B,2,FALSE())</f>
        <v>#N/A</v>
      </c>
      <c r="C449" s="296"/>
      <c r="D449" s="297"/>
      <c r="E449" s="289"/>
      <c r="F449" s="290"/>
      <c r="G449" s="287"/>
      <c r="H449" s="287"/>
      <c r="I449" s="291" t="str">
        <f aca="false">A449&amp;F449</f>
        <v/>
      </c>
      <c r="J449" s="292" t="str">
        <f aca="false">A449&amp;G449</f>
        <v/>
      </c>
      <c r="K449" s="293"/>
      <c r="L449" s="292" t="str">
        <f aca="false">A449&amp;G449&amp;H449</f>
        <v/>
      </c>
      <c r="M449" s="293" t="e">
        <f aca="false">B449&amp;F449&amp;H449&amp;C449</f>
        <v>#N/A</v>
      </c>
      <c r="N449" s="280" t="str">
        <f aca="false">+I449&amp;H449</f>
        <v/>
      </c>
    </row>
    <row r="450" customFormat="false" ht="12.5" hidden="false" customHeight="false" outlineLevel="0" collapsed="false">
      <c r="A450" s="298"/>
      <c r="B450" s="286" t="e">
        <f aca="false">VLOOKUP(A450,Adr!A:B,2,FALSE())</f>
        <v>#N/A</v>
      </c>
      <c r="C450" s="296"/>
      <c r="D450" s="297"/>
      <c r="E450" s="295"/>
      <c r="F450" s="290"/>
      <c r="G450" s="287"/>
      <c r="H450" s="287"/>
      <c r="I450" s="291" t="str">
        <f aca="false">A450&amp;F450</f>
        <v/>
      </c>
      <c r="J450" s="292" t="str">
        <f aca="false">A450&amp;G450</f>
        <v/>
      </c>
      <c r="K450" s="293"/>
      <c r="L450" s="292" t="str">
        <f aca="false">A450&amp;G450&amp;H450</f>
        <v/>
      </c>
      <c r="M450" s="293" t="e">
        <f aca="false">B450&amp;F450&amp;H450&amp;C450</f>
        <v>#N/A</v>
      </c>
      <c r="N450" s="280" t="str">
        <f aca="false">+I450&amp;H450</f>
        <v/>
      </c>
    </row>
    <row r="451" customFormat="false" ht="12.5" hidden="false" customHeight="false" outlineLevel="0" collapsed="false">
      <c r="A451" s="290"/>
      <c r="B451" s="286" t="e">
        <f aca="false">VLOOKUP(A451,Adr!A:B,2,FALSE())</f>
        <v>#N/A</v>
      </c>
      <c r="C451" s="302"/>
      <c r="D451" s="303"/>
      <c r="E451" s="289"/>
      <c r="F451" s="290"/>
      <c r="G451" s="287"/>
      <c r="H451" s="287"/>
      <c r="I451" s="291" t="str">
        <f aca="false">A451&amp;F451</f>
        <v/>
      </c>
      <c r="J451" s="292" t="str">
        <f aca="false">A451&amp;G451</f>
        <v/>
      </c>
      <c r="K451" s="293"/>
      <c r="L451" s="292" t="str">
        <f aca="false">A451&amp;G451&amp;H451</f>
        <v/>
      </c>
      <c r="M451" s="293" t="e">
        <f aca="false">B451&amp;F451&amp;H451&amp;C451</f>
        <v>#N/A</v>
      </c>
      <c r="N451" s="280" t="str">
        <f aca="false">+I451&amp;H451</f>
        <v/>
      </c>
    </row>
    <row r="452" customFormat="false" ht="12.5" hidden="false" customHeight="false" outlineLevel="0" collapsed="false">
      <c r="A452" s="294"/>
      <c r="B452" s="286" t="e">
        <f aca="false">VLOOKUP(A452,Adr!A:B,2,FALSE())</f>
        <v>#N/A</v>
      </c>
      <c r="C452" s="296"/>
      <c r="D452" s="297"/>
      <c r="E452" s="295"/>
      <c r="F452" s="290"/>
      <c r="G452" s="287"/>
      <c r="H452" s="287"/>
      <c r="I452" s="291" t="str">
        <f aca="false">A452&amp;F452</f>
        <v/>
      </c>
      <c r="J452" s="292" t="str">
        <f aca="false">A452&amp;G452</f>
        <v/>
      </c>
      <c r="K452" s="293"/>
      <c r="L452" s="292" t="str">
        <f aca="false">A452&amp;G452&amp;H452</f>
        <v/>
      </c>
      <c r="M452" s="293" t="e">
        <f aca="false">B452&amp;F452&amp;H452&amp;C452</f>
        <v>#N/A</v>
      </c>
    </row>
    <row r="453" customFormat="false" ht="12.5" hidden="false" customHeight="false" outlineLevel="0" collapsed="false">
      <c r="A453" s="294"/>
      <c r="B453" s="286" t="e">
        <f aca="false">VLOOKUP(A453,Adr!A:B,2,FALSE())</f>
        <v>#N/A</v>
      </c>
      <c r="C453" s="296"/>
      <c r="D453" s="297"/>
      <c r="E453" s="289"/>
      <c r="F453" s="290"/>
      <c r="G453" s="287"/>
      <c r="H453" s="287"/>
      <c r="I453" s="291" t="str">
        <f aca="false">A453&amp;F453</f>
        <v/>
      </c>
      <c r="J453" s="292" t="str">
        <f aca="false">A453&amp;G453</f>
        <v/>
      </c>
      <c r="K453" s="293"/>
      <c r="L453" s="292" t="str">
        <f aca="false">A453&amp;G453&amp;H453</f>
        <v/>
      </c>
      <c r="M453" s="293" t="e">
        <f aca="false">B453&amp;F453&amp;H453&amp;C453</f>
        <v>#N/A</v>
      </c>
      <c r="N453" s="280" t="str">
        <f aca="false">+I453&amp;H453</f>
        <v/>
      </c>
    </row>
    <row r="454" customFormat="false" ht="12.5" hidden="false" customHeight="false" outlineLevel="0" collapsed="false">
      <c r="A454" s="290"/>
      <c r="B454" s="286" t="e">
        <f aca="false">VLOOKUP(A454,Adr!A:B,2,FALSE())</f>
        <v>#N/A</v>
      </c>
      <c r="C454" s="299"/>
      <c r="D454" s="300"/>
      <c r="E454" s="295"/>
      <c r="F454" s="290"/>
      <c r="G454" s="287"/>
      <c r="H454" s="287"/>
      <c r="I454" s="291" t="str">
        <f aca="false">A454&amp;F454</f>
        <v/>
      </c>
      <c r="J454" s="292" t="str">
        <f aca="false">A454&amp;G454</f>
        <v/>
      </c>
      <c r="K454" s="293"/>
      <c r="L454" s="292" t="str">
        <f aca="false">A454&amp;G454&amp;H454</f>
        <v/>
      </c>
      <c r="M454" s="293" t="e">
        <f aca="false">B454&amp;F454&amp;H454&amp;C454</f>
        <v>#N/A</v>
      </c>
      <c r="N454" s="280" t="str">
        <f aca="false">+I454&amp;H454</f>
        <v/>
      </c>
    </row>
    <row r="455" customFormat="false" ht="12.5" hidden="false" customHeight="false" outlineLevel="0" collapsed="false">
      <c r="A455" s="290"/>
      <c r="B455" s="286" t="e">
        <f aca="false">VLOOKUP(A455,Adr!A:B,2,FALSE())</f>
        <v>#N/A</v>
      </c>
      <c r="C455" s="299"/>
      <c r="D455" s="300"/>
      <c r="E455" s="289"/>
      <c r="F455" s="290"/>
      <c r="G455" s="287"/>
      <c r="H455" s="287"/>
      <c r="I455" s="291" t="str">
        <f aca="false">A455&amp;F455</f>
        <v/>
      </c>
      <c r="J455" s="292" t="str">
        <f aca="false">A455&amp;G455</f>
        <v/>
      </c>
      <c r="K455" s="293"/>
      <c r="L455" s="292" t="str">
        <f aca="false">A455&amp;G455&amp;H455</f>
        <v/>
      </c>
      <c r="M455" s="293" t="e">
        <f aca="false">B455&amp;F455&amp;H455&amp;C455</f>
        <v>#N/A</v>
      </c>
      <c r="N455" s="280" t="str">
        <f aca="false">+I455&amp;H455</f>
        <v/>
      </c>
    </row>
    <row r="456" customFormat="false" ht="12.5" hidden="false" customHeight="false" outlineLevel="0" collapsed="false">
      <c r="A456" s="298"/>
      <c r="B456" s="286" t="e">
        <f aca="false">VLOOKUP(A456,Adr!A:B,2,FALSE())</f>
        <v>#N/A</v>
      </c>
      <c r="C456" s="296"/>
      <c r="D456" s="297"/>
      <c r="E456" s="295"/>
      <c r="F456" s="290"/>
      <c r="G456" s="287"/>
      <c r="H456" s="287"/>
      <c r="I456" s="291" t="str">
        <f aca="false">A456&amp;F456</f>
        <v/>
      </c>
      <c r="J456" s="292" t="str">
        <f aca="false">A456&amp;G456</f>
        <v/>
      </c>
      <c r="K456" s="293"/>
      <c r="L456" s="292" t="str">
        <f aca="false">A456&amp;G456&amp;H456</f>
        <v/>
      </c>
      <c r="M456" s="293" t="e">
        <f aca="false">B456&amp;F456&amp;H456&amp;C456</f>
        <v>#N/A</v>
      </c>
      <c r="N456" s="280" t="str">
        <f aca="false">+I456&amp;H456</f>
        <v/>
      </c>
    </row>
    <row r="457" customFormat="false" ht="12.5" hidden="false" customHeight="false" outlineLevel="0" collapsed="false">
      <c r="A457" s="290"/>
      <c r="B457" s="286" t="e">
        <f aca="false">VLOOKUP(A457,Adr!A:B,2,FALSE())</f>
        <v>#N/A</v>
      </c>
      <c r="C457" s="299"/>
      <c r="D457" s="300"/>
      <c r="E457" s="289"/>
      <c r="F457" s="290"/>
      <c r="G457" s="287"/>
      <c r="H457" s="287"/>
      <c r="I457" s="291" t="str">
        <f aca="false">A457&amp;F457</f>
        <v/>
      </c>
      <c r="J457" s="292" t="str">
        <f aca="false">A457&amp;G457</f>
        <v/>
      </c>
      <c r="K457" s="293"/>
      <c r="L457" s="292" t="str">
        <f aca="false">A457&amp;G457&amp;H457</f>
        <v/>
      </c>
      <c r="M457" s="293" t="e">
        <f aca="false">B457&amp;F457&amp;H457&amp;C457</f>
        <v>#N/A</v>
      </c>
      <c r="N457" s="280" t="str">
        <f aca="false">+I457&amp;H457</f>
        <v/>
      </c>
    </row>
    <row r="458" customFormat="false" ht="12.5" hidden="false" customHeight="false" outlineLevel="0" collapsed="false">
      <c r="A458" s="290"/>
      <c r="B458" s="286" t="e">
        <f aca="false">VLOOKUP(A458,Adr!A:B,2,FALSE())</f>
        <v>#N/A</v>
      </c>
      <c r="C458" s="299"/>
      <c r="D458" s="300"/>
      <c r="E458" s="295"/>
      <c r="F458" s="290"/>
      <c r="G458" s="287"/>
      <c r="H458" s="287"/>
      <c r="I458" s="291" t="str">
        <f aca="false">A458&amp;F458</f>
        <v/>
      </c>
      <c r="J458" s="292" t="str">
        <f aca="false">A458&amp;G458</f>
        <v/>
      </c>
      <c r="K458" s="293"/>
      <c r="L458" s="292" t="str">
        <f aca="false">A458&amp;G458&amp;H458</f>
        <v/>
      </c>
      <c r="M458" s="293" t="e">
        <f aca="false">B458&amp;F458&amp;H458&amp;C458</f>
        <v>#N/A</v>
      </c>
      <c r="N458" s="280" t="str">
        <f aca="false">+I458&amp;H458</f>
        <v/>
      </c>
    </row>
    <row r="459" customFormat="false" ht="12.5" hidden="false" customHeight="false" outlineLevel="0" collapsed="false">
      <c r="A459" s="290"/>
      <c r="B459" s="286" t="e">
        <f aca="false">VLOOKUP(A459,Adr!A:B,2,FALSE())</f>
        <v>#N/A</v>
      </c>
      <c r="C459" s="296"/>
      <c r="D459" s="297"/>
      <c r="E459" s="289"/>
      <c r="F459" s="290"/>
      <c r="G459" s="287"/>
      <c r="H459" s="287"/>
      <c r="I459" s="291" t="str">
        <f aca="false">A459&amp;F459</f>
        <v/>
      </c>
      <c r="J459" s="292" t="str">
        <f aca="false">A459&amp;G459</f>
        <v/>
      </c>
      <c r="K459" s="293"/>
      <c r="L459" s="292" t="str">
        <f aca="false">A459&amp;G459&amp;H459</f>
        <v/>
      </c>
      <c r="M459" s="293" t="e">
        <f aca="false">B459&amp;F459&amp;H459&amp;C459</f>
        <v>#N/A</v>
      </c>
      <c r="N459" s="280" t="str">
        <f aca="false">+I459&amp;H459</f>
        <v/>
      </c>
    </row>
    <row r="460" customFormat="false" ht="12.5" hidden="false" customHeight="false" outlineLevel="0" collapsed="false">
      <c r="A460" s="290"/>
      <c r="B460" s="286" t="e">
        <f aca="false">VLOOKUP(A460,Adr!A:B,2,FALSE())</f>
        <v>#N/A</v>
      </c>
      <c r="C460" s="296"/>
      <c r="D460" s="297"/>
      <c r="E460" s="295"/>
      <c r="F460" s="290"/>
      <c r="G460" s="287"/>
      <c r="H460" s="287"/>
      <c r="I460" s="291" t="str">
        <f aca="false">A460&amp;F460</f>
        <v/>
      </c>
      <c r="J460" s="292" t="str">
        <f aca="false">A460&amp;G460</f>
        <v/>
      </c>
      <c r="K460" s="293"/>
      <c r="L460" s="292" t="str">
        <f aca="false">A460&amp;G460&amp;H460</f>
        <v/>
      </c>
      <c r="M460" s="293" t="e">
        <f aca="false">B460&amp;F460&amp;H460&amp;C460</f>
        <v>#N/A</v>
      </c>
      <c r="N460" s="280" t="str">
        <f aca="false">+I460&amp;H460</f>
        <v/>
      </c>
    </row>
    <row r="461" customFormat="false" ht="12.5" hidden="false" customHeight="false" outlineLevel="0" collapsed="false">
      <c r="A461" s="256"/>
      <c r="B461" s="286" t="e">
        <f aca="false">VLOOKUP(A461,Adr!A:B,2,FALSE())</f>
        <v>#N/A</v>
      </c>
      <c r="C461" s="296"/>
      <c r="D461" s="297"/>
      <c r="E461" s="289"/>
      <c r="F461" s="290"/>
      <c r="G461" s="287"/>
      <c r="H461" s="287"/>
      <c r="I461" s="291" t="str">
        <f aca="false">A461&amp;F461</f>
        <v/>
      </c>
      <c r="J461" s="292" t="str">
        <f aca="false">A461&amp;G461</f>
        <v/>
      </c>
      <c r="K461" s="293"/>
      <c r="L461" s="292" t="str">
        <f aca="false">A461&amp;G461&amp;H461</f>
        <v/>
      </c>
      <c r="M461" s="293" t="e">
        <f aca="false">B461&amp;F461&amp;H461&amp;C461</f>
        <v>#N/A</v>
      </c>
      <c r="N461" s="280" t="str">
        <f aca="false">+I461&amp;H461</f>
        <v/>
      </c>
    </row>
    <row r="462" customFormat="false" ht="12.5" hidden="false" customHeight="false" outlineLevel="0" collapsed="false">
      <c r="A462" s="290"/>
      <c r="B462" s="286" t="e">
        <f aca="false">VLOOKUP(A462,Adr!A:B,2,FALSE())</f>
        <v>#N/A</v>
      </c>
      <c r="C462" s="302"/>
      <c r="D462" s="303"/>
      <c r="E462" s="295"/>
      <c r="F462" s="290"/>
      <c r="G462" s="287"/>
      <c r="H462" s="287"/>
      <c r="I462" s="291" t="str">
        <f aca="false">A462&amp;F462</f>
        <v/>
      </c>
      <c r="J462" s="292" t="str">
        <f aca="false">A462&amp;G462</f>
        <v/>
      </c>
      <c r="K462" s="293"/>
      <c r="L462" s="292" t="str">
        <f aca="false">A462&amp;G462&amp;H462</f>
        <v/>
      </c>
      <c r="M462" s="293" t="e">
        <f aca="false">B462&amp;F462&amp;H462&amp;C462</f>
        <v>#N/A</v>
      </c>
      <c r="N462" s="280" t="str">
        <f aca="false">+I462&amp;H462</f>
        <v/>
      </c>
    </row>
    <row r="463" customFormat="false" ht="12.5" hidden="false" customHeight="false" outlineLevel="0" collapsed="false">
      <c r="A463" s="256"/>
      <c r="B463" s="286" t="e">
        <f aca="false">VLOOKUP(A463,Adr!A:B,2,FALSE())</f>
        <v>#N/A</v>
      </c>
      <c r="C463" s="299"/>
      <c r="D463" s="300"/>
      <c r="E463" s="295"/>
      <c r="F463" s="290"/>
      <c r="G463" s="287"/>
      <c r="H463" s="287"/>
      <c r="I463" s="291" t="str">
        <f aca="false">A463&amp;F463</f>
        <v/>
      </c>
      <c r="J463" s="292" t="str">
        <f aca="false">A463&amp;G463</f>
        <v/>
      </c>
      <c r="K463" s="293"/>
      <c r="L463" s="292" t="str">
        <f aca="false">A463&amp;G463&amp;H463</f>
        <v/>
      </c>
      <c r="M463" s="293" t="e">
        <f aca="false">B463&amp;F463&amp;H463&amp;C463</f>
        <v>#N/A</v>
      </c>
      <c r="N463" s="280" t="str">
        <f aca="false">+I463&amp;H463</f>
        <v/>
      </c>
    </row>
    <row r="464" customFormat="false" ht="12.5" hidden="false" customHeight="false" outlineLevel="0" collapsed="false">
      <c r="A464" s="256"/>
      <c r="B464" s="286" t="e">
        <f aca="false">VLOOKUP(A464,Adr!A:B,2,FALSE())</f>
        <v>#N/A</v>
      </c>
      <c r="C464" s="287"/>
      <c r="D464" s="288"/>
      <c r="E464" s="289"/>
      <c r="F464" s="290"/>
      <c r="G464" s="287"/>
      <c r="H464" s="287"/>
      <c r="I464" s="291" t="str">
        <f aca="false">A464&amp;F464</f>
        <v/>
      </c>
      <c r="J464" s="292" t="str">
        <f aca="false">A464&amp;G464</f>
        <v/>
      </c>
      <c r="K464" s="293"/>
      <c r="L464" s="292" t="str">
        <f aca="false">A464&amp;G464&amp;H464</f>
        <v/>
      </c>
      <c r="M464" s="293" t="e">
        <f aca="false">B464&amp;F464&amp;H464&amp;C464</f>
        <v>#N/A</v>
      </c>
      <c r="N464" s="280" t="str">
        <f aca="false">+I464&amp;H464</f>
        <v/>
      </c>
    </row>
    <row r="465" customFormat="false" ht="12.5" hidden="false" customHeight="false" outlineLevel="0" collapsed="false">
      <c r="A465" s="256"/>
      <c r="B465" s="286" t="e">
        <f aca="false">VLOOKUP(A465,Adr!A:B,2,FALSE())</f>
        <v>#N/A</v>
      </c>
      <c r="C465" s="299"/>
      <c r="D465" s="300"/>
      <c r="E465" s="289"/>
      <c r="F465" s="290"/>
      <c r="G465" s="287"/>
      <c r="H465" s="287"/>
      <c r="I465" s="291" t="str">
        <f aca="false">A465&amp;F465</f>
        <v/>
      </c>
      <c r="J465" s="292" t="str">
        <f aca="false">A465&amp;G465</f>
        <v/>
      </c>
      <c r="K465" s="293"/>
      <c r="L465" s="292" t="str">
        <f aca="false">A465&amp;G465&amp;H465</f>
        <v/>
      </c>
      <c r="M465" s="293" t="e">
        <f aca="false">B465&amp;F465&amp;H465&amp;C465</f>
        <v>#N/A</v>
      </c>
      <c r="N465" s="280" t="str">
        <f aca="false">+I465&amp;H465</f>
        <v/>
      </c>
    </row>
    <row r="466" customFormat="false" ht="12.5" hidden="false" customHeight="false" outlineLevel="0" collapsed="false">
      <c r="A466" s="256"/>
      <c r="B466" s="286" t="e">
        <f aca="false">VLOOKUP(A466,Adr!A:B,2,FALSE())</f>
        <v>#N/A</v>
      </c>
      <c r="C466" s="296"/>
      <c r="D466" s="297"/>
      <c r="E466" s="289"/>
      <c r="F466" s="290"/>
      <c r="G466" s="287"/>
      <c r="H466" s="287"/>
      <c r="I466" s="291" t="str">
        <f aca="false">A466&amp;F466</f>
        <v/>
      </c>
      <c r="J466" s="292" t="str">
        <f aca="false">A466&amp;G466</f>
        <v/>
      </c>
      <c r="K466" s="293"/>
      <c r="L466" s="292" t="str">
        <f aca="false">A466&amp;G466&amp;H466</f>
        <v/>
      </c>
      <c r="M466" s="293" t="e">
        <f aca="false">B466&amp;F466&amp;H466&amp;C466</f>
        <v>#N/A</v>
      </c>
      <c r="N466" s="280" t="str">
        <f aca="false">+I466&amp;H466</f>
        <v/>
      </c>
    </row>
    <row r="467" customFormat="false" ht="12.5" hidden="false" customHeight="false" outlineLevel="0" collapsed="false">
      <c r="A467" s="290"/>
      <c r="B467" s="286" t="e">
        <f aca="false">VLOOKUP(A467,Adr!A:B,2,FALSE())</f>
        <v>#N/A</v>
      </c>
      <c r="C467" s="296"/>
      <c r="D467" s="297"/>
      <c r="E467" s="295"/>
      <c r="F467" s="290"/>
      <c r="G467" s="287"/>
      <c r="H467" s="287"/>
      <c r="I467" s="291" t="str">
        <f aca="false">A467&amp;F467</f>
        <v/>
      </c>
      <c r="J467" s="292" t="str">
        <f aca="false">A467&amp;G467</f>
        <v/>
      </c>
      <c r="K467" s="293"/>
      <c r="L467" s="292" t="str">
        <f aca="false">A467&amp;G467&amp;H467</f>
        <v/>
      </c>
      <c r="M467" s="293" t="e">
        <f aca="false">B467&amp;F467&amp;H467&amp;C467</f>
        <v>#N/A</v>
      </c>
      <c r="N467" s="280" t="str">
        <f aca="false">+I467&amp;H467</f>
        <v/>
      </c>
    </row>
    <row r="468" customFormat="false" ht="12.5" hidden="false" customHeight="false" outlineLevel="0" collapsed="false">
      <c r="A468" s="294"/>
      <c r="B468" s="286" t="e">
        <f aca="false">VLOOKUP(A468,Adr!A:B,2,FALSE())</f>
        <v>#N/A</v>
      </c>
      <c r="C468" s="296"/>
      <c r="D468" s="297"/>
      <c r="E468" s="289"/>
      <c r="F468" s="290"/>
      <c r="G468" s="287"/>
      <c r="H468" s="287"/>
      <c r="I468" s="291" t="str">
        <f aca="false">A468&amp;F468</f>
        <v/>
      </c>
      <c r="J468" s="292" t="str">
        <f aca="false">A468&amp;G468</f>
        <v/>
      </c>
      <c r="K468" s="293"/>
      <c r="L468" s="292" t="str">
        <f aca="false">A468&amp;G468&amp;H468</f>
        <v/>
      </c>
      <c r="M468" s="293" t="e">
        <f aca="false">B468&amp;F468&amp;H468&amp;C468</f>
        <v>#N/A</v>
      </c>
      <c r="N468" s="280" t="str">
        <f aca="false">+I468&amp;H468</f>
        <v/>
      </c>
    </row>
    <row r="469" customFormat="false" ht="12.5" hidden="false" customHeight="false" outlineLevel="0" collapsed="false">
      <c r="A469" s="290"/>
      <c r="B469" s="286" t="e">
        <f aca="false">VLOOKUP(A469,Adr!A:B,2,FALSE())</f>
        <v>#N/A</v>
      </c>
      <c r="C469" s="299"/>
      <c r="D469" s="300"/>
      <c r="E469" s="295"/>
      <c r="F469" s="290"/>
      <c r="G469" s="287"/>
      <c r="H469" s="287"/>
      <c r="I469" s="291" t="str">
        <f aca="false">A469&amp;F469</f>
        <v/>
      </c>
      <c r="J469" s="292" t="str">
        <f aca="false">A469&amp;G469</f>
        <v/>
      </c>
      <c r="K469" s="293"/>
      <c r="L469" s="292" t="str">
        <f aca="false">A469&amp;G469&amp;H469</f>
        <v/>
      </c>
      <c r="M469" s="293" t="e">
        <f aca="false">B469&amp;F469&amp;H469&amp;C469</f>
        <v>#N/A</v>
      </c>
      <c r="N469" s="280" t="str">
        <f aca="false">+I469&amp;H469</f>
        <v/>
      </c>
    </row>
    <row r="470" customFormat="false" ht="12.5" hidden="false" customHeight="false" outlineLevel="0" collapsed="false">
      <c r="A470" s="294"/>
      <c r="B470" s="286" t="e">
        <f aca="false">VLOOKUP(A470,Adr!A:B,2,FALSE())</f>
        <v>#N/A</v>
      </c>
      <c r="C470" s="299"/>
      <c r="D470" s="297"/>
      <c r="E470" s="289"/>
      <c r="F470" s="290"/>
      <c r="G470" s="287"/>
      <c r="H470" s="287"/>
      <c r="I470" s="291" t="str">
        <f aca="false">A470&amp;F470</f>
        <v/>
      </c>
      <c r="J470" s="292" t="str">
        <f aca="false">A470&amp;G470</f>
        <v/>
      </c>
      <c r="K470" s="293"/>
      <c r="L470" s="292" t="str">
        <f aca="false">A470&amp;G470&amp;H470</f>
        <v/>
      </c>
      <c r="M470" s="293" t="e">
        <f aca="false">B470&amp;F470&amp;H470&amp;C470</f>
        <v>#N/A</v>
      </c>
      <c r="N470" s="280" t="str">
        <f aca="false">+I470&amp;H470</f>
        <v/>
      </c>
    </row>
    <row r="471" customFormat="false" ht="12.5" hidden="false" customHeight="false" outlineLevel="0" collapsed="false">
      <c r="A471" s="290"/>
      <c r="B471" s="286" t="e">
        <f aca="false">VLOOKUP(A471,Adr!A:B,2,FALSE())</f>
        <v>#N/A</v>
      </c>
      <c r="C471" s="302"/>
      <c r="D471" s="303"/>
      <c r="E471" s="295"/>
      <c r="F471" s="290"/>
      <c r="G471" s="287"/>
      <c r="H471" s="287"/>
      <c r="I471" s="291" t="str">
        <f aca="false">A471&amp;F471</f>
        <v/>
      </c>
      <c r="J471" s="292" t="str">
        <f aca="false">A471&amp;G471</f>
        <v/>
      </c>
      <c r="K471" s="293"/>
      <c r="L471" s="292" t="str">
        <f aca="false">A471&amp;G471&amp;H471</f>
        <v/>
      </c>
      <c r="M471" s="293" t="e">
        <f aca="false">B471&amp;F471&amp;H471&amp;C471</f>
        <v>#N/A</v>
      </c>
      <c r="N471" s="280" t="str">
        <f aca="false">+I471&amp;H471</f>
        <v/>
      </c>
    </row>
    <row r="472" customFormat="false" ht="12.5" hidden="false" customHeight="false" outlineLevel="0" collapsed="false">
      <c r="A472" s="298"/>
      <c r="B472" s="286" t="e">
        <f aca="false">VLOOKUP(A472,Adr!A:B,2,FALSE())</f>
        <v>#N/A</v>
      </c>
      <c r="C472" s="296"/>
      <c r="D472" s="300"/>
      <c r="E472" s="289"/>
      <c r="F472" s="290"/>
      <c r="G472" s="287"/>
      <c r="H472" s="287"/>
      <c r="I472" s="291" t="str">
        <f aca="false">A472&amp;F472</f>
        <v/>
      </c>
      <c r="J472" s="292" t="str">
        <f aca="false">A472&amp;G472</f>
        <v/>
      </c>
      <c r="K472" s="293"/>
      <c r="L472" s="292" t="str">
        <f aca="false">A472&amp;G472&amp;H472</f>
        <v/>
      </c>
      <c r="M472" s="293" t="e">
        <f aca="false">B472&amp;F472&amp;H472&amp;C472</f>
        <v>#N/A</v>
      </c>
      <c r="N472" s="280" t="str">
        <f aca="false">+I472&amp;H472</f>
        <v/>
      </c>
    </row>
    <row r="473" customFormat="false" ht="12.5" hidden="false" customHeight="false" outlineLevel="0" collapsed="false">
      <c r="A473" s="298"/>
      <c r="B473" s="286" t="e">
        <f aca="false">VLOOKUP(A473,Adr!A:B,2,FALSE())</f>
        <v>#N/A</v>
      </c>
      <c r="C473" s="296"/>
      <c r="D473" s="300"/>
      <c r="E473" s="295"/>
      <c r="F473" s="290"/>
      <c r="G473" s="287"/>
      <c r="H473" s="287"/>
      <c r="I473" s="291" t="str">
        <f aca="false">A473&amp;F473</f>
        <v/>
      </c>
      <c r="J473" s="292" t="str">
        <f aca="false">A473&amp;G473</f>
        <v/>
      </c>
      <c r="K473" s="293"/>
      <c r="L473" s="292" t="str">
        <f aca="false">A473&amp;G473&amp;H473</f>
        <v/>
      </c>
      <c r="M473" s="293" t="e">
        <f aca="false">B473&amp;F473&amp;H473&amp;C473</f>
        <v>#N/A</v>
      </c>
      <c r="N473" s="280" t="str">
        <f aca="false">+I473&amp;H473</f>
        <v/>
      </c>
    </row>
    <row r="474" customFormat="false" ht="12.5" hidden="false" customHeight="false" outlineLevel="0" collapsed="false">
      <c r="A474" s="256"/>
      <c r="B474" s="286" t="e">
        <f aca="false">VLOOKUP(A474,Adr!A:B,2,FALSE())</f>
        <v>#N/A</v>
      </c>
      <c r="C474" s="296"/>
      <c r="D474" s="297"/>
      <c r="E474" s="295"/>
      <c r="F474" s="290"/>
      <c r="G474" s="287"/>
      <c r="H474" s="287"/>
      <c r="I474" s="291" t="str">
        <f aca="false">A474&amp;F474</f>
        <v/>
      </c>
      <c r="J474" s="292" t="str">
        <f aca="false">A474&amp;G474</f>
        <v/>
      </c>
      <c r="K474" s="293"/>
      <c r="L474" s="292" t="str">
        <f aca="false">A474&amp;G474&amp;H474</f>
        <v/>
      </c>
      <c r="M474" s="293" t="e">
        <f aca="false">B474&amp;F474&amp;H474&amp;C474</f>
        <v>#N/A</v>
      </c>
      <c r="N474" s="280" t="str">
        <f aca="false">+I474&amp;H474</f>
        <v/>
      </c>
    </row>
    <row r="475" customFormat="false" ht="12.5" hidden="false" customHeight="false" outlineLevel="0" collapsed="false">
      <c r="A475" s="290"/>
      <c r="B475" s="286" t="e">
        <f aca="false">VLOOKUP(A475,Adr!A:B,2,FALSE())</f>
        <v>#N/A</v>
      </c>
      <c r="C475" s="296"/>
      <c r="D475" s="297"/>
      <c r="E475" s="289"/>
      <c r="F475" s="290"/>
      <c r="G475" s="287"/>
      <c r="H475" s="287"/>
      <c r="I475" s="291" t="str">
        <f aca="false">A475&amp;F475</f>
        <v/>
      </c>
      <c r="J475" s="292" t="str">
        <f aca="false">A475&amp;G475</f>
        <v/>
      </c>
      <c r="K475" s="293"/>
      <c r="L475" s="292" t="str">
        <f aca="false">A475&amp;G475&amp;H475</f>
        <v/>
      </c>
      <c r="M475" s="293" t="e">
        <f aca="false">B475&amp;F475&amp;H475&amp;C475</f>
        <v>#N/A</v>
      </c>
      <c r="N475" s="280" t="str">
        <f aca="false">+I475&amp;H475</f>
        <v/>
      </c>
    </row>
    <row r="476" customFormat="false" ht="12.5" hidden="false" customHeight="false" outlineLevel="0" collapsed="false">
      <c r="A476" s="298"/>
      <c r="B476" s="286" t="e">
        <f aca="false">VLOOKUP(A476,Adr!A:B,2,FALSE())</f>
        <v>#N/A</v>
      </c>
      <c r="C476" s="296"/>
      <c r="D476" s="297"/>
      <c r="E476" s="295"/>
      <c r="F476" s="290"/>
      <c r="G476" s="287"/>
      <c r="H476" s="287"/>
      <c r="I476" s="291" t="str">
        <f aca="false">A476&amp;F476</f>
        <v/>
      </c>
      <c r="J476" s="292" t="str">
        <f aca="false">A476&amp;G476</f>
        <v/>
      </c>
      <c r="K476" s="293"/>
      <c r="L476" s="292" t="str">
        <f aca="false">A476&amp;G476&amp;H476</f>
        <v/>
      </c>
      <c r="M476" s="293" t="e">
        <f aca="false">B476&amp;F476&amp;H476&amp;C476</f>
        <v>#N/A</v>
      </c>
      <c r="N476" s="280" t="str">
        <f aca="false">+I476&amp;H476</f>
        <v/>
      </c>
    </row>
    <row r="477" customFormat="false" ht="12.5" hidden="false" customHeight="false" outlineLevel="0" collapsed="false">
      <c r="A477" s="290"/>
      <c r="B477" s="286" t="e">
        <f aca="false">VLOOKUP(A477,Adr!A:B,2,FALSE())</f>
        <v>#N/A</v>
      </c>
      <c r="C477" s="296"/>
      <c r="D477" s="297"/>
      <c r="E477" s="289"/>
      <c r="F477" s="290"/>
      <c r="G477" s="287"/>
      <c r="H477" s="287"/>
      <c r="I477" s="291" t="str">
        <f aca="false">A477&amp;F477</f>
        <v/>
      </c>
      <c r="J477" s="292" t="str">
        <f aca="false">A477&amp;G477</f>
        <v/>
      </c>
      <c r="K477" s="293"/>
      <c r="L477" s="292" t="str">
        <f aca="false">A477&amp;G477&amp;H477</f>
        <v/>
      </c>
      <c r="M477" s="293" t="e">
        <f aca="false">B477&amp;F477&amp;H477&amp;C477</f>
        <v>#N/A</v>
      </c>
      <c r="N477" s="280" t="str">
        <f aca="false">+I477&amp;H477</f>
        <v/>
      </c>
    </row>
    <row r="478" customFormat="false" ht="12.5" hidden="false" customHeight="false" outlineLevel="0" collapsed="false">
      <c r="A478" s="290"/>
      <c r="B478" s="286" t="e">
        <f aca="false">VLOOKUP(A478,Adr!A:B,2,FALSE())</f>
        <v>#N/A</v>
      </c>
      <c r="C478" s="296"/>
      <c r="D478" s="297"/>
      <c r="E478" s="295"/>
      <c r="F478" s="290"/>
      <c r="G478" s="287"/>
      <c r="H478" s="287"/>
      <c r="I478" s="291" t="str">
        <f aca="false">A478&amp;F478</f>
        <v/>
      </c>
      <c r="J478" s="292" t="str">
        <f aca="false">A478&amp;G478</f>
        <v/>
      </c>
      <c r="K478" s="293"/>
      <c r="L478" s="292" t="str">
        <f aca="false">A478&amp;G478&amp;H478</f>
        <v/>
      </c>
      <c r="M478" s="293" t="e">
        <f aca="false">B478&amp;F478&amp;H478&amp;C478</f>
        <v>#N/A</v>
      </c>
      <c r="N478" s="280" t="str">
        <f aca="false">+I478&amp;H478</f>
        <v/>
      </c>
    </row>
    <row r="479" customFormat="false" ht="12.5" hidden="false" customHeight="false" outlineLevel="0" collapsed="false">
      <c r="A479" s="290"/>
      <c r="B479" s="286" t="e">
        <f aca="false">VLOOKUP(A479,Adr!A:B,2,FALSE())</f>
        <v>#N/A</v>
      </c>
      <c r="C479" s="296"/>
      <c r="D479" s="297"/>
      <c r="E479" s="289"/>
      <c r="F479" s="290"/>
      <c r="G479" s="287"/>
      <c r="H479" s="287"/>
      <c r="I479" s="291" t="str">
        <f aca="false">A479&amp;F479</f>
        <v/>
      </c>
      <c r="J479" s="292" t="str">
        <f aca="false">A479&amp;G479</f>
        <v/>
      </c>
      <c r="K479" s="293"/>
      <c r="L479" s="292" t="str">
        <f aca="false">A479&amp;G479&amp;H479</f>
        <v/>
      </c>
      <c r="M479" s="293" t="e">
        <f aca="false">B479&amp;F479&amp;H479&amp;C479</f>
        <v>#N/A</v>
      </c>
      <c r="N479" s="280" t="str">
        <f aca="false">+I479&amp;H479</f>
        <v/>
      </c>
    </row>
    <row r="480" customFormat="false" ht="12.5" hidden="false" customHeight="false" outlineLevel="0" collapsed="false">
      <c r="A480" s="290"/>
      <c r="B480" s="286" t="e">
        <f aca="false">VLOOKUP(A480,Adr!A:B,2,FALSE())</f>
        <v>#N/A</v>
      </c>
      <c r="C480" s="296"/>
      <c r="D480" s="297"/>
      <c r="E480" s="295"/>
      <c r="F480" s="290"/>
      <c r="G480" s="287"/>
      <c r="H480" s="287"/>
      <c r="I480" s="291" t="str">
        <f aca="false">A480&amp;F480</f>
        <v/>
      </c>
      <c r="J480" s="292" t="str">
        <f aca="false">A480&amp;G480</f>
        <v/>
      </c>
      <c r="K480" s="293"/>
      <c r="L480" s="292" t="str">
        <f aca="false">A480&amp;G480&amp;H480</f>
        <v/>
      </c>
      <c r="M480" s="293" t="e">
        <f aca="false">B480&amp;F480&amp;H480&amp;C480</f>
        <v>#N/A</v>
      </c>
      <c r="N480" s="280" t="str">
        <f aca="false">+I480&amp;H480</f>
        <v/>
      </c>
    </row>
    <row r="481" customFormat="false" ht="12.5" hidden="false" customHeight="false" outlineLevel="0" collapsed="false">
      <c r="A481" s="256"/>
      <c r="B481" s="286" t="e">
        <f aca="false">VLOOKUP(A481,Adr!A:B,2,FALSE())</f>
        <v>#N/A</v>
      </c>
      <c r="C481" s="287"/>
      <c r="D481" s="288"/>
      <c r="E481" s="289"/>
      <c r="F481" s="290"/>
      <c r="G481" s="287"/>
      <c r="H481" s="287"/>
      <c r="I481" s="291" t="str">
        <f aca="false">A481&amp;F481</f>
        <v/>
      </c>
      <c r="J481" s="292" t="str">
        <f aca="false">A481&amp;G481</f>
        <v/>
      </c>
      <c r="K481" s="293"/>
      <c r="L481" s="292" t="str">
        <f aca="false">A481&amp;G481&amp;H481</f>
        <v/>
      </c>
      <c r="M481" s="293" t="e">
        <f aca="false">B481&amp;F481&amp;H481&amp;C481</f>
        <v>#N/A</v>
      </c>
      <c r="N481" s="280" t="str">
        <f aca="false">+I481&amp;H481</f>
        <v/>
      </c>
    </row>
    <row r="482" customFormat="false" ht="12.5" hidden="false" customHeight="false" outlineLevel="0" collapsed="false">
      <c r="A482" s="256"/>
      <c r="B482" s="286" t="e">
        <f aca="false">VLOOKUP(A482,Adr!A:B,2,FALSE())</f>
        <v>#N/A</v>
      </c>
      <c r="C482" s="296"/>
      <c r="D482" s="297"/>
      <c r="E482" s="289"/>
      <c r="F482" s="290"/>
      <c r="G482" s="287"/>
      <c r="H482" s="287"/>
      <c r="I482" s="291" t="str">
        <f aca="false">A482&amp;F482</f>
        <v/>
      </c>
      <c r="J482" s="292" t="str">
        <f aca="false">A482&amp;G482</f>
        <v/>
      </c>
      <c r="K482" s="293"/>
      <c r="L482" s="292" t="str">
        <f aca="false">A482&amp;G482&amp;H482</f>
        <v/>
      </c>
      <c r="M482" s="293" t="e">
        <f aca="false">B482&amp;F482&amp;H482&amp;C482</f>
        <v>#N/A</v>
      </c>
      <c r="N482" s="280" t="str">
        <f aca="false">+I482&amp;H482</f>
        <v/>
      </c>
    </row>
    <row r="483" customFormat="false" ht="12.5" hidden="false" customHeight="false" outlineLevel="0" collapsed="false">
      <c r="A483" s="294"/>
      <c r="B483" s="286" t="e">
        <f aca="false">VLOOKUP(A483,Adr!A:B,2,FALSE())</f>
        <v>#N/A</v>
      </c>
      <c r="C483" s="299"/>
      <c r="D483" s="297"/>
      <c r="E483" s="289"/>
      <c r="F483" s="290"/>
      <c r="G483" s="287"/>
      <c r="H483" s="287"/>
      <c r="I483" s="291" t="str">
        <f aca="false">A483&amp;F483</f>
        <v/>
      </c>
      <c r="J483" s="292" t="str">
        <f aca="false">A483&amp;G483</f>
        <v/>
      </c>
      <c r="K483" s="293"/>
      <c r="L483" s="292" t="str">
        <f aca="false">A483&amp;G483&amp;H483</f>
        <v/>
      </c>
      <c r="M483" s="293" t="e">
        <f aca="false">B483&amp;F483&amp;H483&amp;C483</f>
        <v>#N/A</v>
      </c>
      <c r="N483" s="280" t="str">
        <f aca="false">+I483&amp;H483</f>
        <v/>
      </c>
    </row>
    <row r="484" customFormat="false" ht="12.5" hidden="false" customHeight="false" outlineLevel="0" collapsed="false">
      <c r="A484" s="290"/>
      <c r="B484" s="286" t="e">
        <f aca="false">VLOOKUP(A484,Adr!A:B,2,FALSE())</f>
        <v>#N/A</v>
      </c>
      <c r="C484" s="296"/>
      <c r="D484" s="300"/>
      <c r="E484" s="289"/>
      <c r="F484" s="290"/>
      <c r="G484" s="287"/>
      <c r="H484" s="287"/>
      <c r="I484" s="291" t="str">
        <f aca="false">A484&amp;F484</f>
        <v/>
      </c>
      <c r="J484" s="292" t="str">
        <f aca="false">A484&amp;G484</f>
        <v/>
      </c>
      <c r="K484" s="293"/>
      <c r="L484" s="292" t="str">
        <f aca="false">A484&amp;G484&amp;H484</f>
        <v/>
      </c>
      <c r="M484" s="293" t="e">
        <f aca="false">B484&amp;F484&amp;H484&amp;C484</f>
        <v>#N/A</v>
      </c>
      <c r="N484" s="280" t="str">
        <f aca="false">+I484&amp;H484</f>
        <v/>
      </c>
    </row>
    <row r="485" customFormat="false" ht="12.5" hidden="false" customHeight="false" outlineLevel="0" collapsed="false">
      <c r="A485" s="290"/>
      <c r="B485" s="286" t="e">
        <f aca="false">VLOOKUP(A485,Adr!A:B,2,FALSE())</f>
        <v>#N/A</v>
      </c>
      <c r="C485" s="299"/>
      <c r="D485" s="297"/>
      <c r="E485" s="295"/>
      <c r="F485" s="290"/>
      <c r="G485" s="287"/>
      <c r="H485" s="287"/>
      <c r="I485" s="291" t="str">
        <f aca="false">A485&amp;F485</f>
        <v/>
      </c>
      <c r="J485" s="292" t="str">
        <f aca="false">A485&amp;G485</f>
        <v/>
      </c>
      <c r="K485" s="293"/>
      <c r="L485" s="292" t="str">
        <f aca="false">A485&amp;G485&amp;H485</f>
        <v/>
      </c>
      <c r="M485" s="293" t="e">
        <f aca="false">B485&amp;F485&amp;H485&amp;C485</f>
        <v>#N/A</v>
      </c>
      <c r="N485" s="280" t="str">
        <f aca="false">+I485&amp;H485</f>
        <v/>
      </c>
    </row>
    <row r="486" customFormat="false" ht="12.5" hidden="false" customHeight="false" outlineLevel="0" collapsed="false">
      <c r="A486" s="290"/>
      <c r="B486" s="286" t="e">
        <f aca="false">VLOOKUP(A486,Adr!A:B,2,FALSE())</f>
        <v>#N/A</v>
      </c>
      <c r="C486" s="296"/>
      <c r="D486" s="297"/>
      <c r="E486" s="295"/>
      <c r="F486" s="290"/>
      <c r="G486" s="287"/>
      <c r="H486" s="287"/>
      <c r="I486" s="291" t="str">
        <f aca="false">A486&amp;F486</f>
        <v/>
      </c>
      <c r="J486" s="292" t="str">
        <f aca="false">A486&amp;G486</f>
        <v/>
      </c>
      <c r="K486" s="293"/>
      <c r="L486" s="292" t="str">
        <f aca="false">A486&amp;G486&amp;H486</f>
        <v/>
      </c>
      <c r="M486" s="293" t="e">
        <f aca="false">B486&amp;F486&amp;H486&amp;C486</f>
        <v>#N/A</v>
      </c>
      <c r="N486" s="280" t="str">
        <f aca="false">+I486&amp;H486</f>
        <v/>
      </c>
    </row>
    <row r="487" customFormat="false" ht="12.5" hidden="false" customHeight="false" outlineLevel="0" collapsed="false">
      <c r="A487" s="290"/>
      <c r="B487" s="286" t="e">
        <f aca="false">VLOOKUP(A487,Adr!A:B,2,FALSE())</f>
        <v>#N/A</v>
      </c>
      <c r="C487" s="287"/>
      <c r="D487" s="288"/>
      <c r="E487" s="289"/>
      <c r="F487" s="290"/>
      <c r="G487" s="287"/>
      <c r="H487" s="287"/>
      <c r="I487" s="291" t="str">
        <f aca="false">A487&amp;F487</f>
        <v/>
      </c>
      <c r="J487" s="292" t="str">
        <f aca="false">A487&amp;G487</f>
        <v/>
      </c>
      <c r="K487" s="293"/>
      <c r="L487" s="292" t="str">
        <f aca="false">A487&amp;G487&amp;H487</f>
        <v/>
      </c>
      <c r="M487" s="293" t="e">
        <f aca="false">B487&amp;F487&amp;H487&amp;C487</f>
        <v>#N/A</v>
      </c>
      <c r="N487" s="280" t="str">
        <f aca="false">+I487&amp;H487</f>
        <v/>
      </c>
    </row>
    <row r="488" customFormat="false" ht="12.5" hidden="false" customHeight="false" outlineLevel="0" collapsed="false">
      <c r="A488" s="290"/>
      <c r="B488" s="286" t="e">
        <f aca="false">VLOOKUP(A488,Adr!A:B,2,FALSE())</f>
        <v>#N/A</v>
      </c>
      <c r="C488" s="296"/>
      <c r="D488" s="297"/>
      <c r="E488" s="295"/>
      <c r="F488" s="290"/>
      <c r="G488" s="287"/>
      <c r="H488" s="287"/>
      <c r="I488" s="291" t="str">
        <f aca="false">A488&amp;F488</f>
        <v/>
      </c>
      <c r="J488" s="292" t="str">
        <f aca="false">A488&amp;G488</f>
        <v/>
      </c>
      <c r="K488" s="293"/>
      <c r="L488" s="292" t="str">
        <f aca="false">A488&amp;G488&amp;H488</f>
        <v/>
      </c>
      <c r="M488" s="293" t="e">
        <f aca="false">B488&amp;F488&amp;H488&amp;C488</f>
        <v>#N/A</v>
      </c>
      <c r="N488" s="280" t="str">
        <f aca="false">+I488&amp;H488</f>
        <v/>
      </c>
    </row>
    <row r="489" customFormat="false" ht="12.5" hidden="false" customHeight="false" outlineLevel="0" collapsed="false">
      <c r="A489" s="256"/>
      <c r="B489" s="286" t="e">
        <f aca="false">VLOOKUP(A489,Adr!A:B,2,FALSE())</f>
        <v>#N/A</v>
      </c>
      <c r="C489" s="287"/>
      <c r="D489" s="288"/>
      <c r="E489" s="289"/>
      <c r="F489" s="290"/>
      <c r="G489" s="287"/>
      <c r="H489" s="287"/>
      <c r="I489" s="291" t="str">
        <f aca="false">A489&amp;F489</f>
        <v/>
      </c>
      <c r="J489" s="292" t="str">
        <f aca="false">A489&amp;G489</f>
        <v/>
      </c>
      <c r="K489" s="293"/>
      <c r="L489" s="292" t="str">
        <f aca="false">A489&amp;G489&amp;H489</f>
        <v/>
      </c>
      <c r="M489" s="293" t="e">
        <f aca="false">B489&amp;F489&amp;H489&amp;C489</f>
        <v>#N/A</v>
      </c>
      <c r="N489" s="280" t="str">
        <f aca="false">+I489&amp;H489</f>
        <v/>
      </c>
    </row>
    <row r="490" customFormat="false" ht="12.5" hidden="false" customHeight="false" outlineLevel="0" collapsed="false">
      <c r="A490" s="290"/>
      <c r="B490" s="286" t="e">
        <f aca="false">VLOOKUP(A490,Adr!A:B,2,FALSE())</f>
        <v>#N/A</v>
      </c>
      <c r="C490" s="296"/>
      <c r="D490" s="297"/>
      <c r="E490" s="289"/>
      <c r="F490" s="290"/>
      <c r="G490" s="287"/>
      <c r="H490" s="287"/>
      <c r="I490" s="291" t="str">
        <f aca="false">A490&amp;F490</f>
        <v/>
      </c>
      <c r="J490" s="292" t="str">
        <f aca="false">A490&amp;G490</f>
        <v/>
      </c>
      <c r="K490" s="293"/>
      <c r="L490" s="292" t="str">
        <f aca="false">A490&amp;G490&amp;H490</f>
        <v/>
      </c>
      <c r="M490" s="293" t="e">
        <f aca="false">B490&amp;F490&amp;H490&amp;C490</f>
        <v>#N/A</v>
      </c>
      <c r="N490" s="280" t="str">
        <f aca="false">+I490&amp;H490</f>
        <v/>
      </c>
    </row>
    <row r="491" customFormat="false" ht="12.5" hidden="false" customHeight="false" outlineLevel="0" collapsed="false">
      <c r="A491" s="290"/>
      <c r="B491" s="286" t="e">
        <f aca="false">VLOOKUP(A491,Adr!A:B,2,FALSE())</f>
        <v>#N/A</v>
      </c>
      <c r="C491" s="299"/>
      <c r="D491" s="300"/>
      <c r="E491" s="295"/>
      <c r="F491" s="290"/>
      <c r="G491" s="287"/>
      <c r="H491" s="287"/>
      <c r="I491" s="291" t="str">
        <f aca="false">A491&amp;F491</f>
        <v/>
      </c>
      <c r="J491" s="292" t="str">
        <f aca="false">A491&amp;G491</f>
        <v/>
      </c>
      <c r="K491" s="293"/>
      <c r="L491" s="292" t="str">
        <f aca="false">A491&amp;G491&amp;H491</f>
        <v/>
      </c>
      <c r="M491" s="293" t="e">
        <f aca="false">B491&amp;F491&amp;H491&amp;C491</f>
        <v>#N/A</v>
      </c>
      <c r="N491" s="280" t="str">
        <f aca="false">+I491&amp;H491</f>
        <v/>
      </c>
    </row>
    <row r="492" customFormat="false" ht="12.5" hidden="false" customHeight="false" outlineLevel="0" collapsed="false">
      <c r="A492" s="294"/>
      <c r="B492" s="286" t="e">
        <f aca="false">VLOOKUP(A492,Adr!A:B,2,FALSE())</f>
        <v>#N/A</v>
      </c>
      <c r="C492" s="287"/>
      <c r="D492" s="288"/>
      <c r="E492" s="289"/>
      <c r="F492" s="290"/>
      <c r="G492" s="287"/>
      <c r="H492" s="287"/>
      <c r="I492" s="291" t="str">
        <f aca="false">A492&amp;F492</f>
        <v/>
      </c>
      <c r="J492" s="292" t="str">
        <f aca="false">A492&amp;G492</f>
        <v/>
      </c>
      <c r="K492" s="293"/>
      <c r="L492" s="292" t="str">
        <f aca="false">A492&amp;G492&amp;H492</f>
        <v/>
      </c>
      <c r="M492" s="293" t="e">
        <f aca="false">B492&amp;F492&amp;H492&amp;C492</f>
        <v>#N/A</v>
      </c>
      <c r="N492" s="280" t="str">
        <f aca="false">+I492&amp;H492</f>
        <v/>
      </c>
    </row>
    <row r="493" customFormat="false" ht="12.5" hidden="false" customHeight="false" outlineLevel="0" collapsed="false">
      <c r="A493" s="294"/>
      <c r="B493" s="286" t="e">
        <f aca="false">VLOOKUP(A493,Adr!A:B,2,FALSE())</f>
        <v>#N/A</v>
      </c>
      <c r="C493" s="287"/>
      <c r="D493" s="288"/>
      <c r="E493" s="289"/>
      <c r="F493" s="290"/>
      <c r="G493" s="287"/>
      <c r="H493" s="287"/>
      <c r="I493" s="291" t="str">
        <f aca="false">A493&amp;F493</f>
        <v/>
      </c>
      <c r="J493" s="292" t="str">
        <f aca="false">A493&amp;G493</f>
        <v/>
      </c>
      <c r="K493" s="293"/>
      <c r="L493" s="292" t="str">
        <f aca="false">A493&amp;G493&amp;H493</f>
        <v/>
      </c>
      <c r="M493" s="293" t="e">
        <f aca="false">B493&amp;F493&amp;H493&amp;C493</f>
        <v>#N/A</v>
      </c>
      <c r="N493" s="280" t="str">
        <f aca="false">+I493&amp;H493</f>
        <v/>
      </c>
    </row>
    <row r="494" customFormat="false" ht="12.5" hidden="false" customHeight="false" outlineLevel="0" collapsed="false">
      <c r="A494" s="256"/>
      <c r="B494" s="286" t="e">
        <f aca="false">VLOOKUP(A494,Adr!A:B,2,FALSE())</f>
        <v>#N/A</v>
      </c>
      <c r="C494" s="299"/>
      <c r="D494" s="300"/>
      <c r="E494" s="295"/>
      <c r="F494" s="290"/>
      <c r="G494" s="287"/>
      <c r="H494" s="287"/>
      <c r="I494" s="291" t="str">
        <f aca="false">A494&amp;F494</f>
        <v/>
      </c>
      <c r="J494" s="292" t="str">
        <f aca="false">A494&amp;G494</f>
        <v/>
      </c>
      <c r="K494" s="293"/>
      <c r="L494" s="292" t="str">
        <f aca="false">A494&amp;G494&amp;H494</f>
        <v/>
      </c>
      <c r="M494" s="293" t="e">
        <f aca="false">B494&amp;F494&amp;H494&amp;C494</f>
        <v>#N/A</v>
      </c>
      <c r="N494" s="280" t="str">
        <f aca="false">+I494&amp;H494</f>
        <v/>
      </c>
    </row>
    <row r="495" customFormat="false" ht="12.5" hidden="false" customHeight="false" outlineLevel="0" collapsed="false">
      <c r="A495" s="294"/>
      <c r="B495" s="286" t="e">
        <f aca="false">VLOOKUP(A495,Adr!A:B,2,FALSE())</f>
        <v>#N/A</v>
      </c>
      <c r="C495" s="296"/>
      <c r="D495" s="297"/>
      <c r="E495" s="295"/>
      <c r="F495" s="290"/>
      <c r="G495" s="287"/>
      <c r="H495" s="287"/>
      <c r="I495" s="291" t="str">
        <f aca="false">A495&amp;F495</f>
        <v/>
      </c>
      <c r="J495" s="292" t="str">
        <f aca="false">A495&amp;G495</f>
        <v/>
      </c>
      <c r="K495" s="293"/>
      <c r="L495" s="292" t="str">
        <f aca="false">A495&amp;G495&amp;H495</f>
        <v/>
      </c>
      <c r="M495" s="293" t="e">
        <f aca="false">B495&amp;F495&amp;H495&amp;C495</f>
        <v>#N/A</v>
      </c>
      <c r="N495" s="280" t="str">
        <f aca="false">+I495&amp;H495</f>
        <v/>
      </c>
    </row>
    <row r="496" customFormat="false" ht="12.5" hidden="false" customHeight="false" outlineLevel="0" collapsed="false">
      <c r="A496" s="256"/>
      <c r="B496" s="286" t="e">
        <f aca="false">VLOOKUP(A496,Adr!A:B,2,FALSE())</f>
        <v>#N/A</v>
      </c>
      <c r="C496" s="287"/>
      <c r="D496" s="288"/>
      <c r="E496" s="295"/>
      <c r="F496" s="290"/>
      <c r="G496" s="287"/>
      <c r="H496" s="287"/>
      <c r="I496" s="291" t="str">
        <f aca="false">A496&amp;F496</f>
        <v/>
      </c>
      <c r="J496" s="292" t="str">
        <f aca="false">A496&amp;G496</f>
        <v/>
      </c>
      <c r="K496" s="293"/>
      <c r="L496" s="292" t="str">
        <f aca="false">A496&amp;G496&amp;H496</f>
        <v/>
      </c>
      <c r="M496" s="293" t="e">
        <f aca="false">B496&amp;F496&amp;H496&amp;C496</f>
        <v>#N/A</v>
      </c>
      <c r="N496" s="280" t="str">
        <f aca="false">+I496&amp;H496</f>
        <v/>
      </c>
    </row>
    <row r="497" customFormat="false" ht="12.5" hidden="false" customHeight="false" outlineLevel="0" collapsed="false">
      <c r="A497" s="256"/>
      <c r="B497" s="286" t="e">
        <f aca="false">VLOOKUP(A497,Adr!A:B,2,FALSE())</f>
        <v>#N/A</v>
      </c>
      <c r="C497" s="296"/>
      <c r="D497" s="297"/>
      <c r="E497" s="289"/>
      <c r="F497" s="290"/>
      <c r="G497" s="287"/>
      <c r="H497" s="287"/>
      <c r="I497" s="291" t="str">
        <f aca="false">A497&amp;F497</f>
        <v/>
      </c>
      <c r="J497" s="292" t="str">
        <f aca="false">A497&amp;G497</f>
        <v/>
      </c>
      <c r="K497" s="293"/>
      <c r="L497" s="292" t="str">
        <f aca="false">A497&amp;G497&amp;H497</f>
        <v/>
      </c>
      <c r="M497" s="293" t="e">
        <f aca="false">B497&amp;F497&amp;H497&amp;C497</f>
        <v>#N/A</v>
      </c>
      <c r="N497" s="280" t="str">
        <f aca="false">+I497&amp;H497</f>
        <v/>
      </c>
    </row>
    <row r="498" customFormat="false" ht="12.5" hidden="false" customHeight="false" outlineLevel="0" collapsed="false">
      <c r="A498" s="264"/>
      <c r="B498" s="286" t="e">
        <f aca="false">VLOOKUP(A498,Adr!A:B,2,FALSE())</f>
        <v>#N/A</v>
      </c>
      <c r="C498" s="299"/>
      <c r="D498" s="297"/>
      <c r="E498" s="295"/>
      <c r="F498" s="290"/>
      <c r="G498" s="287"/>
      <c r="H498" s="287"/>
      <c r="I498" s="291" t="str">
        <f aca="false">A498&amp;F498</f>
        <v/>
      </c>
      <c r="J498" s="292" t="str">
        <f aca="false">A498&amp;G498</f>
        <v/>
      </c>
      <c r="K498" s="293"/>
      <c r="L498" s="292" t="str">
        <f aca="false">A498&amp;G498&amp;H498</f>
        <v/>
      </c>
      <c r="M498" s="293" t="e">
        <f aca="false">B498&amp;F498&amp;H498&amp;C498</f>
        <v>#N/A</v>
      </c>
      <c r="N498" s="280" t="str">
        <f aca="false">+I498&amp;H498</f>
        <v/>
      </c>
    </row>
    <row r="499" customFormat="false" ht="12.5" hidden="false" customHeight="false" outlineLevel="0" collapsed="false">
      <c r="A499" s="290"/>
      <c r="B499" s="286" t="e">
        <f aca="false">VLOOKUP(A499,Adr!A:B,2,FALSE())</f>
        <v>#N/A</v>
      </c>
      <c r="C499" s="299"/>
      <c r="D499" s="300"/>
      <c r="E499" s="289"/>
      <c r="F499" s="290"/>
      <c r="G499" s="287"/>
      <c r="H499" s="287"/>
      <c r="I499" s="291" t="str">
        <f aca="false">A499&amp;F499</f>
        <v/>
      </c>
      <c r="J499" s="292" t="str">
        <f aca="false">A499&amp;G499</f>
        <v/>
      </c>
      <c r="K499" s="293"/>
      <c r="L499" s="292" t="str">
        <f aca="false">A499&amp;G499&amp;H499</f>
        <v/>
      </c>
      <c r="M499" s="293" t="e">
        <f aca="false">B499&amp;F499&amp;H499&amp;C499</f>
        <v>#N/A</v>
      </c>
      <c r="N499" s="280" t="str">
        <f aca="false">+I499&amp;H499</f>
        <v/>
      </c>
    </row>
    <row r="500" customFormat="false" ht="12.5" hidden="false" customHeight="false" outlineLevel="0" collapsed="false">
      <c r="A500" s="294"/>
      <c r="B500" s="286" t="e">
        <f aca="false">VLOOKUP(A500,Adr!A:B,2,FALSE())</f>
        <v>#N/A</v>
      </c>
      <c r="C500" s="296"/>
      <c r="D500" s="297"/>
      <c r="E500" s="289"/>
      <c r="F500" s="290"/>
      <c r="G500" s="287"/>
      <c r="H500" s="287"/>
      <c r="I500" s="291" t="str">
        <f aca="false">A500&amp;F500</f>
        <v/>
      </c>
      <c r="J500" s="292" t="str">
        <f aca="false">A500&amp;G500</f>
        <v/>
      </c>
      <c r="K500" s="293"/>
      <c r="L500" s="292" t="str">
        <f aca="false">A500&amp;G500&amp;H500</f>
        <v/>
      </c>
      <c r="M500" s="293" t="e">
        <f aca="false">B500&amp;F500&amp;H500&amp;C500</f>
        <v>#N/A</v>
      </c>
      <c r="N500" s="280" t="str">
        <f aca="false">+I500&amp;H500</f>
        <v/>
      </c>
    </row>
    <row r="501" customFormat="false" ht="12.5" hidden="false" customHeight="false" outlineLevel="0" collapsed="false">
      <c r="A501" s="294"/>
      <c r="B501" s="286" t="e">
        <f aca="false">VLOOKUP(A501,Adr!A:B,2,FALSE())</f>
        <v>#N/A</v>
      </c>
      <c r="C501" s="296"/>
      <c r="D501" s="297"/>
      <c r="E501" s="295"/>
      <c r="F501" s="290"/>
      <c r="G501" s="287"/>
      <c r="H501" s="287"/>
      <c r="I501" s="291" t="str">
        <f aca="false">A501&amp;F501</f>
        <v/>
      </c>
      <c r="J501" s="292" t="str">
        <f aca="false">A501&amp;G501</f>
        <v/>
      </c>
      <c r="K501" s="293"/>
      <c r="L501" s="292" t="str">
        <f aca="false">A501&amp;G501&amp;H501</f>
        <v/>
      </c>
      <c r="M501" s="293" t="e">
        <f aca="false">B501&amp;F501&amp;H501&amp;C501</f>
        <v>#N/A</v>
      </c>
      <c r="N501" s="280" t="str">
        <f aca="false">+I501&amp;H501</f>
        <v/>
      </c>
    </row>
    <row r="502" customFormat="false" ht="12.5" hidden="false" customHeight="false" outlineLevel="0" collapsed="false">
      <c r="A502" s="290"/>
      <c r="B502" s="286" t="e">
        <f aca="false">VLOOKUP(A502,Adr!A:B,2,FALSE())</f>
        <v>#N/A</v>
      </c>
      <c r="C502" s="299"/>
      <c r="D502" s="300"/>
      <c r="E502" s="289"/>
      <c r="F502" s="290"/>
      <c r="G502" s="287"/>
      <c r="H502" s="287"/>
      <c r="I502" s="291" t="str">
        <f aca="false">A502&amp;F502</f>
        <v/>
      </c>
      <c r="J502" s="292" t="str">
        <f aca="false">A502&amp;G502</f>
        <v/>
      </c>
      <c r="K502" s="293"/>
      <c r="L502" s="292" t="str">
        <f aca="false">A502&amp;G502&amp;H502</f>
        <v/>
      </c>
      <c r="M502" s="293" t="e">
        <f aca="false">B502&amp;F502&amp;H502&amp;C502</f>
        <v>#N/A</v>
      </c>
      <c r="N502" s="280" t="str">
        <f aca="false">+I502&amp;H502</f>
        <v/>
      </c>
    </row>
    <row r="503" customFormat="false" ht="12.5" hidden="false" customHeight="false" outlineLevel="0" collapsed="false">
      <c r="A503" s="294"/>
      <c r="B503" s="286" t="e">
        <f aca="false">VLOOKUP(A503,Adr!A:B,2,FALSE())</f>
        <v>#N/A</v>
      </c>
      <c r="C503" s="299"/>
      <c r="D503" s="300"/>
      <c r="E503" s="295"/>
      <c r="F503" s="290"/>
      <c r="G503" s="287"/>
      <c r="H503" s="287"/>
      <c r="I503" s="291" t="str">
        <f aca="false">A503&amp;F503</f>
        <v/>
      </c>
      <c r="J503" s="292" t="str">
        <f aca="false">A503&amp;G503</f>
        <v/>
      </c>
      <c r="K503" s="293"/>
      <c r="L503" s="292" t="str">
        <f aca="false">A503&amp;G503&amp;H503</f>
        <v/>
      </c>
      <c r="M503" s="293" t="e">
        <f aca="false">B503&amp;F503&amp;H503&amp;C503</f>
        <v>#N/A</v>
      </c>
      <c r="N503" s="280" t="str">
        <f aca="false">+I503&amp;H503</f>
        <v/>
      </c>
    </row>
    <row r="504" customFormat="false" ht="12.5" hidden="false" customHeight="false" outlineLevel="0" collapsed="false">
      <c r="A504" s="294"/>
      <c r="B504" s="286" t="e">
        <f aca="false">VLOOKUP(A504,Adr!A:B,2,FALSE())</f>
        <v>#N/A</v>
      </c>
      <c r="C504" s="296"/>
      <c r="D504" s="297"/>
      <c r="E504" s="289"/>
      <c r="F504" s="290"/>
      <c r="G504" s="287"/>
      <c r="H504" s="287"/>
      <c r="I504" s="291" t="str">
        <f aca="false">A504&amp;F504</f>
        <v/>
      </c>
      <c r="J504" s="292" t="str">
        <f aca="false">A504&amp;G504</f>
        <v/>
      </c>
      <c r="K504" s="293"/>
      <c r="L504" s="292" t="str">
        <f aca="false">A504&amp;G504&amp;H504</f>
        <v/>
      </c>
      <c r="M504" s="293" t="e">
        <f aca="false">B504&amp;F504&amp;H504&amp;C504</f>
        <v>#N/A</v>
      </c>
      <c r="N504" s="280" t="str">
        <f aca="false">+I504&amp;H504</f>
        <v/>
      </c>
    </row>
    <row r="505" customFormat="false" ht="12.5" hidden="false" customHeight="false" outlineLevel="0" collapsed="false">
      <c r="A505" s="290"/>
      <c r="B505" s="286" t="e">
        <f aca="false">VLOOKUP(A505,Adr!A:B,2,FALSE())</f>
        <v>#N/A</v>
      </c>
      <c r="C505" s="299"/>
      <c r="D505" s="300"/>
      <c r="E505" s="295"/>
      <c r="F505" s="290"/>
      <c r="G505" s="287"/>
      <c r="H505" s="287"/>
      <c r="I505" s="291" t="str">
        <f aca="false">A505&amp;F505</f>
        <v/>
      </c>
      <c r="J505" s="292" t="str">
        <f aca="false">A505&amp;G505</f>
        <v/>
      </c>
      <c r="K505" s="293"/>
      <c r="L505" s="292" t="str">
        <f aca="false">A505&amp;G505&amp;H505</f>
        <v/>
      </c>
      <c r="M505" s="293" t="e">
        <f aca="false">B505&amp;F505&amp;H505&amp;C505</f>
        <v>#N/A</v>
      </c>
      <c r="N505" s="280" t="str">
        <f aca="false">+I505&amp;H505</f>
        <v/>
      </c>
    </row>
    <row r="506" customFormat="false" ht="12.5" hidden="false" customHeight="false" outlineLevel="0" collapsed="false">
      <c r="A506" s="290"/>
      <c r="B506" s="286" t="e">
        <f aca="false">VLOOKUP(A506,Adr!A:B,2,FALSE())</f>
        <v>#N/A</v>
      </c>
      <c r="C506" s="296"/>
      <c r="D506" s="297"/>
      <c r="E506" s="289"/>
      <c r="F506" s="290"/>
      <c r="G506" s="287"/>
      <c r="H506" s="287"/>
      <c r="I506" s="291" t="str">
        <f aca="false">A506&amp;F506</f>
        <v/>
      </c>
      <c r="J506" s="292" t="str">
        <f aca="false">A506&amp;G506</f>
        <v/>
      </c>
      <c r="K506" s="293"/>
      <c r="L506" s="292" t="str">
        <f aca="false">A506&amp;G506&amp;H506</f>
        <v/>
      </c>
      <c r="M506" s="293" t="e">
        <f aca="false">B506&amp;F506&amp;H506&amp;C506</f>
        <v>#N/A</v>
      </c>
      <c r="N506" s="280" t="str">
        <f aca="false">+I506&amp;H506</f>
        <v/>
      </c>
    </row>
    <row r="507" customFormat="false" ht="12.5" hidden="false" customHeight="false" outlineLevel="0" collapsed="false">
      <c r="A507" s="256"/>
      <c r="B507" s="286" t="e">
        <f aca="false">VLOOKUP(A507,Adr!A:B,2,FALSE())</f>
        <v>#N/A</v>
      </c>
      <c r="C507" s="287"/>
      <c r="D507" s="288"/>
      <c r="E507" s="289"/>
      <c r="F507" s="290"/>
      <c r="G507" s="287"/>
      <c r="H507" s="287"/>
      <c r="I507" s="291" t="str">
        <f aca="false">A507&amp;F507</f>
        <v/>
      </c>
      <c r="J507" s="292" t="str">
        <f aca="false">A507&amp;G507</f>
        <v/>
      </c>
      <c r="K507" s="293"/>
      <c r="L507" s="292" t="str">
        <f aca="false">A507&amp;G507&amp;H507</f>
        <v/>
      </c>
      <c r="M507" s="293" t="e">
        <f aca="false">B507&amp;F507&amp;H507&amp;C507</f>
        <v>#N/A</v>
      </c>
      <c r="N507" s="280" t="str">
        <f aca="false">+I507&amp;H507</f>
        <v/>
      </c>
    </row>
    <row r="508" customFormat="false" ht="12.5" hidden="false" customHeight="false" outlineLevel="0" collapsed="false">
      <c r="A508" s="290"/>
      <c r="B508" s="286" t="e">
        <f aca="false">VLOOKUP(A508,Adr!A:B,2,FALSE())</f>
        <v>#N/A</v>
      </c>
      <c r="C508" s="296"/>
      <c r="D508" s="304"/>
      <c r="E508" s="289"/>
      <c r="F508" s="298"/>
      <c r="G508" s="296"/>
      <c r="H508" s="296"/>
      <c r="I508" s="291" t="str">
        <f aca="false">A508&amp;F508</f>
        <v/>
      </c>
      <c r="J508" s="292" t="str">
        <f aca="false">A508&amp;G508</f>
        <v/>
      </c>
      <c r="K508" s="293"/>
      <c r="L508" s="292" t="str">
        <f aca="false">A508&amp;G508&amp;H508</f>
        <v/>
      </c>
      <c r="M508" s="293" t="e">
        <f aca="false">B508&amp;F508&amp;H508&amp;C508</f>
        <v>#N/A</v>
      </c>
      <c r="N508" s="280" t="str">
        <f aca="false">+I508&amp;H508</f>
        <v/>
      </c>
    </row>
    <row r="509" customFormat="false" ht="12.5" hidden="false" customHeight="false" outlineLevel="0" collapsed="false">
      <c r="A509" s="298"/>
      <c r="B509" s="286" t="e">
        <f aca="false">VLOOKUP(A509,Adr!A:B,2,FALSE())</f>
        <v>#N/A</v>
      </c>
      <c r="C509" s="296"/>
      <c r="D509" s="304"/>
      <c r="E509" s="295"/>
      <c r="F509" s="298"/>
      <c r="G509" s="296"/>
      <c r="H509" s="296"/>
      <c r="I509" s="291" t="str">
        <f aca="false">A509&amp;F509</f>
        <v/>
      </c>
      <c r="J509" s="292"/>
      <c r="K509" s="293"/>
      <c r="L509" s="292" t="str">
        <f aca="false">A509&amp;G509&amp;H509</f>
        <v/>
      </c>
      <c r="M509" s="293" t="e">
        <f aca="false">B509&amp;F509&amp;H509&amp;C509</f>
        <v>#N/A</v>
      </c>
      <c r="N509" s="280" t="str">
        <f aca="false">+I509&amp;H509</f>
        <v/>
      </c>
    </row>
    <row r="510" customFormat="false" ht="12.5" hidden="false" customHeight="false" outlineLevel="0" collapsed="false">
      <c r="A510" s="256"/>
      <c r="B510" s="286" t="e">
        <f aca="false">VLOOKUP(A510,Adr!A:B,2,FALSE())</f>
        <v>#N/A</v>
      </c>
      <c r="C510" s="287"/>
      <c r="D510" s="305"/>
      <c r="E510" s="289"/>
      <c r="F510" s="290"/>
      <c r="G510" s="287"/>
      <c r="H510" s="287"/>
      <c r="I510" s="291" t="str">
        <f aca="false">A510&amp;F510</f>
        <v/>
      </c>
      <c r="J510" s="292"/>
      <c r="K510" s="293"/>
      <c r="L510" s="292" t="str">
        <f aca="false">A510&amp;G510&amp;H510</f>
        <v/>
      </c>
      <c r="M510" s="293" t="e">
        <f aca="false">B510&amp;F510&amp;H510&amp;C510</f>
        <v>#N/A</v>
      </c>
      <c r="N510" s="280" t="str">
        <f aca="false">+I510&amp;H510</f>
        <v/>
      </c>
    </row>
    <row r="511" customFormat="false" ht="12.5" hidden="false" customHeight="false" outlineLevel="0" collapsed="false">
      <c r="A511" s="290"/>
      <c r="B511" s="286" t="e">
        <f aca="false">VLOOKUP(A511,Adr!A:B,2,FALSE())</f>
        <v>#N/A</v>
      </c>
      <c r="C511" s="302"/>
      <c r="D511" s="306"/>
      <c r="E511" s="289"/>
      <c r="F511" s="290"/>
      <c r="G511" s="287"/>
      <c r="H511" s="287"/>
      <c r="I511" s="291" t="str">
        <f aca="false">A511&amp;F511</f>
        <v/>
      </c>
      <c r="J511" s="292"/>
      <c r="K511" s="293"/>
      <c r="L511" s="292" t="str">
        <f aca="false">A511&amp;G511&amp;H511</f>
        <v/>
      </c>
      <c r="M511" s="293" t="e">
        <f aca="false">B511&amp;F511&amp;H511&amp;C511</f>
        <v>#N/A</v>
      </c>
      <c r="N511" s="280" t="str">
        <f aca="false">+I511&amp;H511</f>
        <v/>
      </c>
    </row>
    <row r="512" customFormat="false" ht="12.5" hidden="false" customHeight="false" outlineLevel="0" collapsed="false">
      <c r="A512" s="290"/>
      <c r="B512" s="286" t="e">
        <f aca="false">VLOOKUP(A512,Adr!A:B,2,FALSE())</f>
        <v>#N/A</v>
      </c>
      <c r="C512" s="302"/>
      <c r="D512" s="306"/>
      <c r="E512" s="289"/>
      <c r="F512" s="290"/>
      <c r="G512" s="287"/>
      <c r="H512" s="287"/>
      <c r="I512" s="291" t="str">
        <f aca="false">A512&amp;F512</f>
        <v/>
      </c>
      <c r="J512" s="292"/>
      <c r="K512" s="293"/>
      <c r="L512" s="292" t="str">
        <f aca="false">A512&amp;G512&amp;H512</f>
        <v/>
      </c>
      <c r="M512" s="293" t="e">
        <f aca="false">B512&amp;F512&amp;H512&amp;C512</f>
        <v>#N/A</v>
      </c>
      <c r="N512" s="280" t="str">
        <f aca="false">+I512&amp;H512</f>
        <v/>
      </c>
    </row>
    <row r="513" customFormat="false" ht="12.5" hidden="false" customHeight="false" outlineLevel="0" collapsed="false">
      <c r="A513" s="298"/>
      <c r="B513" s="286" t="e">
        <f aca="false">VLOOKUP(A513,Adr!A:B,2,FALSE())</f>
        <v>#N/A</v>
      </c>
      <c r="C513" s="296"/>
      <c r="D513" s="304"/>
      <c r="E513" s="289"/>
      <c r="F513" s="298"/>
      <c r="G513" s="296"/>
      <c r="H513" s="296"/>
      <c r="I513" s="291" t="str">
        <f aca="false">A513&amp;F513</f>
        <v/>
      </c>
      <c r="J513" s="292"/>
      <c r="K513" s="293"/>
      <c r="L513" s="292" t="str">
        <f aca="false">A513&amp;G513&amp;H513</f>
        <v/>
      </c>
      <c r="M513" s="293" t="e">
        <f aca="false">B513&amp;F513&amp;H513&amp;C513</f>
        <v>#N/A</v>
      </c>
      <c r="N513" s="280" t="str">
        <f aca="false">+I513&amp;H513</f>
        <v/>
      </c>
    </row>
    <row r="514" customFormat="false" ht="12.5" hidden="false" customHeight="false" outlineLevel="0" collapsed="false">
      <c r="A514" s="298"/>
      <c r="B514" s="286" t="e">
        <f aca="false">VLOOKUP(A514,Adr!A:B,2,FALSE())</f>
        <v>#N/A</v>
      </c>
      <c r="C514" s="296"/>
      <c r="D514" s="304"/>
      <c r="E514" s="289"/>
      <c r="F514" s="298"/>
      <c r="G514" s="296"/>
      <c r="H514" s="296"/>
      <c r="I514" s="291" t="str">
        <f aca="false">A514&amp;F514</f>
        <v/>
      </c>
      <c r="J514" s="292"/>
      <c r="K514" s="293"/>
      <c r="L514" s="292" t="str">
        <f aca="false">A514&amp;G514&amp;H514</f>
        <v/>
      </c>
      <c r="M514" s="293" t="e">
        <f aca="false">B514&amp;F514&amp;H514&amp;C514</f>
        <v>#N/A</v>
      </c>
      <c r="N514" s="280" t="str">
        <f aca="false">+I514&amp;H514</f>
        <v/>
      </c>
    </row>
    <row r="515" customFormat="false" ht="12.5" hidden="false" customHeight="false" outlineLevel="0" collapsed="false">
      <c r="A515" s="298"/>
      <c r="B515" s="286" t="e">
        <f aca="false">VLOOKUP(A515,Adr!A:B,2,FALSE())</f>
        <v>#N/A</v>
      </c>
      <c r="C515" s="296"/>
      <c r="D515" s="304"/>
      <c r="E515" s="289"/>
      <c r="F515" s="298"/>
      <c r="G515" s="296"/>
      <c r="H515" s="296"/>
      <c r="I515" s="291" t="str">
        <f aca="false">A515&amp;F515</f>
        <v/>
      </c>
      <c r="J515" s="292"/>
      <c r="K515" s="293"/>
      <c r="L515" s="292" t="str">
        <f aca="false">A515&amp;G515&amp;H515</f>
        <v/>
      </c>
      <c r="M515" s="293" t="e">
        <f aca="false">B515&amp;F515&amp;H515&amp;C515</f>
        <v>#N/A</v>
      </c>
      <c r="N515" s="280" t="str">
        <f aca="false">+I515&amp;H515</f>
        <v/>
      </c>
    </row>
    <row r="516" customFormat="false" ht="12.5" hidden="false" customHeight="false" outlineLevel="0" collapsed="false">
      <c r="A516" s="298"/>
      <c r="B516" s="286" t="e">
        <f aca="false">VLOOKUP(A516,Adr!A:B,2,FALSE())</f>
        <v>#N/A</v>
      </c>
      <c r="C516" s="296"/>
      <c r="D516" s="304"/>
      <c r="E516" s="295"/>
      <c r="F516" s="298"/>
      <c r="G516" s="296"/>
      <c r="H516" s="296"/>
      <c r="I516" s="291" t="str">
        <f aca="false">A516&amp;F516</f>
        <v/>
      </c>
      <c r="J516" s="292"/>
      <c r="K516" s="293"/>
      <c r="L516" s="292" t="str">
        <f aca="false">A516&amp;G516&amp;H516</f>
        <v/>
      </c>
      <c r="M516" s="293" t="e">
        <f aca="false">B516&amp;F516&amp;H516&amp;C516</f>
        <v>#N/A</v>
      </c>
      <c r="N516" s="280" t="str">
        <f aca="false">+I516&amp;H516</f>
        <v/>
      </c>
    </row>
    <row r="517" customFormat="false" ht="12.5" hidden="false" customHeight="false" outlineLevel="0" collapsed="false">
      <c r="A517" s="256"/>
      <c r="B517" s="286" t="e">
        <f aca="false">VLOOKUP(A517,Adr!A:B,2,FALSE())</f>
        <v>#N/A</v>
      </c>
      <c r="C517" s="287"/>
      <c r="D517" s="305"/>
      <c r="E517" s="289"/>
      <c r="F517" s="290"/>
      <c r="G517" s="287"/>
      <c r="H517" s="287"/>
      <c r="I517" s="291" t="str">
        <f aca="false">A517&amp;F517</f>
        <v/>
      </c>
      <c r="J517" s="292"/>
      <c r="K517" s="293"/>
      <c r="L517" s="292" t="str">
        <f aca="false">A517&amp;G517&amp;H517</f>
        <v/>
      </c>
      <c r="M517" s="293" t="e">
        <f aca="false">B517&amp;F517&amp;H517&amp;C517</f>
        <v>#N/A</v>
      </c>
      <c r="N517" s="280" t="str">
        <f aca="false">+I517&amp;H517</f>
        <v/>
      </c>
    </row>
    <row r="518" customFormat="false" ht="12.5" hidden="false" customHeight="false" outlineLevel="0" collapsed="false">
      <c r="A518" s="290"/>
      <c r="B518" s="286" t="e">
        <f aca="false">VLOOKUP(A518,Adr!A:B,2,FALSE())</f>
        <v>#N/A</v>
      </c>
      <c r="C518" s="299"/>
      <c r="D518" s="307"/>
      <c r="E518" s="289"/>
      <c r="F518" s="290"/>
      <c r="G518" s="287"/>
      <c r="H518" s="287"/>
      <c r="I518" s="291" t="str">
        <f aca="false">A518&amp;F518</f>
        <v/>
      </c>
      <c r="J518" s="292"/>
      <c r="K518" s="293"/>
      <c r="L518" s="292" t="str">
        <f aca="false">A518&amp;G518&amp;H518</f>
        <v/>
      </c>
      <c r="M518" s="293" t="e">
        <f aca="false">B518&amp;F518&amp;H518&amp;C518</f>
        <v>#N/A</v>
      </c>
      <c r="N518" s="280" t="str">
        <f aca="false">+I518&amp;H518</f>
        <v/>
      </c>
    </row>
    <row r="519" customFormat="false" ht="12.5" hidden="false" customHeight="false" outlineLevel="0" collapsed="false">
      <c r="A519" s="290"/>
      <c r="B519" s="286" t="e">
        <f aca="false">VLOOKUP(A519,Adr!A:B,2,FALSE())</f>
        <v>#N/A</v>
      </c>
      <c r="C519" s="302"/>
      <c r="D519" s="306"/>
      <c r="E519" s="289"/>
      <c r="F519" s="290"/>
      <c r="G519" s="287"/>
      <c r="H519" s="287"/>
      <c r="I519" s="291" t="str">
        <f aca="false">A519&amp;F519</f>
        <v/>
      </c>
      <c r="J519" s="292"/>
      <c r="K519" s="293"/>
      <c r="L519" s="292" t="str">
        <f aca="false">A519&amp;G519&amp;H519</f>
        <v/>
      </c>
      <c r="M519" s="293" t="e">
        <f aca="false">B519&amp;F519&amp;H519&amp;C519</f>
        <v>#N/A</v>
      </c>
      <c r="N519" s="280" t="str">
        <f aca="false">+I519&amp;H519</f>
        <v/>
      </c>
    </row>
    <row r="520" customFormat="false" ht="12.5" hidden="false" customHeight="false" outlineLevel="0" collapsed="false">
      <c r="A520" s="256"/>
      <c r="B520" s="286" t="e">
        <f aca="false">VLOOKUP(A520,Adr!A:B,2,FALSE())</f>
        <v>#N/A</v>
      </c>
      <c r="C520" s="287"/>
      <c r="D520" s="305"/>
      <c r="E520" s="289"/>
      <c r="F520" s="290"/>
      <c r="G520" s="287"/>
      <c r="H520" s="287"/>
      <c r="I520" s="291" t="str">
        <f aca="false">A520&amp;F520</f>
        <v/>
      </c>
      <c r="J520" s="292"/>
      <c r="K520" s="293"/>
      <c r="L520" s="292" t="str">
        <f aca="false">A520&amp;G520&amp;H520</f>
        <v/>
      </c>
      <c r="M520" s="293" t="e">
        <f aca="false">B520&amp;F520&amp;H520&amp;C520</f>
        <v>#N/A</v>
      </c>
      <c r="N520" s="280" t="str">
        <f aca="false">+I520&amp;H520</f>
        <v/>
      </c>
    </row>
    <row r="521" customFormat="false" ht="12.5" hidden="false" customHeight="false" outlineLevel="0" collapsed="false">
      <c r="A521" s="290"/>
      <c r="B521" s="286" t="e">
        <f aca="false">VLOOKUP(A521,Adr!A:B,2,FALSE())</f>
        <v>#N/A</v>
      </c>
      <c r="C521" s="302"/>
      <c r="D521" s="306"/>
      <c r="E521" s="289"/>
      <c r="F521" s="290"/>
      <c r="G521" s="287"/>
      <c r="H521" s="287"/>
      <c r="I521" s="291" t="str">
        <f aca="false">A521&amp;F521</f>
        <v/>
      </c>
      <c r="J521" s="292"/>
      <c r="K521" s="293"/>
      <c r="L521" s="292" t="str">
        <f aca="false">A521&amp;G521&amp;H521</f>
        <v/>
      </c>
      <c r="M521" s="293" t="e">
        <f aca="false">B521&amp;F521&amp;H521&amp;C521</f>
        <v>#N/A</v>
      </c>
      <c r="N521" s="280" t="str">
        <f aca="false">+I521&amp;H521</f>
        <v/>
      </c>
    </row>
    <row r="522" customFormat="false" ht="12.5" hidden="false" customHeight="false" outlineLevel="0" collapsed="false">
      <c r="A522" s="290"/>
      <c r="B522" s="286" t="e">
        <f aca="false">VLOOKUP(A522,Adr!A:B,2,FALSE())</f>
        <v>#N/A</v>
      </c>
      <c r="C522" s="302"/>
      <c r="D522" s="304"/>
      <c r="E522" s="289"/>
      <c r="F522" s="290"/>
      <c r="G522" s="287"/>
      <c r="H522" s="287"/>
      <c r="I522" s="291" t="str">
        <f aca="false">A522&amp;F522</f>
        <v/>
      </c>
      <c r="J522" s="292"/>
      <c r="K522" s="293"/>
      <c r="L522" s="292" t="str">
        <f aca="false">A522&amp;G522&amp;H522</f>
        <v/>
      </c>
      <c r="M522" s="293" t="e">
        <f aca="false">B522&amp;F522&amp;H522&amp;C522</f>
        <v>#N/A</v>
      </c>
      <c r="N522" s="280" t="str">
        <f aca="false">+I522&amp;H522</f>
        <v/>
      </c>
    </row>
    <row r="523" customFormat="false" ht="12.5" hidden="false" customHeight="false" outlineLevel="0" collapsed="false">
      <c r="A523" s="256"/>
      <c r="B523" s="286" t="e">
        <f aca="false">VLOOKUP(A523,Adr!A:B,2,FALSE())</f>
        <v>#N/A</v>
      </c>
      <c r="C523" s="287"/>
      <c r="D523" s="305"/>
      <c r="E523" s="289"/>
      <c r="F523" s="290"/>
      <c r="G523" s="287"/>
      <c r="H523" s="287"/>
      <c r="I523" s="291" t="str">
        <f aca="false">A523&amp;F523</f>
        <v/>
      </c>
      <c r="J523" s="292"/>
      <c r="K523" s="293"/>
      <c r="L523" s="292" t="str">
        <f aca="false">A523&amp;G523&amp;H523</f>
        <v/>
      </c>
      <c r="M523" s="293" t="e">
        <f aca="false">B523&amp;F523&amp;H523&amp;C523</f>
        <v>#N/A</v>
      </c>
      <c r="N523" s="280" t="str">
        <f aca="false">+I523&amp;H523</f>
        <v/>
      </c>
    </row>
    <row r="524" customFormat="false" ht="12.5" hidden="false" customHeight="false" outlineLevel="0" collapsed="false">
      <c r="A524" s="290"/>
      <c r="B524" s="286" t="e">
        <f aca="false">VLOOKUP(A524,Adr!A:B,2,FALSE())</f>
        <v>#N/A</v>
      </c>
      <c r="C524" s="302"/>
      <c r="D524" s="306"/>
      <c r="E524" s="289"/>
      <c r="F524" s="290"/>
      <c r="G524" s="287"/>
      <c r="H524" s="287"/>
      <c r="I524" s="291" t="str">
        <f aca="false">A524&amp;F524</f>
        <v/>
      </c>
      <c r="J524" s="292"/>
      <c r="K524" s="293"/>
      <c r="L524" s="292" t="str">
        <f aca="false">A524&amp;G524&amp;H524</f>
        <v/>
      </c>
      <c r="M524" s="293" t="e">
        <f aca="false">B524&amp;F524&amp;H524&amp;C524</f>
        <v>#N/A</v>
      </c>
      <c r="N524" s="280" t="str">
        <f aca="false">+I524&amp;H524</f>
        <v/>
      </c>
    </row>
    <row r="525" customFormat="false" ht="12.5" hidden="false" customHeight="false" outlineLevel="0" collapsed="false">
      <c r="A525" s="290"/>
      <c r="B525" s="286" t="e">
        <f aca="false">VLOOKUP(A525,Adr!A:B,2,FALSE())</f>
        <v>#N/A</v>
      </c>
      <c r="C525" s="302"/>
      <c r="D525" s="306"/>
      <c r="E525" s="289"/>
      <c r="F525" s="290"/>
      <c r="G525" s="287"/>
      <c r="H525" s="287"/>
      <c r="I525" s="291" t="str">
        <f aca="false">A525&amp;F525</f>
        <v/>
      </c>
      <c r="J525" s="292"/>
      <c r="K525" s="293"/>
      <c r="L525" s="292" t="str">
        <f aca="false">A525&amp;G525&amp;H525</f>
        <v/>
      </c>
      <c r="M525" s="293" t="e">
        <f aca="false">B525&amp;F525&amp;H525&amp;C525</f>
        <v>#N/A</v>
      </c>
      <c r="N525" s="280" t="str">
        <f aca="false">+I525&amp;H525</f>
        <v/>
      </c>
    </row>
    <row r="526" customFormat="false" ht="12.5" hidden="false" customHeight="false" outlineLevel="0" collapsed="false">
      <c r="A526" s="290"/>
      <c r="B526" s="286" t="e">
        <f aca="false">VLOOKUP(A526,Adr!A:B,2,FALSE())</f>
        <v>#N/A</v>
      </c>
      <c r="C526" s="302"/>
      <c r="D526" s="306"/>
      <c r="E526" s="289"/>
      <c r="F526" s="290"/>
      <c r="G526" s="287"/>
      <c r="H526" s="287"/>
      <c r="I526" s="291" t="str">
        <f aca="false">A526&amp;F526</f>
        <v/>
      </c>
      <c r="J526" s="292"/>
      <c r="K526" s="293"/>
      <c r="L526" s="292" t="str">
        <f aca="false">A526&amp;G526&amp;H526</f>
        <v/>
      </c>
      <c r="M526" s="293" t="e">
        <f aca="false">B526&amp;F526&amp;H526&amp;C526</f>
        <v>#N/A</v>
      </c>
      <c r="N526" s="280" t="str">
        <f aca="false">+I526&amp;H526</f>
        <v/>
      </c>
    </row>
    <row r="527" customFormat="false" ht="12.5" hidden="false" customHeight="false" outlineLevel="0" collapsed="false">
      <c r="A527" s="290"/>
      <c r="B527" s="286" t="e">
        <f aca="false">VLOOKUP(A527,Adr!A:B,2,FALSE())</f>
        <v>#N/A</v>
      </c>
      <c r="C527" s="302"/>
      <c r="D527" s="306"/>
      <c r="E527" s="289"/>
      <c r="F527" s="290"/>
      <c r="G527" s="287"/>
      <c r="H527" s="287"/>
      <c r="I527" s="291" t="str">
        <f aca="false">A527&amp;F527</f>
        <v/>
      </c>
      <c r="J527" s="292"/>
      <c r="K527" s="293"/>
      <c r="L527" s="292" t="str">
        <f aca="false">A527&amp;G527&amp;H527</f>
        <v/>
      </c>
      <c r="M527" s="293" t="e">
        <f aca="false">B527&amp;F527&amp;H527&amp;C527</f>
        <v>#N/A</v>
      </c>
      <c r="N527" s="280" t="str">
        <f aca="false">+I527&amp;H527</f>
        <v/>
      </c>
    </row>
    <row r="528" customFormat="false" ht="12.5" hidden="false" customHeight="false" outlineLevel="0" collapsed="false">
      <c r="A528" s="290"/>
      <c r="B528" s="286" t="e">
        <f aca="false">VLOOKUP(A528,Adr!A:B,2,FALSE())</f>
        <v>#N/A</v>
      </c>
      <c r="C528" s="302"/>
      <c r="D528" s="306"/>
      <c r="E528" s="289"/>
      <c r="F528" s="290"/>
      <c r="G528" s="287"/>
      <c r="H528" s="287"/>
      <c r="I528" s="291" t="str">
        <f aca="false">A528&amp;F528</f>
        <v/>
      </c>
      <c r="J528" s="292"/>
      <c r="K528" s="293"/>
      <c r="L528" s="292" t="str">
        <f aca="false">A528&amp;G528&amp;H528</f>
        <v/>
      </c>
      <c r="M528" s="293" t="e">
        <f aca="false">B528&amp;F528&amp;H528&amp;C528</f>
        <v>#N/A</v>
      </c>
      <c r="N528" s="280" t="str">
        <f aca="false">+I528&amp;H528</f>
        <v/>
      </c>
    </row>
    <row r="529" customFormat="false" ht="12.5" hidden="false" customHeight="false" outlineLevel="0" collapsed="false">
      <c r="A529" s="256"/>
      <c r="B529" s="286" t="e">
        <f aca="false">VLOOKUP(A529,Adr!A:B,2,FALSE())</f>
        <v>#N/A</v>
      </c>
      <c r="C529" s="287"/>
      <c r="D529" s="305"/>
      <c r="E529" s="289"/>
      <c r="F529" s="290"/>
      <c r="G529" s="287"/>
      <c r="H529" s="287"/>
      <c r="I529" s="291" t="str">
        <f aca="false">A529&amp;F529</f>
        <v/>
      </c>
      <c r="J529" s="292"/>
      <c r="K529" s="293"/>
      <c r="L529" s="292" t="str">
        <f aca="false">A529&amp;G529&amp;H529</f>
        <v/>
      </c>
      <c r="M529" s="293" t="e">
        <f aca="false">B529&amp;F529&amp;H529&amp;C529</f>
        <v>#N/A</v>
      </c>
      <c r="N529" s="280" t="str">
        <f aca="false">+I529&amp;H529</f>
        <v/>
      </c>
    </row>
    <row r="530" customFormat="false" ht="12.5" hidden="false" customHeight="false" outlineLevel="0" collapsed="false">
      <c r="A530" s="298"/>
      <c r="B530" s="286" t="e">
        <f aca="false">VLOOKUP(A530,Adr!A:B,2,FALSE())</f>
        <v>#N/A</v>
      </c>
      <c r="C530" s="296"/>
      <c r="D530" s="304"/>
      <c r="E530" s="295"/>
      <c r="F530" s="298"/>
      <c r="G530" s="296"/>
      <c r="H530" s="296"/>
      <c r="I530" s="291" t="str">
        <f aca="false">A530&amp;F530</f>
        <v/>
      </c>
      <c r="J530" s="292"/>
      <c r="K530" s="293"/>
      <c r="L530" s="292" t="str">
        <f aca="false">A530&amp;G530&amp;H530</f>
        <v/>
      </c>
      <c r="M530" s="293" t="e">
        <f aca="false">B530&amp;F530&amp;H530&amp;C530</f>
        <v>#N/A</v>
      </c>
      <c r="N530" s="280" t="str">
        <f aca="false">+I530&amp;H530</f>
        <v/>
      </c>
    </row>
    <row r="531" customFormat="false" ht="12.5" hidden="false" customHeight="false" outlineLevel="0" collapsed="false">
      <c r="A531" s="290"/>
      <c r="B531" s="286" t="e">
        <f aca="false">VLOOKUP(A531,Adr!A:B,2,FALSE())</f>
        <v>#N/A</v>
      </c>
      <c r="C531" s="299"/>
      <c r="D531" s="307"/>
      <c r="E531" s="289"/>
      <c r="F531" s="290"/>
      <c r="G531" s="287"/>
      <c r="H531" s="287"/>
      <c r="I531" s="291" t="str">
        <f aca="false">A531&amp;F531</f>
        <v/>
      </c>
      <c r="J531" s="292"/>
      <c r="K531" s="293"/>
      <c r="L531" s="292" t="str">
        <f aca="false">A531&amp;G531&amp;H531</f>
        <v/>
      </c>
      <c r="M531" s="293" t="e">
        <f aca="false">B531&amp;F531&amp;H531&amp;C531</f>
        <v>#N/A</v>
      </c>
      <c r="N531" s="280" t="str">
        <f aca="false">+I531&amp;H531</f>
        <v/>
      </c>
    </row>
    <row r="532" customFormat="false" ht="12.5" hidden="false" customHeight="false" outlineLevel="0" collapsed="false">
      <c r="A532" s="290"/>
      <c r="B532" s="286" t="e">
        <f aca="false">VLOOKUP(A532,Adr!A:B,2,FALSE())</f>
        <v>#N/A</v>
      </c>
      <c r="C532" s="299"/>
      <c r="D532" s="307"/>
      <c r="E532" s="289"/>
      <c r="F532" s="290"/>
      <c r="G532" s="287"/>
      <c r="H532" s="287"/>
      <c r="I532" s="291" t="str">
        <f aca="false">A532&amp;F532</f>
        <v/>
      </c>
      <c r="J532" s="292"/>
      <c r="K532" s="293"/>
      <c r="L532" s="292" t="str">
        <f aca="false">A532&amp;G532&amp;H532</f>
        <v/>
      </c>
      <c r="M532" s="293" t="e">
        <f aca="false">B532&amp;F532&amp;H532&amp;C532</f>
        <v>#N/A</v>
      </c>
      <c r="N532" s="280" t="str">
        <f aca="false">+I532&amp;H532</f>
        <v/>
      </c>
    </row>
    <row r="533" customFormat="false" ht="12.5" hidden="false" customHeight="false" outlineLevel="0" collapsed="false">
      <c r="A533" s="290"/>
      <c r="B533" s="286" t="e">
        <f aca="false">VLOOKUP(A533,Adr!A:B,2,FALSE())</f>
        <v>#N/A</v>
      </c>
      <c r="C533" s="299"/>
      <c r="D533" s="304"/>
      <c r="E533" s="289"/>
      <c r="F533" s="290"/>
      <c r="G533" s="287"/>
      <c r="H533" s="287"/>
      <c r="I533" s="291" t="str">
        <f aca="false">A533&amp;F533</f>
        <v/>
      </c>
      <c r="J533" s="292"/>
      <c r="K533" s="293"/>
      <c r="L533" s="292" t="str">
        <f aca="false">A533&amp;G533&amp;H533</f>
        <v/>
      </c>
      <c r="M533" s="293" t="e">
        <f aca="false">B533&amp;F533&amp;H533&amp;C533</f>
        <v>#N/A</v>
      </c>
      <c r="N533" s="280" t="str">
        <f aca="false">+I533&amp;H533</f>
        <v/>
      </c>
    </row>
    <row r="534" customFormat="false" ht="12.5" hidden="false" customHeight="false" outlineLevel="0" collapsed="false">
      <c r="A534" s="290"/>
      <c r="B534" s="286" t="e">
        <f aca="false">VLOOKUP(A534,Adr!A:B,2,FALSE())</f>
        <v>#N/A</v>
      </c>
      <c r="C534" s="301"/>
      <c r="D534" s="305"/>
      <c r="E534" s="289"/>
      <c r="F534" s="290"/>
      <c r="G534" s="287"/>
      <c r="H534" s="287"/>
      <c r="I534" s="291" t="str">
        <f aca="false">A534&amp;F534</f>
        <v/>
      </c>
      <c r="J534" s="292"/>
      <c r="K534" s="293"/>
      <c r="L534" s="292" t="str">
        <f aca="false">A534&amp;G534&amp;H534</f>
        <v/>
      </c>
      <c r="M534" s="293" t="e">
        <f aca="false">B534&amp;F534&amp;H534&amp;C534</f>
        <v>#N/A</v>
      </c>
      <c r="N534" s="280" t="str">
        <f aca="false">+I534&amp;H534</f>
        <v/>
      </c>
    </row>
    <row r="535" customFormat="false" ht="12.5" hidden="false" customHeight="false" outlineLevel="0" collapsed="false">
      <c r="A535" s="290"/>
      <c r="B535" s="286" t="e">
        <f aca="false">VLOOKUP(A535,Adr!A:B,2,FALSE())</f>
        <v>#N/A</v>
      </c>
      <c r="C535" s="299"/>
      <c r="D535" s="305"/>
      <c r="E535" s="289"/>
      <c r="F535" s="290"/>
      <c r="G535" s="287"/>
      <c r="H535" s="287"/>
      <c r="I535" s="291" t="str">
        <f aca="false">A535&amp;F535</f>
        <v/>
      </c>
      <c r="J535" s="292"/>
      <c r="K535" s="293"/>
      <c r="L535" s="292" t="str">
        <f aca="false">A535&amp;G535&amp;H535</f>
        <v/>
      </c>
      <c r="M535" s="293" t="e">
        <f aca="false">B535&amp;F535&amp;H535&amp;C535</f>
        <v>#N/A</v>
      </c>
      <c r="N535" s="280" t="str">
        <f aca="false">+I535&amp;H535</f>
        <v/>
      </c>
    </row>
    <row r="536" customFormat="false" ht="12.5" hidden="false" customHeight="false" outlineLevel="0" collapsed="false">
      <c r="A536" s="290"/>
      <c r="B536" s="286" t="e">
        <f aca="false">VLOOKUP(A536,Adr!A:B,2,FALSE())</f>
        <v>#N/A</v>
      </c>
      <c r="C536" s="301"/>
      <c r="D536" s="305"/>
      <c r="E536" s="289"/>
      <c r="F536" s="290"/>
      <c r="G536" s="287"/>
      <c r="H536" s="287"/>
      <c r="I536" s="291" t="str">
        <f aca="false">A536&amp;F536</f>
        <v/>
      </c>
      <c r="J536" s="292"/>
      <c r="K536" s="293"/>
      <c r="L536" s="292" t="str">
        <f aca="false">A536&amp;G536&amp;H536</f>
        <v/>
      </c>
      <c r="M536" s="293" t="e">
        <f aca="false">B536&amp;F536&amp;H536&amp;C536</f>
        <v>#N/A</v>
      </c>
      <c r="N536" s="280" t="str">
        <f aca="false">+I536&amp;H536</f>
        <v/>
      </c>
    </row>
    <row r="537" customFormat="false" ht="12.5" hidden="false" customHeight="false" outlineLevel="0" collapsed="false">
      <c r="A537" s="290"/>
      <c r="B537" s="286" t="e">
        <f aca="false">VLOOKUP(A537,Adr!A:B,2,FALSE())</f>
        <v>#N/A</v>
      </c>
      <c r="C537" s="301"/>
      <c r="D537" s="305"/>
      <c r="E537" s="289"/>
      <c r="F537" s="290"/>
      <c r="G537" s="287"/>
      <c r="H537" s="287"/>
      <c r="I537" s="291" t="str">
        <f aca="false">A537&amp;F537</f>
        <v/>
      </c>
      <c r="J537" s="292"/>
      <c r="K537" s="293"/>
      <c r="L537" s="292" t="str">
        <f aca="false">A537&amp;G537&amp;H537</f>
        <v/>
      </c>
      <c r="M537" s="293" t="e">
        <f aca="false">B537&amp;F537&amp;H537&amp;C537</f>
        <v>#N/A</v>
      </c>
      <c r="N537" s="280" t="str">
        <f aca="false">+I537&amp;H537</f>
        <v/>
      </c>
    </row>
    <row r="538" customFormat="false" ht="12.5" hidden="false" customHeight="false" outlineLevel="0" collapsed="false">
      <c r="A538" s="290"/>
      <c r="B538" s="286" t="e">
        <f aca="false">VLOOKUP(A538,Adr!A:B,2,FALSE())</f>
        <v>#N/A</v>
      </c>
      <c r="C538" s="299"/>
      <c r="D538" s="304"/>
      <c r="E538" s="289"/>
      <c r="F538" s="290"/>
      <c r="G538" s="287"/>
      <c r="H538" s="287"/>
      <c r="I538" s="291" t="str">
        <f aca="false">A538&amp;F538</f>
        <v/>
      </c>
      <c r="J538" s="292"/>
      <c r="K538" s="293"/>
      <c r="L538" s="292" t="str">
        <f aca="false">A538&amp;G538&amp;H538</f>
        <v/>
      </c>
      <c r="M538" s="293" t="e">
        <f aca="false">B538&amp;F538&amp;H538&amp;C538</f>
        <v>#N/A</v>
      </c>
      <c r="N538" s="280" t="str">
        <f aca="false">+I538&amp;H538</f>
        <v/>
      </c>
    </row>
    <row r="539" customFormat="false" ht="12.5" hidden="false" customHeight="false" outlineLevel="0" collapsed="false">
      <c r="A539" s="290"/>
      <c r="B539" s="286" t="e">
        <f aca="false">VLOOKUP(A539,Adr!A:B,2,FALSE())</f>
        <v>#N/A</v>
      </c>
      <c r="C539" s="299"/>
      <c r="D539" s="304"/>
      <c r="E539" s="289"/>
      <c r="F539" s="290"/>
      <c r="G539" s="287"/>
      <c r="H539" s="287"/>
      <c r="I539" s="291" t="str">
        <f aca="false">A539&amp;F539</f>
        <v/>
      </c>
      <c r="J539" s="292"/>
      <c r="K539" s="293"/>
      <c r="L539" s="292" t="str">
        <f aca="false">A539&amp;G539&amp;H539</f>
        <v/>
      </c>
      <c r="M539" s="293" t="e">
        <f aca="false">B539&amp;F539&amp;H539&amp;C539</f>
        <v>#N/A</v>
      </c>
      <c r="N539" s="280" t="str">
        <f aca="false">+I539&amp;H539</f>
        <v/>
      </c>
    </row>
    <row r="540" customFormat="false" ht="12.5" hidden="false" customHeight="false" outlineLevel="0" collapsed="false">
      <c r="A540" s="290"/>
      <c r="B540" s="286" t="e">
        <f aca="false">VLOOKUP(A540,Adr!A:B,2,FALSE())</f>
        <v>#N/A</v>
      </c>
      <c r="C540" s="296"/>
      <c r="D540" s="304"/>
      <c r="E540" s="289"/>
      <c r="F540" s="298"/>
      <c r="G540" s="296"/>
      <c r="H540" s="296"/>
      <c r="I540" s="291" t="str">
        <f aca="false">A540&amp;F540</f>
        <v/>
      </c>
      <c r="J540" s="292"/>
      <c r="K540" s="293"/>
      <c r="L540" s="292" t="str">
        <f aca="false">A540&amp;G540&amp;H540</f>
        <v/>
      </c>
      <c r="M540" s="293" t="e">
        <f aca="false">B540&amp;F540&amp;H540&amp;C540</f>
        <v>#N/A</v>
      </c>
      <c r="N540" s="280" t="str">
        <f aca="false">+I540&amp;H540</f>
        <v/>
      </c>
    </row>
    <row r="541" customFormat="false" ht="12.5" hidden="false" customHeight="false" outlineLevel="0" collapsed="false">
      <c r="A541" s="290"/>
      <c r="B541" s="286" t="e">
        <f aca="false">VLOOKUP(A541,Adr!A:B,2,FALSE())</f>
        <v>#N/A</v>
      </c>
      <c r="C541" s="302"/>
      <c r="D541" s="306"/>
      <c r="E541" s="289"/>
      <c r="F541" s="298"/>
      <c r="G541" s="296"/>
      <c r="H541" s="296"/>
      <c r="I541" s="291" t="str">
        <f aca="false">A541&amp;F541</f>
        <v/>
      </c>
      <c r="J541" s="292"/>
      <c r="K541" s="293"/>
      <c r="L541" s="292" t="str">
        <f aca="false">A541&amp;G541&amp;H541</f>
        <v/>
      </c>
      <c r="M541" s="293" t="e">
        <f aca="false">B541&amp;F541&amp;H541&amp;C541</f>
        <v>#N/A</v>
      </c>
      <c r="N541" s="280" t="str">
        <f aca="false">+I541&amp;H541</f>
        <v/>
      </c>
    </row>
    <row r="542" customFormat="false" ht="12.5" hidden="false" customHeight="false" outlineLevel="0" collapsed="false">
      <c r="A542" s="290"/>
      <c r="B542" s="286" t="e">
        <f aca="false">VLOOKUP(A542,Adr!A:B,2,FALSE())</f>
        <v>#N/A</v>
      </c>
      <c r="C542" s="296"/>
      <c r="D542" s="304"/>
      <c r="E542" s="289"/>
      <c r="F542" s="298"/>
      <c r="G542" s="296"/>
      <c r="H542" s="296"/>
      <c r="I542" s="291" t="str">
        <f aca="false">A542&amp;F542</f>
        <v/>
      </c>
      <c r="J542" s="292"/>
      <c r="K542" s="293"/>
      <c r="L542" s="292" t="str">
        <f aca="false">A542&amp;G542&amp;H542</f>
        <v/>
      </c>
      <c r="M542" s="293" t="e">
        <f aca="false">B542&amp;F542&amp;H542&amp;C542</f>
        <v>#N/A</v>
      </c>
      <c r="N542" s="280" t="str">
        <f aca="false">+I542&amp;H542</f>
        <v/>
      </c>
    </row>
    <row r="543" customFormat="false" ht="12.5" hidden="false" customHeight="false" outlineLevel="0" collapsed="false">
      <c r="A543" s="298"/>
      <c r="B543" s="286" t="e">
        <f aca="false">VLOOKUP(A543,Adr!A:B,2,FALSE())</f>
        <v>#N/A</v>
      </c>
      <c r="C543" s="296"/>
      <c r="D543" s="304"/>
      <c r="E543" s="295"/>
      <c r="F543" s="298"/>
      <c r="G543" s="296"/>
      <c r="H543" s="296"/>
      <c r="I543" s="291" t="str">
        <f aca="false">A543&amp;F543</f>
        <v/>
      </c>
      <c r="J543" s="292"/>
      <c r="K543" s="293"/>
      <c r="L543" s="292" t="str">
        <f aca="false">A543&amp;G543&amp;H543</f>
        <v/>
      </c>
      <c r="M543" s="293" t="e">
        <f aca="false">B543&amp;F543&amp;H543&amp;C543</f>
        <v>#N/A</v>
      </c>
      <c r="N543" s="280" t="str">
        <f aca="false">+I543&amp;H543</f>
        <v/>
      </c>
    </row>
    <row r="544" customFormat="false" ht="12.5" hidden="false" customHeight="false" outlineLevel="0" collapsed="false">
      <c r="A544" s="290"/>
      <c r="B544" s="286" t="e">
        <f aca="false">VLOOKUP(A544,Adr!A:B,2,FALSE())</f>
        <v>#N/A</v>
      </c>
      <c r="C544" s="299"/>
      <c r="D544" s="307"/>
      <c r="E544" s="289"/>
      <c r="F544" s="290"/>
      <c r="G544" s="287"/>
      <c r="H544" s="287"/>
      <c r="I544" s="291" t="str">
        <f aca="false">A544&amp;F544</f>
        <v/>
      </c>
      <c r="J544" s="292"/>
      <c r="K544" s="293"/>
      <c r="L544" s="292" t="str">
        <f aca="false">A544&amp;G544&amp;H544</f>
        <v/>
      </c>
      <c r="M544" s="293" t="e">
        <f aca="false">B544&amp;F544&amp;H544&amp;C544</f>
        <v>#N/A</v>
      </c>
      <c r="N544" s="280" t="str">
        <f aca="false">+I544&amp;H544</f>
        <v/>
      </c>
    </row>
    <row r="545" customFormat="false" ht="12.5" hidden="false" customHeight="false" outlineLevel="0" collapsed="false">
      <c r="A545" s="290"/>
      <c r="B545" s="286" t="e">
        <f aca="false">VLOOKUP(A545,Adr!A:B,2,FALSE())</f>
        <v>#N/A</v>
      </c>
      <c r="C545" s="299"/>
      <c r="D545" s="307"/>
      <c r="E545" s="289"/>
      <c r="F545" s="290"/>
      <c r="G545" s="287"/>
      <c r="H545" s="287"/>
      <c r="I545" s="291" t="str">
        <f aca="false">A545&amp;F545</f>
        <v/>
      </c>
      <c r="J545" s="292"/>
      <c r="K545" s="293"/>
      <c r="L545" s="292" t="str">
        <f aca="false">A545&amp;G545&amp;H545</f>
        <v/>
      </c>
      <c r="M545" s="293" t="e">
        <f aca="false">B545&amp;F545&amp;H545&amp;C545</f>
        <v>#N/A</v>
      </c>
      <c r="N545" s="280" t="str">
        <f aca="false">+I545&amp;H545</f>
        <v/>
      </c>
    </row>
    <row r="546" customFormat="false" ht="12.5" hidden="false" customHeight="false" outlineLevel="0" collapsed="false">
      <c r="A546" s="290"/>
      <c r="B546" s="286" t="e">
        <f aca="false">VLOOKUP(A546,Adr!A:B,2,FALSE())</f>
        <v>#N/A</v>
      </c>
      <c r="C546" s="299"/>
      <c r="D546" s="307"/>
      <c r="E546" s="289"/>
      <c r="F546" s="290"/>
      <c r="G546" s="287"/>
      <c r="H546" s="287"/>
      <c r="I546" s="291" t="str">
        <f aca="false">A546&amp;F546</f>
        <v/>
      </c>
      <c r="J546" s="292"/>
      <c r="K546" s="293"/>
      <c r="L546" s="292" t="str">
        <f aca="false">A546&amp;G546&amp;H546</f>
        <v/>
      </c>
      <c r="M546" s="293" t="e">
        <f aca="false">B546&amp;F546&amp;H546&amp;C546</f>
        <v>#N/A</v>
      </c>
      <c r="N546" s="280" t="str">
        <f aca="false">+I546&amp;H546</f>
        <v/>
      </c>
    </row>
    <row r="547" customFormat="false" ht="12.5" hidden="false" customHeight="false" outlineLevel="0" collapsed="false">
      <c r="A547" s="290"/>
      <c r="B547" s="286" t="e">
        <f aca="false">VLOOKUP(A547,Adr!A:B,2,FALSE())</f>
        <v>#N/A</v>
      </c>
      <c r="C547" s="299"/>
      <c r="D547" s="307"/>
      <c r="E547" s="289"/>
      <c r="F547" s="290"/>
      <c r="G547" s="287"/>
      <c r="H547" s="287"/>
      <c r="I547" s="291" t="str">
        <f aca="false">A547&amp;F547</f>
        <v/>
      </c>
      <c r="J547" s="292"/>
      <c r="K547" s="293"/>
      <c r="L547" s="292" t="str">
        <f aca="false">A547&amp;G547&amp;H547</f>
        <v/>
      </c>
      <c r="M547" s="293" t="e">
        <f aca="false">B547&amp;F547&amp;H547&amp;C547</f>
        <v>#N/A</v>
      </c>
      <c r="N547" s="280" t="str">
        <f aca="false">+I547&amp;H547</f>
        <v/>
      </c>
    </row>
    <row r="548" customFormat="false" ht="12.5" hidden="false" customHeight="false" outlineLevel="0" collapsed="false">
      <c r="A548" s="290"/>
      <c r="B548" s="286" t="e">
        <f aca="false">VLOOKUP(A548,Adr!A:B,2,FALSE())</f>
        <v>#N/A</v>
      </c>
      <c r="C548" s="301"/>
      <c r="D548" s="305"/>
      <c r="E548" s="289"/>
      <c r="F548" s="290"/>
      <c r="G548" s="287"/>
      <c r="H548" s="287"/>
      <c r="I548" s="291" t="str">
        <f aca="false">A548&amp;F548</f>
        <v/>
      </c>
      <c r="J548" s="292"/>
      <c r="K548" s="293"/>
      <c r="L548" s="292" t="str">
        <f aca="false">A548&amp;G548&amp;H548</f>
        <v/>
      </c>
      <c r="M548" s="293" t="e">
        <f aca="false">B548&amp;F548&amp;H548&amp;C548</f>
        <v>#N/A</v>
      </c>
      <c r="N548" s="280" t="str">
        <f aca="false">+I548&amp;H548</f>
        <v/>
      </c>
    </row>
    <row r="549" customFormat="false" ht="12.5" hidden="false" customHeight="false" outlineLevel="0" collapsed="false">
      <c r="A549" s="298"/>
      <c r="B549" s="286" t="e">
        <f aca="false">VLOOKUP(A549,Adr!A:B,2,FALSE())</f>
        <v>#N/A</v>
      </c>
      <c r="C549" s="296"/>
      <c r="D549" s="304"/>
      <c r="E549" s="295"/>
      <c r="F549" s="298"/>
      <c r="G549" s="296"/>
      <c r="H549" s="296"/>
      <c r="I549" s="291" t="str">
        <f aca="false">A549&amp;F549</f>
        <v/>
      </c>
      <c r="J549" s="292"/>
      <c r="K549" s="293"/>
      <c r="L549" s="292" t="str">
        <f aca="false">A549&amp;G549&amp;H549</f>
        <v/>
      </c>
      <c r="M549" s="293" t="e">
        <f aca="false">B549&amp;F549&amp;H549&amp;C549</f>
        <v>#N/A</v>
      </c>
      <c r="N549" s="280" t="str">
        <f aca="false">+I549&amp;H549</f>
        <v/>
      </c>
    </row>
    <row r="550" customFormat="false" ht="12.5" hidden="false" customHeight="false" outlineLevel="0" collapsed="false">
      <c r="A550" s="290"/>
      <c r="B550" s="286" t="e">
        <f aca="false">VLOOKUP(A550,Adr!A:B,2,FALSE())</f>
        <v>#N/A</v>
      </c>
      <c r="C550" s="299"/>
      <c r="D550" s="307"/>
      <c r="E550" s="289"/>
      <c r="F550" s="290"/>
      <c r="G550" s="287"/>
      <c r="H550" s="287"/>
      <c r="I550" s="291" t="str">
        <f aca="false">A550&amp;F550</f>
        <v/>
      </c>
      <c r="J550" s="292"/>
      <c r="K550" s="293"/>
      <c r="L550" s="292" t="str">
        <f aca="false">A550&amp;G550&amp;H550</f>
        <v/>
      </c>
      <c r="M550" s="293" t="e">
        <f aca="false">B550&amp;F550&amp;H550&amp;C550</f>
        <v>#N/A</v>
      </c>
      <c r="N550" s="280" t="str">
        <f aca="false">+I550&amp;H550</f>
        <v/>
      </c>
    </row>
    <row r="551" customFormat="false" ht="12.5" hidden="false" customHeight="false" outlineLevel="0" collapsed="false">
      <c r="A551" s="290"/>
      <c r="B551" s="286" t="e">
        <f aca="false">VLOOKUP(A551,Adr!A:B,2,FALSE())</f>
        <v>#N/A</v>
      </c>
      <c r="C551" s="299"/>
      <c r="D551" s="307"/>
      <c r="E551" s="289"/>
      <c r="F551" s="290"/>
      <c r="G551" s="287"/>
      <c r="H551" s="287"/>
      <c r="I551" s="291" t="str">
        <f aca="false">A551&amp;F551</f>
        <v/>
      </c>
      <c r="J551" s="292"/>
      <c r="K551" s="293"/>
      <c r="L551" s="292" t="str">
        <f aca="false">A551&amp;G551&amp;H551</f>
        <v/>
      </c>
      <c r="M551" s="293" t="e">
        <f aca="false">B551&amp;F551&amp;H551&amp;C551</f>
        <v>#N/A</v>
      </c>
      <c r="N551" s="280" t="str">
        <f aca="false">+I551&amp;H551</f>
        <v/>
      </c>
    </row>
    <row r="552" customFormat="false" ht="12.5" hidden="false" customHeight="false" outlineLevel="0" collapsed="false">
      <c r="A552" s="290"/>
      <c r="B552" s="286" t="e">
        <f aca="false">VLOOKUP(A552,Adr!A:B,2,FALSE())</f>
        <v>#N/A</v>
      </c>
      <c r="C552" s="299"/>
      <c r="D552" s="307"/>
      <c r="E552" s="289"/>
      <c r="F552" s="290"/>
      <c r="G552" s="287"/>
      <c r="H552" s="287"/>
      <c r="I552" s="291" t="str">
        <f aca="false">A552&amp;F552</f>
        <v/>
      </c>
      <c r="J552" s="292"/>
      <c r="K552" s="293"/>
      <c r="L552" s="292" t="str">
        <f aca="false">A552&amp;G552&amp;H552</f>
        <v/>
      </c>
      <c r="M552" s="293" t="e">
        <f aca="false">B552&amp;F552&amp;H552&amp;C552</f>
        <v>#N/A</v>
      </c>
      <c r="N552" s="280" t="str">
        <f aca="false">+I552&amp;H552</f>
        <v/>
      </c>
    </row>
    <row r="553" customFormat="false" ht="12.5" hidden="false" customHeight="false" outlineLevel="0" collapsed="false">
      <c r="A553" s="290"/>
      <c r="B553" s="286" t="e">
        <f aca="false">VLOOKUP(A553,Adr!A:B,2,FALSE())</f>
        <v>#N/A</v>
      </c>
      <c r="C553" s="299"/>
      <c r="D553" s="307"/>
      <c r="E553" s="289"/>
      <c r="F553" s="290"/>
      <c r="G553" s="287"/>
      <c r="H553" s="287"/>
      <c r="I553" s="291" t="str">
        <f aca="false">A553&amp;F553</f>
        <v/>
      </c>
      <c r="J553" s="292"/>
      <c r="K553" s="293"/>
      <c r="L553" s="292" t="str">
        <f aca="false">A553&amp;G553&amp;H553</f>
        <v/>
      </c>
      <c r="M553" s="293" t="e">
        <f aca="false">B553&amp;F553&amp;H553&amp;C553</f>
        <v>#N/A</v>
      </c>
      <c r="N553" s="280" t="str">
        <f aca="false">+I553&amp;H553</f>
        <v/>
      </c>
    </row>
    <row r="554" customFormat="false" ht="12.5" hidden="false" customHeight="false" outlineLevel="0" collapsed="false">
      <c r="A554" s="298"/>
      <c r="B554" s="286" t="e">
        <f aca="false">VLOOKUP(A554,Adr!A:B,2,FALSE())</f>
        <v>#N/A</v>
      </c>
      <c r="C554" s="296"/>
      <c r="D554" s="304"/>
      <c r="E554" s="295"/>
      <c r="F554" s="298"/>
      <c r="G554" s="296"/>
      <c r="H554" s="296"/>
      <c r="I554" s="291" t="str">
        <f aca="false">A554&amp;F554</f>
        <v/>
      </c>
      <c r="J554" s="292"/>
      <c r="K554" s="293"/>
      <c r="L554" s="292" t="str">
        <f aca="false">A554&amp;G554&amp;H554</f>
        <v/>
      </c>
      <c r="M554" s="293" t="e">
        <f aca="false">B554&amp;F554&amp;H554&amp;C554</f>
        <v>#N/A</v>
      </c>
      <c r="N554" s="280" t="str">
        <f aca="false">+I554&amp;H554</f>
        <v/>
      </c>
    </row>
    <row r="555" customFormat="false" ht="12.5" hidden="false" customHeight="false" outlineLevel="0" collapsed="false">
      <c r="A555" s="290"/>
      <c r="B555" s="286" t="e">
        <f aca="false">VLOOKUP(A555,Adr!A:B,2,FALSE())</f>
        <v>#N/A</v>
      </c>
      <c r="C555" s="299"/>
      <c r="D555" s="307"/>
      <c r="E555" s="289"/>
      <c r="F555" s="290"/>
      <c r="G555" s="287"/>
      <c r="H555" s="287"/>
      <c r="I555" s="291" t="str">
        <f aca="false">A555&amp;F555</f>
        <v/>
      </c>
      <c r="J555" s="292"/>
      <c r="K555" s="293"/>
      <c r="L555" s="292" t="str">
        <f aca="false">A555&amp;G555&amp;H555</f>
        <v/>
      </c>
      <c r="M555" s="293" t="e">
        <f aca="false">B555&amp;F555&amp;H555&amp;C555</f>
        <v>#N/A</v>
      </c>
      <c r="N555" s="280" t="str">
        <f aca="false">+I555&amp;H555</f>
        <v/>
      </c>
    </row>
    <row r="556" customFormat="false" ht="12.5" hidden="false" customHeight="false" outlineLevel="0" collapsed="false">
      <c r="A556" s="290"/>
      <c r="B556" s="286" t="e">
        <f aca="false">VLOOKUP(A556,Adr!A:B,2,FALSE())</f>
        <v>#N/A</v>
      </c>
      <c r="C556" s="299"/>
      <c r="D556" s="307"/>
      <c r="E556" s="289"/>
      <c r="F556" s="290"/>
      <c r="G556" s="287"/>
      <c r="H556" s="287"/>
      <c r="I556" s="291" t="str">
        <f aca="false">A556&amp;F556</f>
        <v/>
      </c>
      <c r="J556" s="292"/>
      <c r="K556" s="293"/>
      <c r="L556" s="292" t="str">
        <f aca="false">A556&amp;G556&amp;H556</f>
        <v/>
      </c>
      <c r="M556" s="293" t="e">
        <f aca="false">B556&amp;F556&amp;H556&amp;C556</f>
        <v>#N/A</v>
      </c>
      <c r="N556" s="280" t="str">
        <f aca="false">+I556&amp;H556</f>
        <v/>
      </c>
    </row>
    <row r="557" customFormat="false" ht="12.5" hidden="false" customHeight="false" outlineLevel="0" collapsed="false">
      <c r="A557" s="290"/>
      <c r="B557" s="286" t="e">
        <f aca="false">VLOOKUP(A557,Adr!A:B,2,FALSE())</f>
        <v>#N/A</v>
      </c>
      <c r="C557" s="299"/>
      <c r="D557" s="307"/>
      <c r="E557" s="289"/>
      <c r="F557" s="290"/>
      <c r="G557" s="287"/>
      <c r="H557" s="287"/>
      <c r="I557" s="291" t="str">
        <f aca="false">A557&amp;F557</f>
        <v/>
      </c>
      <c r="J557" s="292"/>
      <c r="K557" s="293"/>
      <c r="L557" s="292" t="str">
        <f aca="false">A557&amp;G557&amp;H557</f>
        <v/>
      </c>
      <c r="M557" s="293" t="e">
        <f aca="false">B557&amp;F557&amp;H557&amp;C557</f>
        <v>#N/A</v>
      </c>
      <c r="N557" s="280" t="str">
        <f aca="false">+I557&amp;H557</f>
        <v/>
      </c>
    </row>
    <row r="558" customFormat="false" ht="12.5" hidden="false" customHeight="false" outlineLevel="0" collapsed="false">
      <c r="A558" s="290"/>
      <c r="B558" s="286" t="e">
        <f aca="false">VLOOKUP(A558,Adr!A:B,2,FALSE())</f>
        <v>#N/A</v>
      </c>
      <c r="C558" s="301"/>
      <c r="D558" s="304"/>
      <c r="E558" s="289"/>
      <c r="F558" s="290"/>
      <c r="G558" s="287"/>
      <c r="H558" s="287"/>
      <c r="I558" s="291" t="str">
        <f aca="false">A558&amp;F558</f>
        <v/>
      </c>
      <c r="J558" s="292"/>
      <c r="K558" s="293"/>
      <c r="L558" s="292" t="str">
        <f aca="false">A558&amp;G558&amp;H558</f>
        <v/>
      </c>
      <c r="M558" s="293" t="e">
        <f aca="false">B558&amp;F558&amp;H558&amp;C558</f>
        <v>#N/A</v>
      </c>
      <c r="N558" s="280" t="str">
        <f aca="false">+I558&amp;H558</f>
        <v/>
      </c>
    </row>
    <row r="559" customFormat="false" ht="12.5" hidden="false" customHeight="false" outlineLevel="0" collapsed="false">
      <c r="A559" s="290"/>
      <c r="B559" s="286" t="e">
        <f aca="false">VLOOKUP(A559,Adr!A:B,2,FALSE())</f>
        <v>#N/A</v>
      </c>
      <c r="C559" s="299"/>
      <c r="D559" s="304"/>
      <c r="E559" s="289"/>
      <c r="F559" s="290"/>
      <c r="G559" s="287"/>
      <c r="H559" s="287"/>
      <c r="I559" s="291" t="str">
        <f aca="false">A559&amp;F559</f>
        <v/>
      </c>
      <c r="J559" s="292"/>
      <c r="K559" s="293"/>
      <c r="L559" s="292" t="str">
        <f aca="false">A559&amp;G559&amp;H559</f>
        <v/>
      </c>
      <c r="M559" s="293" t="e">
        <f aca="false">B559&amp;F559&amp;H559&amp;C559</f>
        <v>#N/A</v>
      </c>
      <c r="N559" s="280" t="str">
        <f aca="false">+I559&amp;H559</f>
        <v/>
      </c>
    </row>
    <row r="560" customFormat="false" ht="12.5" hidden="false" customHeight="false" outlineLevel="0" collapsed="false">
      <c r="A560" s="290"/>
      <c r="B560" s="286" t="e">
        <f aca="false">VLOOKUP(A560,Adr!A:B,2,FALSE())</f>
        <v>#N/A</v>
      </c>
      <c r="C560" s="301"/>
      <c r="D560" s="305"/>
      <c r="E560" s="289"/>
      <c r="F560" s="290"/>
      <c r="G560" s="287"/>
      <c r="H560" s="287"/>
      <c r="I560" s="291" t="str">
        <f aca="false">A560&amp;F560</f>
        <v/>
      </c>
      <c r="J560" s="292"/>
      <c r="K560" s="293"/>
      <c r="L560" s="292" t="str">
        <f aca="false">A560&amp;G560&amp;H560</f>
        <v/>
      </c>
      <c r="M560" s="293" t="e">
        <f aca="false">B560&amp;F560&amp;H560&amp;C560</f>
        <v>#N/A</v>
      </c>
      <c r="N560" s="280" t="str">
        <f aca="false">+I560&amp;H560</f>
        <v/>
      </c>
    </row>
    <row r="561" customFormat="false" ht="12.5" hidden="false" customHeight="false" outlineLevel="0" collapsed="false">
      <c r="A561" s="290"/>
      <c r="B561" s="286" t="e">
        <f aca="false">VLOOKUP(A561,Adr!A:B,2,FALSE())</f>
        <v>#N/A</v>
      </c>
      <c r="C561" s="299"/>
      <c r="D561" s="304"/>
      <c r="E561" s="289"/>
      <c r="F561" s="290"/>
      <c r="G561" s="287"/>
      <c r="H561" s="287"/>
      <c r="I561" s="291" t="str">
        <f aca="false">A561&amp;F561</f>
        <v/>
      </c>
      <c r="J561" s="292"/>
      <c r="K561" s="293"/>
      <c r="L561" s="292" t="str">
        <f aca="false">A561&amp;G561&amp;H561</f>
        <v/>
      </c>
      <c r="M561" s="293" t="e">
        <f aca="false">B561&amp;F561&amp;H561&amp;C561</f>
        <v>#N/A</v>
      </c>
      <c r="N561" s="280" t="str">
        <f aca="false">+I561&amp;H561</f>
        <v/>
      </c>
    </row>
    <row r="562" customFormat="false" ht="12.5" hidden="false" customHeight="false" outlineLevel="0" collapsed="false">
      <c r="A562" s="290"/>
      <c r="B562" s="286" t="e">
        <f aca="false">VLOOKUP(A562,Adr!A:B,2,FALSE())</f>
        <v>#N/A</v>
      </c>
      <c r="C562" s="299"/>
      <c r="D562" s="304"/>
      <c r="E562" s="289"/>
      <c r="F562" s="290"/>
      <c r="G562" s="287"/>
      <c r="H562" s="287"/>
      <c r="I562" s="291" t="str">
        <f aca="false">A562&amp;F562</f>
        <v/>
      </c>
      <c r="J562" s="292"/>
      <c r="K562" s="293"/>
      <c r="L562" s="292" t="str">
        <f aca="false">A562&amp;G562&amp;H562</f>
        <v/>
      </c>
      <c r="M562" s="293" t="e">
        <f aca="false">B562&amp;F562&amp;H562&amp;C562</f>
        <v>#N/A</v>
      </c>
      <c r="N562" s="280" t="str">
        <f aca="false">+I562&amp;H562</f>
        <v/>
      </c>
    </row>
    <row r="563" customFormat="false" ht="12.5" hidden="false" customHeight="false" outlineLevel="0" collapsed="false">
      <c r="A563" s="298"/>
      <c r="B563" s="286" t="e">
        <f aca="false">VLOOKUP(A563,Adr!A:B,2,FALSE())</f>
        <v>#N/A</v>
      </c>
      <c r="C563" s="296"/>
      <c r="D563" s="304"/>
      <c r="E563" s="295"/>
      <c r="F563" s="298"/>
      <c r="G563" s="296"/>
      <c r="H563" s="296"/>
      <c r="I563" s="291" t="str">
        <f aca="false">A563&amp;F563</f>
        <v/>
      </c>
      <c r="J563" s="292"/>
      <c r="K563" s="293"/>
      <c r="L563" s="292" t="str">
        <f aca="false">A563&amp;G563&amp;H563</f>
        <v/>
      </c>
      <c r="M563" s="293" t="e">
        <f aca="false">B563&amp;F563&amp;H563&amp;C563</f>
        <v>#N/A</v>
      </c>
      <c r="N563" s="280" t="str">
        <f aca="false">+I563&amp;H563</f>
        <v/>
      </c>
    </row>
    <row r="564" customFormat="false" ht="12.5" hidden="false" customHeight="false" outlineLevel="0" collapsed="false">
      <c r="A564" s="290"/>
      <c r="B564" s="286" t="e">
        <f aca="false">VLOOKUP(A564,Adr!A:B,2,FALSE())</f>
        <v>#N/A</v>
      </c>
      <c r="C564" s="299"/>
      <c r="D564" s="304"/>
      <c r="E564" s="289"/>
      <c r="F564" s="290"/>
      <c r="G564" s="287"/>
      <c r="H564" s="287"/>
      <c r="I564" s="291" t="str">
        <f aca="false">A564&amp;F564</f>
        <v/>
      </c>
      <c r="J564" s="292"/>
      <c r="K564" s="293"/>
      <c r="L564" s="292" t="str">
        <f aca="false">A564&amp;G564&amp;H564</f>
        <v/>
      </c>
      <c r="M564" s="293" t="e">
        <f aca="false">B564&amp;F564&amp;H564&amp;C564</f>
        <v>#N/A</v>
      </c>
      <c r="N564" s="280" t="str">
        <f aca="false">+I564&amp;H564</f>
        <v/>
      </c>
    </row>
    <row r="565" customFormat="false" ht="12.5" hidden="false" customHeight="false" outlineLevel="0" collapsed="false">
      <c r="A565" s="290"/>
      <c r="B565" s="286" t="e">
        <f aca="false">VLOOKUP(A565,Adr!A:B,2,FALSE())</f>
        <v>#N/A</v>
      </c>
      <c r="C565" s="299"/>
      <c r="D565" s="307"/>
      <c r="E565" s="289"/>
      <c r="F565" s="290"/>
      <c r="G565" s="287"/>
      <c r="H565" s="287"/>
      <c r="I565" s="291" t="str">
        <f aca="false">A565&amp;F565</f>
        <v/>
      </c>
      <c r="J565" s="292"/>
      <c r="K565" s="293"/>
      <c r="L565" s="292" t="str">
        <f aca="false">A565&amp;G565&amp;H565</f>
        <v/>
      </c>
      <c r="M565" s="293" t="e">
        <f aca="false">B565&amp;F565&amp;H565&amp;C565</f>
        <v>#N/A</v>
      </c>
      <c r="N565" s="280" t="str">
        <f aca="false">+I565&amp;H565</f>
        <v/>
      </c>
    </row>
    <row r="566" customFormat="false" ht="12.5" hidden="false" customHeight="false" outlineLevel="0" collapsed="false">
      <c r="A566" s="290"/>
      <c r="B566" s="286" t="e">
        <f aca="false">VLOOKUP(A566,Adr!A:B,2,FALSE())</f>
        <v>#N/A</v>
      </c>
      <c r="C566" s="299"/>
      <c r="D566" s="304"/>
      <c r="E566" s="289"/>
      <c r="F566" s="290"/>
      <c r="G566" s="287"/>
      <c r="H566" s="287"/>
      <c r="I566" s="291" t="str">
        <f aca="false">A566&amp;F566</f>
        <v/>
      </c>
      <c r="J566" s="292"/>
      <c r="K566" s="293"/>
      <c r="L566" s="292" t="str">
        <f aca="false">A566&amp;G566&amp;H566</f>
        <v/>
      </c>
      <c r="M566" s="293" t="e">
        <f aca="false">B566&amp;F566&amp;H566&amp;C566</f>
        <v>#N/A</v>
      </c>
      <c r="N566" s="280" t="str">
        <f aca="false">+I566&amp;H566</f>
        <v/>
      </c>
    </row>
    <row r="567" customFormat="false" ht="12.5" hidden="false" customHeight="false" outlineLevel="0" collapsed="false">
      <c r="A567" s="256"/>
      <c r="B567" s="286" t="e">
        <f aca="false">VLOOKUP(A567,Adr!A:B,2,FALSE())</f>
        <v>#N/A</v>
      </c>
      <c r="C567" s="287"/>
      <c r="D567" s="305"/>
      <c r="E567" s="289"/>
      <c r="F567" s="290"/>
      <c r="G567" s="287"/>
      <c r="H567" s="287"/>
      <c r="I567" s="291" t="str">
        <f aca="false">A567&amp;F567</f>
        <v/>
      </c>
      <c r="J567" s="292"/>
      <c r="K567" s="293"/>
      <c r="L567" s="292" t="str">
        <f aca="false">A567&amp;G567&amp;H567</f>
        <v/>
      </c>
      <c r="M567" s="293" t="e">
        <f aca="false">B567&amp;F567&amp;H567&amp;C567</f>
        <v>#N/A</v>
      </c>
      <c r="N567" s="280" t="str">
        <f aca="false">+I567&amp;H567</f>
        <v/>
      </c>
    </row>
    <row r="568" customFormat="false" ht="12.5" hidden="false" customHeight="false" outlineLevel="0" collapsed="false">
      <c r="A568" s="290"/>
      <c r="B568" s="286" t="e">
        <f aca="false">VLOOKUP(A568,Adr!A:B,2,FALSE())</f>
        <v>#N/A</v>
      </c>
      <c r="C568" s="301"/>
      <c r="D568" s="305"/>
      <c r="E568" s="289"/>
      <c r="F568" s="290"/>
      <c r="G568" s="287"/>
      <c r="H568" s="287"/>
      <c r="I568" s="291" t="str">
        <f aca="false">A568&amp;F568</f>
        <v/>
      </c>
      <c r="J568" s="292"/>
      <c r="K568" s="293"/>
      <c r="L568" s="292" t="str">
        <f aca="false">A568&amp;G568&amp;H568</f>
        <v/>
      </c>
      <c r="M568" s="293" t="e">
        <f aca="false">B568&amp;F568&amp;H568&amp;C568</f>
        <v>#N/A</v>
      </c>
      <c r="N568" s="280" t="str">
        <f aca="false">+I568&amp;H568</f>
        <v/>
      </c>
    </row>
    <row r="569" customFormat="false" ht="12.5" hidden="false" customHeight="false" outlineLevel="0" collapsed="false">
      <c r="A569" s="290"/>
      <c r="B569" s="286" t="e">
        <f aca="false">VLOOKUP(A569,Adr!A:B,2,FALSE())</f>
        <v>#N/A</v>
      </c>
      <c r="C569" s="301"/>
      <c r="D569" s="305"/>
      <c r="E569" s="289"/>
      <c r="F569" s="290"/>
      <c r="G569" s="287"/>
      <c r="H569" s="287"/>
      <c r="I569" s="291" t="str">
        <f aca="false">A569&amp;F569</f>
        <v/>
      </c>
      <c r="J569" s="292"/>
      <c r="K569" s="293"/>
      <c r="L569" s="292" t="str">
        <f aca="false">A569&amp;G569&amp;H569</f>
        <v/>
      </c>
      <c r="M569" s="293" t="e">
        <f aca="false">B569&amp;F569&amp;H569&amp;C569</f>
        <v>#N/A</v>
      </c>
      <c r="N569" s="280" t="str">
        <f aca="false">+I569&amp;H569</f>
        <v/>
      </c>
    </row>
    <row r="570" customFormat="false" ht="12.5" hidden="false" customHeight="false" outlineLevel="0" collapsed="false">
      <c r="A570" s="290"/>
      <c r="B570" s="286" t="e">
        <f aca="false">VLOOKUP(A570,Adr!A:B,2,FALSE())</f>
        <v>#N/A</v>
      </c>
      <c r="C570" s="301"/>
      <c r="D570" s="305"/>
      <c r="E570" s="289"/>
      <c r="F570" s="290"/>
      <c r="G570" s="287"/>
      <c r="H570" s="287"/>
      <c r="I570" s="291" t="str">
        <f aca="false">A570&amp;F570</f>
        <v/>
      </c>
      <c r="J570" s="292"/>
      <c r="K570" s="293"/>
      <c r="L570" s="292" t="str">
        <f aca="false">A570&amp;G570&amp;H570</f>
        <v/>
      </c>
      <c r="M570" s="293" t="e">
        <f aca="false">B570&amp;F570&amp;H570&amp;C570</f>
        <v>#N/A</v>
      </c>
      <c r="N570" s="280" t="str">
        <f aca="false">+I570&amp;H570</f>
        <v/>
      </c>
    </row>
    <row r="571" customFormat="false" ht="12.5" hidden="false" customHeight="false" outlineLevel="0" collapsed="false">
      <c r="A571" s="290"/>
      <c r="B571" s="286" t="e">
        <f aca="false">VLOOKUP(A571,Adr!A:B,2,FALSE())</f>
        <v>#N/A</v>
      </c>
      <c r="C571" s="299"/>
      <c r="D571" s="305"/>
      <c r="E571" s="289"/>
      <c r="F571" s="290"/>
      <c r="G571" s="287"/>
      <c r="H571" s="287"/>
      <c r="I571" s="291" t="str">
        <f aca="false">A571&amp;F571</f>
        <v/>
      </c>
      <c r="J571" s="292"/>
      <c r="K571" s="293"/>
      <c r="L571" s="292" t="str">
        <f aca="false">A571&amp;G571&amp;H571</f>
        <v/>
      </c>
      <c r="M571" s="293" t="e">
        <f aca="false">B571&amp;F571&amp;H571&amp;C571</f>
        <v>#N/A</v>
      </c>
      <c r="N571" s="280" t="str">
        <f aca="false">+I571&amp;H571</f>
        <v/>
      </c>
    </row>
    <row r="572" customFormat="false" ht="12.5" hidden="false" customHeight="false" outlineLevel="0" collapsed="false">
      <c r="A572" s="290"/>
      <c r="B572" s="286" t="e">
        <f aca="false">VLOOKUP(A572,Adr!A:B,2,FALSE())</f>
        <v>#N/A</v>
      </c>
      <c r="C572" s="301"/>
      <c r="D572" s="305"/>
      <c r="E572" s="289"/>
      <c r="F572" s="290"/>
      <c r="G572" s="287"/>
      <c r="H572" s="287"/>
      <c r="I572" s="291" t="str">
        <f aca="false">A572&amp;F572</f>
        <v/>
      </c>
      <c r="J572" s="292"/>
      <c r="K572" s="293"/>
      <c r="L572" s="292" t="str">
        <f aca="false">A572&amp;G572&amp;H572</f>
        <v/>
      </c>
      <c r="M572" s="293" t="e">
        <f aca="false">B572&amp;F572&amp;H572&amp;C572</f>
        <v>#N/A</v>
      </c>
      <c r="N572" s="280" t="str">
        <f aca="false">+I572&amp;H572</f>
        <v/>
      </c>
    </row>
    <row r="573" customFormat="false" ht="12.5" hidden="false" customHeight="false" outlineLevel="0" collapsed="false">
      <c r="A573" s="290"/>
      <c r="B573" s="286" t="e">
        <f aca="false">VLOOKUP(A573,Adr!A:B,2,FALSE())</f>
        <v>#N/A</v>
      </c>
      <c r="C573" s="299"/>
      <c r="D573" s="304"/>
      <c r="E573" s="289"/>
      <c r="F573" s="290"/>
      <c r="G573" s="287"/>
      <c r="H573" s="287"/>
      <c r="I573" s="291" t="str">
        <f aca="false">A573&amp;F573</f>
        <v/>
      </c>
      <c r="J573" s="292"/>
      <c r="K573" s="293"/>
      <c r="L573" s="292" t="str">
        <f aca="false">A573&amp;G573&amp;H573</f>
        <v/>
      </c>
      <c r="M573" s="293" t="e">
        <f aca="false">B573&amp;F573&amp;H573&amp;C573</f>
        <v>#N/A</v>
      </c>
      <c r="N573" s="280" t="str">
        <f aca="false">+I573&amp;H573</f>
        <v/>
      </c>
    </row>
    <row r="574" customFormat="false" ht="12.5" hidden="false" customHeight="false" outlineLevel="0" collapsed="false">
      <c r="A574" s="290"/>
      <c r="B574" s="286" t="e">
        <f aca="false">VLOOKUP(A574,Adr!A:B,2,FALSE())</f>
        <v>#N/A</v>
      </c>
      <c r="C574" s="299"/>
      <c r="D574" s="304"/>
      <c r="E574" s="289"/>
      <c r="F574" s="290"/>
      <c r="G574" s="287"/>
      <c r="H574" s="287"/>
      <c r="I574" s="291" t="str">
        <f aca="false">A574&amp;F574</f>
        <v/>
      </c>
      <c r="J574" s="292"/>
      <c r="K574" s="293"/>
      <c r="L574" s="292" t="str">
        <f aca="false">A574&amp;G574&amp;H574</f>
        <v/>
      </c>
      <c r="M574" s="293" t="e">
        <f aca="false">B574&amp;F574&amp;H574&amp;C574</f>
        <v>#N/A</v>
      </c>
      <c r="N574" s="280" t="str">
        <f aca="false">+I574&amp;H574</f>
        <v/>
      </c>
    </row>
    <row r="575" customFormat="false" ht="12.5" hidden="false" customHeight="false" outlineLevel="0" collapsed="false">
      <c r="A575" s="294"/>
      <c r="B575" s="286" t="e">
        <f aca="false">VLOOKUP(A575,Adr!A:B,2,FALSE())</f>
        <v>#N/A</v>
      </c>
      <c r="C575" s="287"/>
      <c r="D575" s="305"/>
      <c r="E575" s="289"/>
      <c r="F575" s="290"/>
      <c r="G575" s="287"/>
      <c r="H575" s="287"/>
      <c r="I575" s="291" t="str">
        <f aca="false">A575&amp;F575</f>
        <v/>
      </c>
      <c r="J575" s="292"/>
      <c r="K575" s="293"/>
      <c r="L575" s="292" t="str">
        <f aca="false">A575&amp;G575&amp;H575</f>
        <v/>
      </c>
      <c r="M575" s="293" t="e">
        <f aca="false">B575&amp;F575&amp;H575&amp;C575</f>
        <v>#N/A</v>
      </c>
      <c r="N575" s="280" t="str">
        <f aca="false">+I575&amp;H575</f>
        <v/>
      </c>
    </row>
    <row r="576" customFormat="false" ht="12.5" hidden="false" customHeight="false" outlineLevel="0" collapsed="false">
      <c r="A576" s="294"/>
      <c r="B576" s="286" t="e">
        <f aca="false">VLOOKUP(A576,Adr!A:B,2,FALSE())</f>
        <v>#N/A</v>
      </c>
      <c r="C576" s="287"/>
      <c r="D576" s="305"/>
      <c r="E576" s="289"/>
      <c r="F576" s="290"/>
      <c r="G576" s="287"/>
      <c r="H576" s="287"/>
      <c r="I576" s="291" t="str">
        <f aca="false">A576&amp;F576</f>
        <v/>
      </c>
      <c r="J576" s="292"/>
      <c r="K576" s="293"/>
      <c r="L576" s="292" t="str">
        <f aca="false">A576&amp;G576&amp;H576</f>
        <v/>
      </c>
      <c r="M576" s="293" t="e">
        <f aca="false">B576&amp;F576&amp;H576&amp;C576</f>
        <v>#N/A</v>
      </c>
      <c r="N576" s="280" t="str">
        <f aca="false">+I576&amp;H576</f>
        <v/>
      </c>
    </row>
    <row r="577" customFormat="false" ht="12.5" hidden="false" customHeight="false" outlineLevel="0" collapsed="false">
      <c r="A577" s="290"/>
      <c r="B577" s="286" t="e">
        <f aca="false">VLOOKUP(A577,Adr!A:B,2,FALSE())</f>
        <v>#N/A</v>
      </c>
      <c r="C577" s="299"/>
      <c r="D577" s="304"/>
      <c r="E577" s="289"/>
      <c r="F577" s="290"/>
      <c r="G577" s="287"/>
      <c r="H577" s="287"/>
      <c r="I577" s="291" t="str">
        <f aca="false">A577&amp;F577</f>
        <v/>
      </c>
      <c r="J577" s="292"/>
      <c r="K577" s="293"/>
      <c r="L577" s="292" t="str">
        <f aca="false">A577&amp;G577&amp;H577</f>
        <v/>
      </c>
      <c r="M577" s="293" t="e">
        <f aca="false">B577&amp;F577&amp;H577&amp;C577</f>
        <v>#N/A</v>
      </c>
      <c r="N577" s="280" t="str">
        <f aca="false">+I577&amp;H577</f>
        <v/>
      </c>
    </row>
    <row r="578" customFormat="false" ht="12.5" hidden="false" customHeight="false" outlineLevel="0" collapsed="false">
      <c r="A578" s="294"/>
      <c r="B578" s="286" t="e">
        <f aca="false">VLOOKUP(A578,Adr!A:B,2,FALSE())</f>
        <v>#N/A</v>
      </c>
      <c r="C578" s="287"/>
      <c r="D578" s="305"/>
      <c r="E578" s="289"/>
      <c r="F578" s="290"/>
      <c r="G578" s="287"/>
      <c r="H578" s="287"/>
      <c r="I578" s="291" t="str">
        <f aca="false">A578&amp;F578</f>
        <v/>
      </c>
      <c r="J578" s="292"/>
      <c r="K578" s="293"/>
      <c r="L578" s="292" t="str">
        <f aca="false">A578&amp;G578&amp;H578</f>
        <v/>
      </c>
      <c r="M578" s="293" t="e">
        <f aca="false">B578&amp;F578&amp;H578&amp;C578</f>
        <v>#N/A</v>
      </c>
      <c r="N578" s="280" t="str">
        <f aca="false">+I578&amp;H578</f>
        <v/>
      </c>
    </row>
    <row r="579" customFormat="false" ht="12.5" hidden="false" customHeight="false" outlineLevel="0" collapsed="false">
      <c r="A579" s="290"/>
      <c r="B579" s="286" t="e">
        <f aca="false">VLOOKUP(A579,Adr!A:B,2,FALSE())</f>
        <v>#N/A</v>
      </c>
      <c r="C579" s="299"/>
      <c r="D579" s="304"/>
      <c r="E579" s="289"/>
      <c r="F579" s="290"/>
      <c r="G579" s="287"/>
      <c r="H579" s="287"/>
      <c r="I579" s="291" t="str">
        <f aca="false">A579&amp;F579</f>
        <v/>
      </c>
      <c r="J579" s="292"/>
      <c r="K579" s="293"/>
      <c r="L579" s="292" t="str">
        <f aca="false">A579&amp;G579&amp;H579</f>
        <v/>
      </c>
      <c r="M579" s="293" t="e">
        <f aca="false">B579&amp;F579&amp;H579&amp;C579</f>
        <v>#N/A</v>
      </c>
      <c r="N579" s="280" t="str">
        <f aca="false">+I579&amp;H579</f>
        <v/>
      </c>
    </row>
    <row r="580" customFormat="false" ht="12.5" hidden="false" customHeight="false" outlineLevel="0" collapsed="false">
      <c r="A580" s="294"/>
      <c r="B580" s="286" t="e">
        <f aca="false">VLOOKUP(A580,Adr!A:B,2,FALSE())</f>
        <v>#N/A</v>
      </c>
      <c r="C580" s="287"/>
      <c r="D580" s="305"/>
      <c r="E580" s="289"/>
      <c r="F580" s="290"/>
      <c r="G580" s="287"/>
      <c r="H580" s="287"/>
      <c r="I580" s="291" t="str">
        <f aca="false">A580&amp;F580</f>
        <v/>
      </c>
      <c r="J580" s="292"/>
      <c r="K580" s="293"/>
      <c r="L580" s="292" t="str">
        <f aca="false">A580&amp;G580&amp;H580</f>
        <v/>
      </c>
      <c r="M580" s="293" t="e">
        <f aca="false">B580&amp;F580&amp;H580&amp;C580</f>
        <v>#N/A</v>
      </c>
      <c r="N580" s="280" t="str">
        <f aca="false">+I580&amp;H580</f>
        <v/>
      </c>
    </row>
    <row r="581" customFormat="false" ht="12.5" hidden="false" customHeight="false" outlineLevel="0" collapsed="false">
      <c r="A581" s="290"/>
      <c r="B581" s="286" t="e">
        <f aca="false">VLOOKUP(A581,Adr!A:B,2,FALSE())</f>
        <v>#N/A</v>
      </c>
      <c r="C581" s="301"/>
      <c r="D581" s="305"/>
      <c r="E581" s="289"/>
      <c r="F581" s="290"/>
      <c r="G581" s="287"/>
      <c r="H581" s="287"/>
      <c r="I581" s="291" t="str">
        <f aca="false">A581&amp;F581</f>
        <v/>
      </c>
      <c r="J581" s="292"/>
      <c r="K581" s="293"/>
      <c r="L581" s="292" t="str">
        <f aca="false">A581&amp;G581&amp;H581</f>
        <v/>
      </c>
      <c r="M581" s="293" t="e">
        <f aca="false">B581&amp;F581&amp;H581&amp;C581</f>
        <v>#N/A</v>
      </c>
      <c r="N581" s="280" t="str">
        <f aca="false">+I581&amp;H581</f>
        <v/>
      </c>
    </row>
    <row r="582" customFormat="false" ht="12.5" hidden="false" customHeight="false" outlineLevel="0" collapsed="false">
      <c r="A582" s="290"/>
      <c r="B582" s="286" t="e">
        <f aca="false">VLOOKUP(A582,Adr!A:B,2,FALSE())</f>
        <v>#N/A</v>
      </c>
      <c r="C582" s="299"/>
      <c r="D582" s="304"/>
      <c r="E582" s="289"/>
      <c r="F582" s="290"/>
      <c r="G582" s="287"/>
      <c r="H582" s="287"/>
      <c r="I582" s="291" t="str">
        <f aca="false">A582&amp;F582</f>
        <v/>
      </c>
      <c r="J582" s="292"/>
      <c r="K582" s="293"/>
      <c r="L582" s="292" t="str">
        <f aca="false">A582&amp;G582&amp;H582</f>
        <v/>
      </c>
      <c r="M582" s="293" t="e">
        <f aca="false">B582&amp;F582&amp;H582&amp;C582</f>
        <v>#N/A</v>
      </c>
      <c r="N582" s="280" t="str">
        <f aca="false">+I582&amp;H582</f>
        <v/>
      </c>
    </row>
    <row r="583" customFormat="false" ht="12.5" hidden="false" customHeight="false" outlineLevel="0" collapsed="false">
      <c r="A583" s="290"/>
      <c r="B583" s="286" t="e">
        <f aca="false">VLOOKUP(A583,Adr!A:B,2,FALSE())</f>
        <v>#N/A</v>
      </c>
      <c r="C583" s="299"/>
      <c r="D583" s="304"/>
      <c r="E583" s="289"/>
      <c r="F583" s="290"/>
      <c r="G583" s="287"/>
      <c r="H583" s="287"/>
      <c r="I583" s="291" t="str">
        <f aca="false">A583&amp;F583</f>
        <v/>
      </c>
      <c r="J583" s="292"/>
      <c r="K583" s="293"/>
      <c r="L583" s="292" t="str">
        <f aca="false">A583&amp;G583&amp;H583</f>
        <v/>
      </c>
      <c r="M583" s="293" t="e">
        <f aca="false">B583&amp;F583&amp;H583&amp;C583</f>
        <v>#N/A</v>
      </c>
      <c r="N583" s="280" t="str">
        <f aca="false">+I583&amp;H583</f>
        <v/>
      </c>
    </row>
    <row r="584" customFormat="false" ht="12.5" hidden="false" customHeight="false" outlineLevel="0" collapsed="false">
      <c r="A584" s="256"/>
      <c r="B584" s="286" t="e">
        <f aca="false">VLOOKUP(A584,Adr!A:B,2,FALSE())</f>
        <v>#N/A</v>
      </c>
      <c r="C584" s="287"/>
      <c r="D584" s="305"/>
      <c r="E584" s="289"/>
      <c r="F584" s="290"/>
      <c r="G584" s="287"/>
      <c r="H584" s="287"/>
      <c r="I584" s="291" t="str">
        <f aca="false">A584&amp;F584</f>
        <v/>
      </c>
      <c r="J584" s="292"/>
      <c r="K584" s="293"/>
      <c r="L584" s="292" t="str">
        <f aca="false">A584&amp;G584&amp;H584</f>
        <v/>
      </c>
      <c r="M584" s="293" t="e">
        <f aca="false">B584&amp;F584&amp;H584&amp;C584</f>
        <v>#N/A</v>
      </c>
      <c r="N584" s="280" t="str">
        <f aca="false">+I584&amp;H584</f>
        <v/>
      </c>
    </row>
    <row r="585" customFormat="false" ht="12.5" hidden="false" customHeight="false" outlineLevel="0" collapsed="false">
      <c r="A585" s="256"/>
      <c r="B585" s="286" t="e">
        <f aca="false">VLOOKUP(A585,Adr!A:B,2,FALSE())</f>
        <v>#N/A</v>
      </c>
      <c r="C585" s="287"/>
      <c r="D585" s="305"/>
      <c r="E585" s="289"/>
      <c r="F585" s="290"/>
      <c r="G585" s="287"/>
      <c r="H585" s="287"/>
      <c r="I585" s="291" t="str">
        <f aca="false">A585&amp;F585</f>
        <v/>
      </c>
      <c r="J585" s="292"/>
      <c r="K585" s="293"/>
      <c r="L585" s="292" t="str">
        <f aca="false">A585&amp;G585&amp;H585</f>
        <v/>
      </c>
      <c r="M585" s="293" t="e">
        <f aca="false">B585&amp;F585&amp;H585&amp;C585</f>
        <v>#N/A</v>
      </c>
      <c r="N585" s="280" t="str">
        <f aca="false">+I585&amp;H585</f>
        <v/>
      </c>
    </row>
    <row r="586" customFormat="false" ht="12.5" hidden="false" customHeight="false" outlineLevel="0" collapsed="false">
      <c r="A586" s="290"/>
      <c r="B586" s="286" t="e">
        <f aca="false">VLOOKUP(A586,Adr!A:B,2,FALSE())</f>
        <v>#N/A</v>
      </c>
      <c r="C586" s="299"/>
      <c r="D586" s="304"/>
      <c r="E586" s="289"/>
      <c r="F586" s="290"/>
      <c r="G586" s="287"/>
      <c r="H586" s="287"/>
      <c r="I586" s="291" t="str">
        <f aca="false">A586&amp;F586</f>
        <v/>
      </c>
      <c r="J586" s="292"/>
      <c r="K586" s="293"/>
      <c r="L586" s="292" t="str">
        <f aca="false">A586&amp;G586&amp;H586</f>
        <v/>
      </c>
      <c r="M586" s="293" t="e">
        <f aca="false">B586&amp;F586&amp;H586&amp;C586</f>
        <v>#N/A</v>
      </c>
      <c r="N586" s="280" t="str">
        <f aca="false">+I586&amp;H586</f>
        <v/>
      </c>
    </row>
    <row r="587" customFormat="false" ht="12.5" hidden="false" customHeight="false" outlineLevel="0" collapsed="false">
      <c r="A587" s="290"/>
      <c r="B587" s="286" t="e">
        <f aca="false">VLOOKUP(A587,Adr!A:B,2,FALSE())</f>
        <v>#N/A</v>
      </c>
      <c r="C587" s="299"/>
      <c r="D587" s="304"/>
      <c r="E587" s="289"/>
      <c r="F587" s="290"/>
      <c r="G587" s="287"/>
      <c r="H587" s="287"/>
      <c r="I587" s="291" t="str">
        <f aca="false">A587&amp;F587</f>
        <v/>
      </c>
      <c r="J587" s="292"/>
      <c r="K587" s="293"/>
      <c r="L587" s="292" t="str">
        <f aca="false">A587&amp;G587&amp;H587</f>
        <v/>
      </c>
      <c r="M587" s="293" t="e">
        <f aca="false">B587&amp;F587&amp;H587&amp;C587</f>
        <v>#N/A</v>
      </c>
      <c r="N587" s="280" t="str">
        <f aca="false">+I587&amp;H587</f>
        <v/>
      </c>
    </row>
    <row r="588" customFormat="false" ht="12.5" hidden="false" customHeight="false" outlineLevel="0" collapsed="false">
      <c r="A588" s="290"/>
      <c r="B588" s="286" t="e">
        <f aca="false">VLOOKUP(A588,Adr!A:B,2,FALSE())</f>
        <v>#N/A</v>
      </c>
      <c r="C588" s="301"/>
      <c r="D588" s="305"/>
      <c r="E588" s="289"/>
      <c r="F588" s="290"/>
      <c r="G588" s="287"/>
      <c r="H588" s="287"/>
      <c r="I588" s="291" t="str">
        <f aca="false">A588&amp;F588</f>
        <v/>
      </c>
      <c r="J588" s="292"/>
      <c r="K588" s="293"/>
      <c r="L588" s="292" t="str">
        <f aca="false">A588&amp;G588&amp;H588</f>
        <v/>
      </c>
      <c r="M588" s="293" t="e">
        <f aca="false">B588&amp;F588&amp;H588&amp;C588</f>
        <v>#N/A</v>
      </c>
      <c r="N588" s="280" t="str">
        <f aca="false">+I588&amp;H588</f>
        <v/>
      </c>
    </row>
    <row r="589" customFormat="false" ht="12.5" hidden="false" customHeight="false" outlineLevel="0" collapsed="false">
      <c r="A589" s="290"/>
      <c r="B589" s="286" t="e">
        <f aca="false">VLOOKUP(A589,Adr!A:B,2,FALSE())</f>
        <v>#N/A</v>
      </c>
      <c r="C589" s="301"/>
      <c r="D589" s="305"/>
      <c r="E589" s="289"/>
      <c r="F589" s="290"/>
      <c r="G589" s="287"/>
      <c r="H589" s="287"/>
      <c r="I589" s="291" t="str">
        <f aca="false">A589&amp;F589</f>
        <v/>
      </c>
      <c r="J589" s="292"/>
      <c r="K589" s="293"/>
      <c r="L589" s="292" t="str">
        <f aca="false">A589&amp;G589&amp;H589</f>
        <v/>
      </c>
      <c r="M589" s="293" t="e">
        <f aca="false">B589&amp;F589&amp;H589&amp;C589</f>
        <v>#N/A</v>
      </c>
      <c r="N589" s="280" t="str">
        <f aca="false">+I589&amp;H589</f>
        <v/>
      </c>
    </row>
    <row r="590" customFormat="false" ht="12.5" hidden="false" customHeight="false" outlineLevel="0" collapsed="false">
      <c r="A590" s="290"/>
      <c r="B590" s="286" t="e">
        <f aca="false">VLOOKUP(A590,Adr!A:B,2,FALSE())</f>
        <v>#N/A</v>
      </c>
      <c r="C590" s="299"/>
      <c r="D590" s="304"/>
      <c r="E590" s="289"/>
      <c r="F590" s="290"/>
      <c r="G590" s="287"/>
      <c r="H590" s="287"/>
      <c r="I590" s="291" t="str">
        <f aca="false">A590&amp;F590</f>
        <v/>
      </c>
      <c r="J590" s="292"/>
      <c r="K590" s="293"/>
      <c r="L590" s="292" t="str">
        <f aca="false">A590&amp;G590&amp;H590</f>
        <v/>
      </c>
      <c r="M590" s="293" t="e">
        <f aca="false">B590&amp;F590&amp;H590&amp;C590</f>
        <v>#N/A</v>
      </c>
      <c r="N590" s="280" t="str">
        <f aca="false">+I590&amp;H590</f>
        <v/>
      </c>
    </row>
    <row r="591" customFormat="false" ht="12.5" hidden="false" customHeight="false" outlineLevel="0" collapsed="false">
      <c r="A591" s="290"/>
      <c r="B591" s="286" t="e">
        <f aca="false">VLOOKUP(A591,Adr!A:B,2,FALSE())</f>
        <v>#N/A</v>
      </c>
      <c r="C591" s="299"/>
      <c r="D591" s="304"/>
      <c r="E591" s="289"/>
      <c r="F591" s="290"/>
      <c r="G591" s="287"/>
      <c r="H591" s="287"/>
      <c r="I591" s="291" t="str">
        <f aca="false">A591&amp;F591</f>
        <v/>
      </c>
      <c r="J591" s="292"/>
      <c r="K591" s="293"/>
      <c r="L591" s="292" t="str">
        <f aca="false">A591&amp;G591&amp;H591</f>
        <v/>
      </c>
      <c r="M591" s="293" t="e">
        <f aca="false">B591&amp;F591&amp;H591&amp;C591</f>
        <v>#N/A</v>
      </c>
      <c r="N591" s="280" t="str">
        <f aca="false">+I591&amp;H591</f>
        <v/>
      </c>
    </row>
    <row r="592" customFormat="false" ht="12.5" hidden="false" customHeight="false" outlineLevel="0" collapsed="false">
      <c r="A592" s="294"/>
      <c r="B592" s="286" t="e">
        <f aca="false">VLOOKUP(A592,Adr!A:B,2,FALSE())</f>
        <v>#N/A</v>
      </c>
      <c r="C592" s="287"/>
      <c r="D592" s="305"/>
      <c r="E592" s="289"/>
      <c r="F592" s="290"/>
      <c r="G592" s="287"/>
      <c r="H592" s="287"/>
      <c r="I592" s="291" t="str">
        <f aca="false">A592&amp;F592</f>
        <v/>
      </c>
      <c r="J592" s="292"/>
      <c r="K592" s="293"/>
      <c r="L592" s="292" t="str">
        <f aca="false">A592&amp;G592&amp;H592</f>
        <v/>
      </c>
      <c r="M592" s="293" t="e">
        <f aca="false">B592&amp;F592&amp;H592&amp;C592</f>
        <v>#N/A</v>
      </c>
      <c r="N592" s="280" t="str">
        <f aca="false">+I592&amp;H592</f>
        <v/>
      </c>
    </row>
    <row r="593" customFormat="false" ht="12.5" hidden="false" customHeight="false" outlineLevel="0" collapsed="false">
      <c r="A593" s="290"/>
      <c r="B593" s="286" t="e">
        <f aca="false">VLOOKUP(A593,Adr!A:B,2,FALSE())</f>
        <v>#N/A</v>
      </c>
      <c r="C593" s="299"/>
      <c r="D593" s="304"/>
      <c r="E593" s="289"/>
      <c r="F593" s="290"/>
      <c r="G593" s="287"/>
      <c r="H593" s="287"/>
      <c r="I593" s="291" t="str">
        <f aca="false">A593&amp;F593</f>
        <v/>
      </c>
      <c r="J593" s="292"/>
      <c r="K593" s="293"/>
      <c r="L593" s="292" t="str">
        <f aca="false">A593&amp;G593&amp;H593</f>
        <v/>
      </c>
      <c r="M593" s="293" t="e">
        <f aca="false">B593&amp;F593&amp;H593&amp;C593</f>
        <v>#N/A</v>
      </c>
      <c r="N593" s="280" t="str">
        <f aca="false">+I593&amp;H593</f>
        <v/>
      </c>
    </row>
    <row r="594" customFormat="false" ht="12.5" hidden="false" customHeight="false" outlineLevel="0" collapsed="false">
      <c r="A594" s="290"/>
      <c r="B594" s="286" t="e">
        <f aca="false">VLOOKUP(A594,Adr!A:B,2,FALSE())</f>
        <v>#N/A</v>
      </c>
      <c r="C594" s="302"/>
      <c r="D594" s="306"/>
      <c r="E594" s="289"/>
      <c r="F594" s="298"/>
      <c r="G594" s="296"/>
      <c r="H594" s="296"/>
      <c r="I594" s="291" t="str">
        <f aca="false">A594&amp;F594</f>
        <v/>
      </c>
      <c r="J594" s="292"/>
      <c r="K594" s="293"/>
      <c r="L594" s="292" t="str">
        <f aca="false">A594&amp;G594&amp;H594</f>
        <v/>
      </c>
      <c r="M594" s="293" t="e">
        <f aca="false">B594&amp;F594&amp;H594&amp;C594</f>
        <v>#N/A</v>
      </c>
      <c r="N594" s="280" t="str">
        <f aca="false">+I594&amp;H594</f>
        <v/>
      </c>
    </row>
    <row r="595" customFormat="false" ht="12.5" hidden="false" customHeight="false" outlineLevel="0" collapsed="false">
      <c r="A595" s="290"/>
      <c r="B595" s="286" t="e">
        <f aca="false">VLOOKUP(A595,Adr!A:B,2,FALSE())</f>
        <v>#N/A</v>
      </c>
      <c r="C595" s="302"/>
      <c r="D595" s="306"/>
      <c r="E595" s="289"/>
      <c r="F595" s="298"/>
      <c r="G595" s="296"/>
      <c r="H595" s="296"/>
      <c r="I595" s="291" t="str">
        <f aca="false">A595&amp;F595</f>
        <v/>
      </c>
      <c r="J595" s="292"/>
      <c r="K595" s="293"/>
      <c r="L595" s="292" t="str">
        <f aca="false">A595&amp;G595&amp;H595</f>
        <v/>
      </c>
      <c r="M595" s="293" t="e">
        <f aca="false">B595&amp;F595&amp;H595&amp;C595</f>
        <v>#N/A</v>
      </c>
      <c r="N595" s="280" t="str">
        <f aca="false">+I595&amp;H595</f>
        <v/>
      </c>
    </row>
    <row r="596" customFormat="false" ht="12.5" hidden="false" customHeight="false" outlineLevel="0" collapsed="false">
      <c r="A596" s="290"/>
      <c r="B596" s="286" t="e">
        <f aca="false">VLOOKUP(A596,Adr!A:B,2,FALSE())</f>
        <v>#N/A</v>
      </c>
      <c r="C596" s="302"/>
      <c r="D596" s="306"/>
      <c r="E596" s="289"/>
      <c r="F596" s="298"/>
      <c r="G596" s="296"/>
      <c r="H596" s="296"/>
      <c r="I596" s="291" t="str">
        <f aca="false">A596&amp;F596</f>
        <v/>
      </c>
      <c r="J596" s="292"/>
      <c r="K596" s="293"/>
      <c r="L596" s="292" t="str">
        <f aca="false">A596&amp;G596&amp;H596</f>
        <v/>
      </c>
      <c r="M596" s="293" t="e">
        <f aca="false">B596&amp;F596&amp;H596&amp;C596</f>
        <v>#N/A</v>
      </c>
      <c r="N596" s="280" t="str">
        <f aca="false">+I596&amp;H596</f>
        <v/>
      </c>
    </row>
    <row r="597" customFormat="false" ht="12.5" hidden="false" customHeight="false" outlineLevel="0" collapsed="false">
      <c r="A597" s="290"/>
      <c r="B597" s="286" t="e">
        <f aca="false">VLOOKUP(A597,Adr!A:B,2,FALSE())</f>
        <v>#N/A</v>
      </c>
      <c r="C597" s="302"/>
      <c r="D597" s="306"/>
      <c r="E597" s="289"/>
      <c r="F597" s="298"/>
      <c r="G597" s="296"/>
      <c r="H597" s="296"/>
      <c r="I597" s="291" t="str">
        <f aca="false">A597&amp;F597</f>
        <v/>
      </c>
      <c r="J597" s="292"/>
      <c r="K597" s="293"/>
      <c r="L597" s="292" t="str">
        <f aca="false">A597&amp;G597&amp;H597</f>
        <v/>
      </c>
      <c r="M597" s="293" t="e">
        <f aca="false">B597&amp;F597&amp;H597&amp;C597</f>
        <v>#N/A</v>
      </c>
      <c r="N597" s="280" t="str">
        <f aca="false">+I597&amp;H597</f>
        <v/>
      </c>
    </row>
    <row r="598" customFormat="false" ht="12.5" hidden="false" customHeight="false" outlineLevel="0" collapsed="false">
      <c r="A598" s="290"/>
      <c r="B598" s="286" t="e">
        <f aca="false">VLOOKUP(A598,Adr!A:B,2,FALSE())</f>
        <v>#N/A</v>
      </c>
      <c r="C598" s="302"/>
      <c r="D598" s="306"/>
      <c r="E598" s="289"/>
      <c r="F598" s="298"/>
      <c r="G598" s="296"/>
      <c r="H598" s="296"/>
      <c r="I598" s="291" t="str">
        <f aca="false">A598&amp;F598</f>
        <v/>
      </c>
      <c r="J598" s="292"/>
      <c r="K598" s="293"/>
      <c r="L598" s="292" t="str">
        <f aca="false">A598&amp;G598&amp;H598</f>
        <v/>
      </c>
      <c r="M598" s="293" t="e">
        <f aca="false">B598&amp;F598&amp;H598&amp;C598</f>
        <v>#N/A</v>
      </c>
      <c r="N598" s="280" t="str">
        <f aca="false">+I598&amp;H598</f>
        <v/>
      </c>
    </row>
    <row r="599" customFormat="false" ht="12.5" hidden="false" customHeight="false" outlineLevel="0" collapsed="false">
      <c r="A599" s="290"/>
      <c r="B599" s="286" t="e">
        <f aca="false">VLOOKUP(A599,Adr!A:B,2,FALSE())</f>
        <v>#N/A</v>
      </c>
      <c r="C599" s="302"/>
      <c r="D599" s="306"/>
      <c r="E599" s="289"/>
      <c r="F599" s="298"/>
      <c r="G599" s="296"/>
      <c r="H599" s="296"/>
      <c r="I599" s="291" t="str">
        <f aca="false">A599&amp;F599</f>
        <v/>
      </c>
      <c r="J599" s="292"/>
      <c r="K599" s="293"/>
      <c r="L599" s="292" t="str">
        <f aca="false">A599&amp;G599&amp;H599</f>
        <v/>
      </c>
      <c r="M599" s="293" t="e">
        <f aca="false">B599&amp;F599&amp;H599&amp;C599</f>
        <v>#N/A</v>
      </c>
      <c r="N599" s="280" t="str">
        <f aca="false">+I599&amp;H599</f>
        <v/>
      </c>
    </row>
    <row r="600" customFormat="false" ht="12.5" hidden="false" customHeight="false" outlineLevel="0" collapsed="false">
      <c r="A600" s="298"/>
      <c r="B600" s="286" t="e">
        <f aca="false">VLOOKUP(A600,Adr!A:B,2,FALSE())</f>
        <v>#N/A</v>
      </c>
      <c r="C600" s="296"/>
      <c r="D600" s="304"/>
      <c r="E600" s="289"/>
      <c r="F600" s="298"/>
      <c r="G600" s="296"/>
      <c r="H600" s="296"/>
      <c r="I600" s="291" t="str">
        <f aca="false">A600&amp;F600</f>
        <v/>
      </c>
      <c r="J600" s="292"/>
      <c r="K600" s="293"/>
      <c r="L600" s="292" t="str">
        <f aca="false">A600&amp;G600&amp;H600</f>
        <v/>
      </c>
      <c r="M600" s="293" t="e">
        <f aca="false">B600&amp;F600&amp;H600&amp;C600</f>
        <v>#N/A</v>
      </c>
      <c r="N600" s="280" t="str">
        <f aca="false">+I600&amp;H600</f>
        <v/>
      </c>
    </row>
    <row r="601" customFormat="false" ht="12.5" hidden="false" customHeight="false" outlineLevel="0" collapsed="false">
      <c r="A601" s="290"/>
      <c r="B601" s="286" t="e">
        <f aca="false">VLOOKUP(A601,Adr!A:B,2,FALSE())</f>
        <v>#N/A</v>
      </c>
      <c r="C601" s="302"/>
      <c r="D601" s="306"/>
      <c r="E601" s="289"/>
      <c r="F601" s="298"/>
      <c r="G601" s="296"/>
      <c r="H601" s="296"/>
      <c r="I601" s="291" t="str">
        <f aca="false">A601&amp;F601</f>
        <v/>
      </c>
      <c r="J601" s="292"/>
      <c r="K601" s="293"/>
      <c r="L601" s="292" t="str">
        <f aca="false">A601&amp;G601&amp;H601</f>
        <v/>
      </c>
      <c r="M601" s="293" t="e">
        <f aca="false">B601&amp;F601&amp;H601&amp;C601</f>
        <v>#N/A</v>
      </c>
      <c r="N601" s="280" t="str">
        <f aca="false">+I601&amp;H601</f>
        <v/>
      </c>
    </row>
    <row r="602" customFormat="false" ht="12.5" hidden="false" customHeight="false" outlineLevel="0" collapsed="false">
      <c r="A602" s="298"/>
      <c r="B602" s="286" t="e">
        <f aca="false">VLOOKUP(A602,Adr!A:B,2,FALSE())</f>
        <v>#N/A</v>
      </c>
      <c r="C602" s="296"/>
      <c r="D602" s="304"/>
      <c r="E602" s="289"/>
      <c r="F602" s="298"/>
      <c r="G602" s="287"/>
      <c r="H602" s="296"/>
      <c r="I602" s="291" t="str">
        <f aca="false">A602&amp;F602</f>
        <v/>
      </c>
      <c r="J602" s="292"/>
      <c r="K602" s="293"/>
      <c r="L602" s="292" t="str">
        <f aca="false">A602&amp;G602&amp;H602</f>
        <v/>
      </c>
      <c r="M602" s="293" t="e">
        <f aca="false">B602&amp;F602&amp;H602&amp;C602</f>
        <v>#N/A</v>
      </c>
      <c r="N602" s="280" t="str">
        <f aca="false">+I602&amp;H602</f>
        <v/>
      </c>
    </row>
    <row r="603" customFormat="false" ht="12.5" hidden="false" customHeight="false" outlineLevel="0" collapsed="false">
      <c r="A603" s="290"/>
      <c r="B603" s="286" t="e">
        <f aca="false">VLOOKUP(A603,Adr!A:B,2,FALSE())</f>
        <v>#N/A</v>
      </c>
      <c r="C603" s="299"/>
      <c r="D603" s="304"/>
      <c r="E603" s="289"/>
      <c r="F603" s="290"/>
      <c r="G603" s="287"/>
      <c r="H603" s="287"/>
      <c r="I603" s="291" t="str">
        <f aca="false">A603&amp;F603</f>
        <v/>
      </c>
      <c r="J603" s="292"/>
      <c r="K603" s="293"/>
      <c r="L603" s="292" t="str">
        <f aca="false">A603&amp;G603&amp;H603</f>
        <v/>
      </c>
      <c r="M603" s="293" t="e">
        <f aca="false">B603&amp;F603&amp;H603&amp;C603</f>
        <v>#N/A</v>
      </c>
      <c r="N603" s="280" t="str">
        <f aca="false">+I603&amp;H603</f>
        <v/>
      </c>
    </row>
    <row r="604" customFormat="false" ht="12.5" hidden="false" customHeight="false" outlineLevel="0" collapsed="false">
      <c r="A604" s="290"/>
      <c r="B604" s="286" t="e">
        <f aca="false">VLOOKUP(A604,Adr!A:B,2,FALSE())</f>
        <v>#N/A</v>
      </c>
      <c r="C604" s="301"/>
      <c r="D604" s="305"/>
      <c r="E604" s="289"/>
      <c r="F604" s="290"/>
      <c r="G604" s="287"/>
      <c r="H604" s="287"/>
      <c r="I604" s="291" t="str">
        <f aca="false">A604&amp;F604</f>
        <v/>
      </c>
      <c r="J604" s="292"/>
      <c r="K604" s="293"/>
      <c r="L604" s="292" t="str">
        <f aca="false">A604&amp;G604&amp;H604</f>
        <v/>
      </c>
      <c r="M604" s="293" t="e">
        <f aca="false">B604&amp;F604&amp;H604&amp;C604</f>
        <v>#N/A</v>
      </c>
      <c r="N604" s="280" t="str">
        <f aca="false">+I604&amp;H604</f>
        <v/>
      </c>
    </row>
    <row r="605" customFormat="false" ht="12.5" hidden="false" customHeight="false" outlineLevel="0" collapsed="false">
      <c r="A605" s="290"/>
      <c r="B605" s="286" t="e">
        <f aca="false">VLOOKUP(A605,Adr!A:B,2,FALSE())</f>
        <v>#N/A</v>
      </c>
      <c r="C605" s="301"/>
      <c r="D605" s="305"/>
      <c r="E605" s="289"/>
      <c r="F605" s="290"/>
      <c r="G605" s="287"/>
      <c r="H605" s="287"/>
      <c r="I605" s="291" t="str">
        <f aca="false">A605&amp;F605</f>
        <v/>
      </c>
      <c r="J605" s="292"/>
      <c r="K605" s="293"/>
      <c r="L605" s="292" t="str">
        <f aca="false">A605&amp;G605&amp;H605</f>
        <v/>
      </c>
      <c r="M605" s="293" t="e">
        <f aca="false">B605&amp;F605&amp;H605&amp;C605</f>
        <v>#N/A</v>
      </c>
      <c r="N605" s="280" t="str">
        <f aca="false">+I605&amp;H605</f>
        <v/>
      </c>
    </row>
    <row r="606" customFormat="false" ht="12.5" hidden="false" customHeight="false" outlineLevel="0" collapsed="false">
      <c r="A606" s="290"/>
      <c r="B606" s="286" t="e">
        <f aca="false">VLOOKUP(A606,Adr!A:B,2,FALSE())</f>
        <v>#N/A</v>
      </c>
      <c r="C606" s="301"/>
      <c r="D606" s="305"/>
      <c r="E606" s="289"/>
      <c r="F606" s="290"/>
      <c r="G606" s="287"/>
      <c r="H606" s="287"/>
      <c r="I606" s="291" t="str">
        <f aca="false">A606&amp;F606</f>
        <v/>
      </c>
      <c r="J606" s="292"/>
      <c r="K606" s="293"/>
      <c r="L606" s="292" t="str">
        <f aca="false">A606&amp;G606&amp;H606</f>
        <v/>
      </c>
      <c r="M606" s="293" t="e">
        <f aca="false">B606&amp;F606&amp;H606&amp;C606</f>
        <v>#N/A</v>
      </c>
      <c r="N606" s="280" t="str">
        <f aca="false">+I606&amp;H606</f>
        <v/>
      </c>
    </row>
    <row r="607" customFormat="false" ht="12.5" hidden="false" customHeight="false" outlineLevel="0" collapsed="false">
      <c r="A607" s="290"/>
      <c r="B607" s="286" t="e">
        <f aca="false">VLOOKUP(A607,Adr!A:B,2,FALSE())</f>
        <v>#N/A</v>
      </c>
      <c r="C607" s="301"/>
      <c r="D607" s="305"/>
      <c r="E607" s="289"/>
      <c r="F607" s="290"/>
      <c r="G607" s="287"/>
      <c r="H607" s="287"/>
      <c r="I607" s="291" t="str">
        <f aca="false">A607&amp;F607</f>
        <v/>
      </c>
      <c r="J607" s="292"/>
      <c r="K607" s="293"/>
      <c r="L607" s="292" t="str">
        <f aca="false">A607&amp;G607&amp;H607</f>
        <v/>
      </c>
      <c r="M607" s="293" t="e">
        <f aca="false">B607&amp;F607&amp;H607&amp;C607</f>
        <v>#N/A</v>
      </c>
      <c r="N607" s="280" t="str">
        <f aca="false">+I607&amp;H607</f>
        <v/>
      </c>
    </row>
    <row r="608" customFormat="false" ht="12.5" hidden="false" customHeight="false" outlineLevel="0" collapsed="false">
      <c r="A608" s="290"/>
      <c r="B608" s="286" t="e">
        <f aca="false">VLOOKUP(A608,Adr!A:B,2,FALSE())</f>
        <v>#N/A</v>
      </c>
      <c r="C608" s="301"/>
      <c r="D608" s="305"/>
      <c r="E608" s="289"/>
      <c r="F608" s="290"/>
      <c r="G608" s="287"/>
      <c r="H608" s="287"/>
      <c r="I608" s="291" t="str">
        <f aca="false">A608&amp;F608</f>
        <v/>
      </c>
      <c r="J608" s="292"/>
      <c r="K608" s="293"/>
      <c r="L608" s="292" t="str">
        <f aca="false">A608&amp;G608&amp;H608</f>
        <v/>
      </c>
      <c r="M608" s="293" t="e">
        <f aca="false">B608&amp;F608&amp;H608&amp;C608</f>
        <v>#N/A</v>
      </c>
      <c r="N608" s="280" t="str">
        <f aca="false">+I608&amp;H608</f>
        <v/>
      </c>
    </row>
    <row r="609" customFormat="false" ht="12.5" hidden="false" customHeight="false" outlineLevel="0" collapsed="false">
      <c r="A609" s="290"/>
      <c r="B609" s="286" t="e">
        <f aca="false">VLOOKUP(A609,Adr!A:B,2,FALSE())</f>
        <v>#N/A</v>
      </c>
      <c r="C609" s="296"/>
      <c r="D609" s="304"/>
      <c r="E609" s="289"/>
      <c r="F609" s="298"/>
      <c r="G609" s="296"/>
      <c r="H609" s="296"/>
      <c r="I609" s="291" t="str">
        <f aca="false">A609&amp;F609</f>
        <v/>
      </c>
      <c r="J609" s="292"/>
      <c r="K609" s="293"/>
      <c r="L609" s="292" t="str">
        <f aca="false">A609&amp;G609&amp;H609</f>
        <v/>
      </c>
      <c r="M609" s="293" t="e">
        <f aca="false">B609&amp;F609&amp;H609&amp;C609</f>
        <v>#N/A</v>
      </c>
      <c r="N609" s="280" t="str">
        <f aca="false">+I609&amp;H609</f>
        <v/>
      </c>
    </row>
    <row r="610" customFormat="false" ht="12.5" hidden="false" customHeight="false" outlineLevel="0" collapsed="false">
      <c r="A610" s="290"/>
      <c r="B610" s="286" t="e">
        <f aca="false">VLOOKUP(A610,Adr!A:B,2,FALSE())</f>
        <v>#N/A</v>
      </c>
      <c r="C610" s="296"/>
      <c r="D610" s="304"/>
      <c r="E610" s="289"/>
      <c r="F610" s="298"/>
      <c r="G610" s="296"/>
      <c r="H610" s="296"/>
      <c r="I610" s="291" t="str">
        <f aca="false">A610&amp;F610</f>
        <v/>
      </c>
      <c r="J610" s="292"/>
      <c r="K610" s="293"/>
      <c r="L610" s="292" t="str">
        <f aca="false">A610&amp;G610&amp;H610</f>
        <v/>
      </c>
      <c r="M610" s="293" t="e">
        <f aca="false">B610&amp;F610&amp;H610&amp;C610</f>
        <v>#N/A</v>
      </c>
      <c r="N610" s="280" t="str">
        <f aca="false">+I610&amp;H610</f>
        <v/>
      </c>
    </row>
    <row r="611" customFormat="false" ht="12.5" hidden="false" customHeight="false" outlineLevel="0" collapsed="false">
      <c r="A611" s="290"/>
      <c r="B611" s="286" t="e">
        <f aca="false">VLOOKUP(A611,Adr!A:B,2,FALSE())</f>
        <v>#N/A</v>
      </c>
      <c r="C611" s="296"/>
      <c r="D611" s="304"/>
      <c r="E611" s="289"/>
      <c r="F611" s="298"/>
      <c r="G611" s="296"/>
      <c r="H611" s="296"/>
      <c r="I611" s="291" t="str">
        <f aca="false">A611&amp;F611</f>
        <v/>
      </c>
      <c r="J611" s="292"/>
      <c r="K611" s="293"/>
      <c r="L611" s="292" t="str">
        <f aca="false">A611&amp;G611&amp;H611</f>
        <v/>
      </c>
      <c r="M611" s="293" t="e">
        <f aca="false">B611&amp;F611&amp;H611&amp;C611</f>
        <v>#N/A</v>
      </c>
      <c r="N611" s="280" t="str">
        <f aca="false">+I611&amp;H611</f>
        <v/>
      </c>
    </row>
    <row r="612" customFormat="false" ht="12.5" hidden="false" customHeight="false" outlineLevel="0" collapsed="false">
      <c r="A612" s="290"/>
      <c r="B612" s="286" t="e">
        <f aca="false">VLOOKUP(A612,Adr!A:B,2,FALSE())</f>
        <v>#N/A</v>
      </c>
      <c r="C612" s="296"/>
      <c r="D612" s="304"/>
      <c r="E612" s="289"/>
      <c r="F612" s="298"/>
      <c r="G612" s="296"/>
      <c r="H612" s="296"/>
      <c r="I612" s="291" t="str">
        <f aca="false">A612&amp;F612</f>
        <v/>
      </c>
      <c r="J612" s="292"/>
      <c r="K612" s="293"/>
      <c r="L612" s="292" t="str">
        <f aca="false">A612&amp;G612&amp;H612</f>
        <v/>
      </c>
      <c r="M612" s="293" t="e">
        <f aca="false">B612&amp;F612&amp;H612&amp;C612</f>
        <v>#N/A</v>
      </c>
      <c r="N612" s="280" t="str">
        <f aca="false">+I612&amp;H612</f>
        <v/>
      </c>
    </row>
    <row r="613" customFormat="false" ht="12.5" hidden="false" customHeight="false" outlineLevel="0" collapsed="false">
      <c r="A613" s="290"/>
      <c r="B613" s="286" t="e">
        <f aca="false">VLOOKUP(A613,Adr!A:B,2,FALSE())</f>
        <v>#N/A</v>
      </c>
      <c r="C613" s="287"/>
      <c r="D613" s="305"/>
      <c r="E613" s="289"/>
      <c r="F613" s="290"/>
      <c r="G613" s="287"/>
      <c r="H613" s="287"/>
      <c r="I613" s="291" t="str">
        <f aca="false">A613&amp;F613</f>
        <v/>
      </c>
      <c r="J613" s="292"/>
      <c r="K613" s="293"/>
      <c r="L613" s="292" t="str">
        <f aca="false">A613&amp;G613&amp;H613</f>
        <v/>
      </c>
      <c r="M613" s="293" t="e">
        <f aca="false">B613&amp;F613&amp;H613&amp;C613</f>
        <v>#N/A</v>
      </c>
      <c r="N613" s="280" t="str">
        <f aca="false">+I613&amp;H613</f>
        <v/>
      </c>
    </row>
    <row r="614" customFormat="false" ht="12.5" hidden="false" customHeight="false" outlineLevel="0" collapsed="false">
      <c r="A614" s="290"/>
      <c r="B614" s="286" t="e">
        <f aca="false">VLOOKUP(A614,Adr!A:B,2,FALSE())</f>
        <v>#N/A</v>
      </c>
      <c r="C614" s="302"/>
      <c r="D614" s="306"/>
      <c r="E614" s="289"/>
      <c r="F614" s="298"/>
      <c r="G614" s="296"/>
      <c r="H614" s="296"/>
      <c r="I614" s="291" t="str">
        <f aca="false">A614&amp;F614</f>
        <v/>
      </c>
      <c r="J614" s="292"/>
      <c r="K614" s="293"/>
      <c r="L614" s="292" t="str">
        <f aca="false">A614&amp;G614&amp;H614</f>
        <v/>
      </c>
      <c r="M614" s="293" t="e">
        <f aca="false">B614&amp;F614&amp;H614&amp;C614</f>
        <v>#N/A</v>
      </c>
      <c r="N614" s="280" t="str">
        <f aca="false">+I614&amp;H614</f>
        <v/>
      </c>
    </row>
    <row r="615" customFormat="false" ht="12.5" hidden="false" customHeight="false" outlineLevel="0" collapsed="false">
      <c r="A615" s="290"/>
      <c r="B615" s="286" t="e">
        <f aca="false">VLOOKUP(A615,Adr!A:B,2,FALSE())</f>
        <v>#N/A</v>
      </c>
      <c r="C615" s="302"/>
      <c r="D615" s="306"/>
      <c r="E615" s="289"/>
      <c r="F615" s="298"/>
      <c r="G615" s="296"/>
      <c r="H615" s="296"/>
      <c r="I615" s="292"/>
      <c r="J615" s="292"/>
      <c r="K615" s="293"/>
      <c r="L615" s="292" t="str">
        <f aca="false">A615&amp;G615&amp;H615</f>
        <v/>
      </c>
      <c r="M615" s="293" t="e">
        <f aca="false">B615&amp;F615&amp;H615&amp;C615</f>
        <v>#N/A</v>
      </c>
      <c r="N615" s="280" t="str">
        <f aca="false">+I615&amp;H615</f>
        <v/>
      </c>
    </row>
    <row r="616" customFormat="false" ht="12.5" hidden="false" customHeight="false" outlineLevel="0" collapsed="false">
      <c r="A616" s="290"/>
      <c r="B616" s="286" t="e">
        <f aca="false">VLOOKUP(A616,Adr!A:B,2,FALSE())</f>
        <v>#N/A</v>
      </c>
      <c r="C616" s="296"/>
      <c r="D616" s="304"/>
      <c r="E616" s="289"/>
      <c r="F616" s="298"/>
      <c r="G616" s="296"/>
      <c r="H616" s="296"/>
      <c r="I616" s="291"/>
      <c r="J616" s="292"/>
      <c r="K616" s="293"/>
      <c r="L616" s="292" t="str">
        <f aca="false">A616&amp;G616&amp;H616</f>
        <v/>
      </c>
      <c r="M616" s="293" t="e">
        <f aca="false">B616&amp;F616&amp;H616&amp;C616</f>
        <v>#N/A</v>
      </c>
      <c r="N616" s="280" t="str">
        <f aca="false">+I616&amp;H616</f>
        <v/>
      </c>
    </row>
    <row r="617" customFormat="false" ht="12.5" hidden="false" customHeight="false" outlineLevel="0" collapsed="false">
      <c r="A617" s="298"/>
      <c r="B617" s="286" t="e">
        <f aca="false">VLOOKUP(A617,Adr!A:B,2,FALSE())</f>
        <v>#N/A</v>
      </c>
      <c r="C617" s="296"/>
      <c r="D617" s="304"/>
      <c r="E617" s="295"/>
      <c r="F617" s="298"/>
      <c r="G617" s="296"/>
      <c r="H617" s="296"/>
      <c r="I617" s="291"/>
      <c r="J617" s="292"/>
      <c r="K617" s="293"/>
      <c r="L617" s="292" t="str">
        <f aca="false">A617&amp;G617&amp;H617</f>
        <v/>
      </c>
      <c r="M617" s="293" t="e">
        <f aca="false">B617&amp;F617&amp;H617&amp;C617</f>
        <v>#N/A</v>
      </c>
      <c r="N617" s="280" t="str">
        <f aca="false">+I617&amp;H617</f>
        <v/>
      </c>
    </row>
    <row r="618" customFormat="false" ht="12.5" hidden="false" customHeight="false" outlineLevel="0" collapsed="false">
      <c r="A618" s="290"/>
      <c r="B618" s="286" t="e">
        <f aca="false">VLOOKUP(A618,Adr!A:B,2,FALSE())</f>
        <v>#N/A</v>
      </c>
      <c r="C618" s="299"/>
      <c r="D618" s="304"/>
      <c r="E618" s="289"/>
      <c r="F618" s="290"/>
      <c r="G618" s="287"/>
      <c r="H618" s="287"/>
      <c r="I618" s="292"/>
      <c r="J618" s="292"/>
      <c r="K618" s="293"/>
      <c r="L618" s="292" t="str">
        <f aca="false">A618&amp;G618&amp;H618</f>
        <v/>
      </c>
      <c r="M618" s="293" t="e">
        <f aca="false">B618&amp;F618&amp;H618&amp;C618</f>
        <v>#N/A</v>
      </c>
      <c r="N618" s="280" t="str">
        <f aca="false">+I618&amp;H618</f>
        <v/>
      </c>
    </row>
    <row r="619" customFormat="false" ht="12.5" hidden="false" customHeight="false" outlineLevel="0" collapsed="false">
      <c r="A619" s="290"/>
      <c r="B619" s="286" t="e">
        <f aca="false">VLOOKUP(A619,Adr!A:B,2,FALSE())</f>
        <v>#N/A</v>
      </c>
      <c r="C619" s="299"/>
      <c r="D619" s="304"/>
      <c r="E619" s="289"/>
      <c r="F619" s="290"/>
      <c r="G619" s="287"/>
      <c r="H619" s="287"/>
      <c r="I619" s="292"/>
      <c r="J619" s="292"/>
      <c r="K619" s="293"/>
      <c r="L619" s="292" t="str">
        <f aca="false">A619&amp;G619&amp;H619</f>
        <v/>
      </c>
      <c r="M619" s="293" t="e">
        <f aca="false">B619&amp;F619&amp;H619&amp;C619</f>
        <v>#N/A</v>
      </c>
      <c r="N619" s="280" t="str">
        <f aca="false">+I619&amp;H619</f>
        <v/>
      </c>
    </row>
    <row r="620" customFormat="false" ht="12.5" hidden="false" customHeight="false" outlineLevel="0" collapsed="false">
      <c r="A620" s="290"/>
      <c r="B620" s="286" t="e">
        <f aca="false">VLOOKUP(A620,Adr!A:B,2,FALSE())</f>
        <v>#N/A</v>
      </c>
      <c r="C620" s="299"/>
      <c r="D620" s="304"/>
      <c r="E620" s="289"/>
      <c r="F620" s="298"/>
      <c r="G620" s="296"/>
      <c r="H620" s="296"/>
      <c r="I620" s="292"/>
      <c r="J620" s="292"/>
      <c r="K620" s="293"/>
      <c r="L620" s="292" t="str">
        <f aca="false">A620&amp;G620&amp;H620</f>
        <v/>
      </c>
      <c r="M620" s="293" t="e">
        <f aca="false">B620&amp;F620&amp;H620&amp;C620</f>
        <v>#N/A</v>
      </c>
      <c r="N620" s="280" t="str">
        <f aca="false">+I620&amp;H620</f>
        <v/>
      </c>
    </row>
    <row r="621" customFormat="false" ht="12.5" hidden="false" customHeight="false" outlineLevel="0" collapsed="false">
      <c r="A621" s="290"/>
      <c r="B621" s="286" t="e">
        <f aca="false">VLOOKUP(A621,Adr!A:B,2,FALSE())</f>
        <v>#N/A</v>
      </c>
      <c r="C621" s="299"/>
      <c r="D621" s="304"/>
      <c r="E621" s="289"/>
      <c r="F621" s="298"/>
      <c r="G621" s="296"/>
      <c r="H621" s="296"/>
      <c r="I621" s="292"/>
      <c r="J621" s="292"/>
      <c r="K621" s="293"/>
      <c r="L621" s="292" t="str">
        <f aca="false">A621&amp;G621&amp;H621</f>
        <v/>
      </c>
      <c r="M621" s="293" t="e">
        <f aca="false">B621&amp;F621&amp;H621&amp;C621</f>
        <v>#N/A</v>
      </c>
      <c r="N621" s="280" t="str">
        <f aca="false">+I621&amp;H621</f>
        <v/>
      </c>
    </row>
    <row r="622" customFormat="false" ht="12.5" hidden="false" customHeight="false" outlineLevel="0" collapsed="false">
      <c r="A622" s="298"/>
      <c r="B622" s="286" t="e">
        <f aca="false">VLOOKUP(A622,Adr!A:B,2,FALSE())</f>
        <v>#N/A</v>
      </c>
      <c r="C622" s="296"/>
      <c r="D622" s="304"/>
      <c r="E622" s="295"/>
      <c r="F622" s="298"/>
      <c r="G622" s="296"/>
      <c r="H622" s="296"/>
      <c r="I622" s="291"/>
      <c r="J622" s="292"/>
      <c r="K622" s="293"/>
      <c r="L622" s="292" t="str">
        <f aca="false">A622&amp;G622&amp;H622</f>
        <v/>
      </c>
      <c r="M622" s="293" t="e">
        <f aca="false">B622&amp;F622&amp;H622&amp;C622</f>
        <v>#N/A</v>
      </c>
      <c r="N622" s="280" t="str">
        <f aca="false">+I622&amp;H622</f>
        <v/>
      </c>
    </row>
    <row r="623" customFormat="false" ht="12.5" hidden="false" customHeight="false" outlineLevel="0" collapsed="false">
      <c r="A623" s="290"/>
      <c r="B623" s="286" t="e">
        <f aca="false">VLOOKUP(A623,Adr!A:B,2,FALSE())</f>
        <v>#N/A</v>
      </c>
      <c r="C623" s="299"/>
      <c r="D623" s="304"/>
      <c r="E623" s="289"/>
      <c r="F623" s="298"/>
      <c r="G623" s="296"/>
      <c r="H623" s="296"/>
      <c r="I623" s="292"/>
      <c r="J623" s="292"/>
      <c r="K623" s="293"/>
      <c r="L623" s="292" t="str">
        <f aca="false">A623&amp;G623&amp;H623</f>
        <v/>
      </c>
      <c r="M623" s="293" t="e">
        <f aca="false">B623&amp;F623&amp;H623&amp;C623</f>
        <v>#N/A</v>
      </c>
      <c r="N623" s="280" t="str">
        <f aca="false">+I623&amp;H623</f>
        <v/>
      </c>
    </row>
    <row r="624" customFormat="false" ht="12.5" hidden="false" customHeight="false" outlineLevel="0" collapsed="false">
      <c r="A624" s="298"/>
      <c r="B624" s="286" t="e">
        <f aca="false">VLOOKUP(A624,Adr!A:B,2,FALSE())</f>
        <v>#N/A</v>
      </c>
      <c r="C624" s="296"/>
      <c r="D624" s="304"/>
      <c r="E624" s="295"/>
      <c r="F624" s="298"/>
      <c r="G624" s="296"/>
      <c r="H624" s="296"/>
      <c r="I624" s="291"/>
      <c r="J624" s="292"/>
      <c r="K624" s="293"/>
      <c r="L624" s="292" t="str">
        <f aca="false">A624&amp;G624&amp;H624</f>
        <v/>
      </c>
      <c r="M624" s="293" t="e">
        <f aca="false">B624&amp;F624&amp;H624&amp;C624</f>
        <v>#N/A</v>
      </c>
      <c r="N624" s="280" t="str">
        <f aca="false">+I624&amp;H624</f>
        <v/>
      </c>
    </row>
    <row r="625" customFormat="false" ht="12.5" hidden="false" customHeight="false" outlineLevel="0" collapsed="false">
      <c r="A625" s="290"/>
      <c r="B625" s="286" t="e">
        <f aca="false">VLOOKUP(A625,Adr!A:B,2,FALSE())</f>
        <v>#N/A</v>
      </c>
      <c r="C625" s="299"/>
      <c r="D625" s="304"/>
      <c r="E625" s="289"/>
      <c r="F625" s="290"/>
      <c r="G625" s="287"/>
      <c r="H625" s="287"/>
      <c r="I625" s="292"/>
      <c r="J625" s="292"/>
      <c r="K625" s="293"/>
      <c r="L625" s="292" t="str">
        <f aca="false">A625&amp;G625&amp;H625</f>
        <v/>
      </c>
      <c r="M625" s="293" t="e">
        <f aca="false">B625&amp;F625&amp;H625&amp;C625</f>
        <v>#N/A</v>
      </c>
      <c r="N625" s="280" t="str">
        <f aca="false">+I625&amp;H625</f>
        <v/>
      </c>
    </row>
    <row r="626" customFormat="false" ht="12.5" hidden="false" customHeight="false" outlineLevel="0" collapsed="false">
      <c r="A626" s="290"/>
      <c r="B626" s="286" t="e">
        <f aca="false">VLOOKUP(A626,Adr!A:B,2,FALSE())</f>
        <v>#N/A</v>
      </c>
      <c r="C626" s="299"/>
      <c r="D626" s="304"/>
      <c r="E626" s="289"/>
      <c r="F626" s="290"/>
      <c r="G626" s="287"/>
      <c r="H626" s="287"/>
      <c r="I626" s="292"/>
      <c r="J626" s="292"/>
      <c r="K626" s="293"/>
      <c r="L626" s="292" t="str">
        <f aca="false">A626&amp;G626&amp;H626</f>
        <v/>
      </c>
      <c r="M626" s="293" t="e">
        <f aca="false">B626&amp;F626&amp;H626&amp;C626</f>
        <v>#N/A</v>
      </c>
      <c r="N626" s="280" t="str">
        <f aca="false">+I626&amp;H626</f>
        <v/>
      </c>
    </row>
    <row r="627" customFormat="false" ht="12.5" hidden="false" customHeight="false" outlineLevel="0" collapsed="false">
      <c r="A627" s="290"/>
      <c r="B627" s="286" t="e">
        <f aca="false">VLOOKUP(A627,Adr!A:B,2,FALSE())</f>
        <v>#N/A</v>
      </c>
      <c r="C627" s="301"/>
      <c r="D627" s="305"/>
      <c r="E627" s="289"/>
      <c r="F627" s="290"/>
      <c r="G627" s="287"/>
      <c r="H627" s="287"/>
      <c r="I627" s="292"/>
      <c r="J627" s="292"/>
      <c r="K627" s="293"/>
      <c r="L627" s="292" t="str">
        <f aca="false">A627&amp;G627&amp;H627</f>
        <v/>
      </c>
      <c r="M627" s="293" t="e">
        <f aca="false">B627&amp;F627&amp;H627&amp;C627</f>
        <v>#N/A</v>
      </c>
      <c r="N627" s="280" t="str">
        <f aca="false">+I627&amp;H627</f>
        <v/>
      </c>
    </row>
    <row r="628" customFormat="false" ht="12.5" hidden="false" customHeight="false" outlineLevel="0" collapsed="false">
      <c r="A628" s="290"/>
      <c r="B628" s="286" t="e">
        <f aca="false">VLOOKUP(A628,Adr!A:B,2,FALSE())</f>
        <v>#N/A</v>
      </c>
      <c r="C628" s="299"/>
      <c r="D628" s="304"/>
      <c r="E628" s="289"/>
      <c r="F628" s="298"/>
      <c r="G628" s="296"/>
      <c r="H628" s="296"/>
      <c r="I628" s="292"/>
      <c r="J628" s="292"/>
      <c r="K628" s="293"/>
      <c r="L628" s="292" t="str">
        <f aca="false">A628&amp;G628&amp;H628</f>
        <v/>
      </c>
      <c r="M628" s="293" t="e">
        <f aca="false">B628&amp;F628&amp;H628&amp;C628</f>
        <v>#N/A</v>
      </c>
      <c r="N628" s="280" t="str">
        <f aca="false">+I628&amp;H628</f>
        <v/>
      </c>
    </row>
    <row r="629" customFormat="false" ht="12.5" hidden="false" customHeight="false" outlineLevel="0" collapsed="false">
      <c r="A629" s="290"/>
      <c r="B629" s="286" t="e">
        <f aca="false">VLOOKUP(A629,Adr!A:B,2,FALSE())</f>
        <v>#N/A</v>
      </c>
      <c r="C629" s="299"/>
      <c r="D629" s="307"/>
      <c r="E629" s="289"/>
      <c r="F629" s="290"/>
      <c r="G629" s="287"/>
      <c r="H629" s="287"/>
      <c r="I629" s="292"/>
      <c r="J629" s="292"/>
      <c r="K629" s="293"/>
      <c r="L629" s="292" t="str">
        <f aca="false">A629&amp;G629&amp;H629</f>
        <v/>
      </c>
      <c r="M629" s="293" t="e">
        <f aca="false">B629&amp;F629&amp;H629&amp;C629</f>
        <v>#N/A</v>
      </c>
      <c r="N629" s="280" t="str">
        <f aca="false">+I629&amp;H629</f>
        <v/>
      </c>
    </row>
    <row r="630" customFormat="false" ht="12.5" hidden="false" customHeight="false" outlineLevel="0" collapsed="false">
      <c r="A630" s="290"/>
      <c r="B630" s="286" t="e">
        <f aca="false">VLOOKUP(A630,Adr!A:B,2,FALSE())</f>
        <v>#N/A</v>
      </c>
      <c r="C630" s="299"/>
      <c r="D630" s="304"/>
      <c r="E630" s="289"/>
      <c r="F630" s="290"/>
      <c r="G630" s="287"/>
      <c r="H630" s="287"/>
      <c r="I630" s="292"/>
      <c r="J630" s="292"/>
      <c r="K630" s="293"/>
      <c r="L630" s="292" t="str">
        <f aca="false">A630&amp;G630&amp;H630</f>
        <v/>
      </c>
      <c r="M630" s="293" t="e">
        <f aca="false">B630&amp;F630&amp;H630&amp;C630</f>
        <v>#N/A</v>
      </c>
      <c r="N630" s="280" t="str">
        <f aca="false">+I630&amp;H630</f>
        <v/>
      </c>
    </row>
    <row r="631" customFormat="false" ht="12.5" hidden="false" customHeight="false" outlineLevel="0" collapsed="false">
      <c r="A631" s="294"/>
      <c r="B631" s="286" t="e">
        <f aca="false">VLOOKUP(A631,Adr!A:B,2,FALSE())</f>
        <v>#N/A</v>
      </c>
      <c r="C631" s="287"/>
      <c r="D631" s="305"/>
      <c r="E631" s="289"/>
      <c r="F631" s="290"/>
      <c r="G631" s="287"/>
      <c r="H631" s="287"/>
      <c r="I631" s="291"/>
      <c r="J631" s="292"/>
      <c r="K631" s="293"/>
      <c r="L631" s="292" t="str">
        <f aca="false">A631&amp;G631&amp;H631</f>
        <v/>
      </c>
      <c r="M631" s="293" t="e">
        <f aca="false">B631&amp;F631&amp;H631&amp;C631</f>
        <v>#N/A</v>
      </c>
      <c r="N631" s="280" t="str">
        <f aca="false">+I631&amp;H631</f>
        <v/>
      </c>
    </row>
    <row r="632" customFormat="false" ht="12.5" hidden="false" customHeight="false" outlineLevel="0" collapsed="false">
      <c r="A632" s="290"/>
      <c r="B632" s="286" t="e">
        <f aca="false">VLOOKUP(A632,Adr!A:B,2,FALSE())</f>
        <v>#N/A</v>
      </c>
      <c r="C632" s="301"/>
      <c r="D632" s="305"/>
      <c r="E632" s="289"/>
      <c r="F632" s="290"/>
      <c r="G632" s="287"/>
      <c r="H632" s="287"/>
      <c r="I632" s="292"/>
      <c r="J632" s="292"/>
      <c r="K632" s="293"/>
      <c r="L632" s="292" t="str">
        <f aca="false">A632&amp;G632&amp;H632</f>
        <v/>
      </c>
      <c r="M632" s="293" t="e">
        <f aca="false">B632&amp;F632&amp;H632&amp;C632</f>
        <v>#N/A</v>
      </c>
      <c r="N632" s="280" t="str">
        <f aca="false">+I632&amp;H632</f>
        <v/>
      </c>
    </row>
    <row r="633" customFormat="false" ht="12.5" hidden="false" customHeight="false" outlineLevel="0" collapsed="false">
      <c r="A633" s="294"/>
      <c r="B633" s="286" t="e">
        <f aca="false">VLOOKUP(A633,Adr!A:B,2,FALSE())</f>
        <v>#N/A</v>
      </c>
      <c r="C633" s="287"/>
      <c r="D633" s="305"/>
      <c r="E633" s="289"/>
      <c r="F633" s="290"/>
      <c r="G633" s="287"/>
      <c r="H633" s="287"/>
      <c r="I633" s="291"/>
      <c r="J633" s="292"/>
      <c r="K633" s="293"/>
      <c r="L633" s="292" t="str">
        <f aca="false">A633&amp;G633&amp;H633</f>
        <v/>
      </c>
      <c r="M633" s="293" t="e">
        <f aca="false">B633&amp;F633&amp;H633&amp;C633</f>
        <v>#N/A</v>
      </c>
      <c r="N633" s="280" t="str">
        <f aca="false">+I633&amp;H633</f>
        <v/>
      </c>
    </row>
    <row r="634" customFormat="false" ht="12.5" hidden="false" customHeight="false" outlineLevel="0" collapsed="false">
      <c r="A634" s="290"/>
      <c r="B634" s="286" t="e">
        <f aca="false">VLOOKUP(A634,Adr!A:B,2,FALSE())</f>
        <v>#N/A</v>
      </c>
      <c r="C634" s="287"/>
      <c r="D634" s="304"/>
      <c r="E634" s="289"/>
      <c r="F634" s="290"/>
      <c r="G634" s="287"/>
      <c r="H634" s="287"/>
      <c r="I634" s="291"/>
      <c r="J634" s="292"/>
      <c r="K634" s="293"/>
      <c r="L634" s="292" t="str">
        <f aca="false">A634&amp;G634&amp;H634</f>
        <v/>
      </c>
      <c r="M634" s="293" t="e">
        <f aca="false">B634&amp;F634&amp;H634&amp;C634</f>
        <v>#N/A</v>
      </c>
      <c r="N634" s="280" t="str">
        <f aca="false">+I634&amp;H634</f>
        <v/>
      </c>
    </row>
    <row r="635" customFormat="false" ht="12.5" hidden="false" customHeight="false" outlineLevel="0" collapsed="false">
      <c r="A635" s="290"/>
      <c r="B635" s="286" t="e">
        <f aca="false">VLOOKUP(A635,Adr!A:B,2,FALSE())</f>
        <v>#N/A</v>
      </c>
      <c r="C635" s="287"/>
      <c r="D635" s="305"/>
      <c r="E635" s="289"/>
      <c r="F635" s="290"/>
      <c r="G635" s="287"/>
      <c r="H635" s="287"/>
      <c r="I635" s="291"/>
      <c r="J635" s="292"/>
      <c r="K635" s="293"/>
      <c r="L635" s="292" t="str">
        <f aca="false">A635&amp;G635&amp;H635</f>
        <v/>
      </c>
      <c r="M635" s="293" t="e">
        <f aca="false">B635&amp;F635&amp;H635&amp;C635</f>
        <v>#N/A</v>
      </c>
      <c r="N635" s="280" t="str">
        <f aca="false">+I635&amp;H635</f>
        <v/>
      </c>
    </row>
    <row r="636" customFormat="false" ht="12.5" hidden="false" customHeight="false" outlineLevel="0" collapsed="false">
      <c r="A636" s="290"/>
      <c r="B636" s="286" t="e">
        <f aca="false">VLOOKUP(A636,Adr!A:B,2,FALSE())</f>
        <v>#N/A</v>
      </c>
      <c r="C636" s="287"/>
      <c r="D636" s="305"/>
      <c r="E636" s="289"/>
      <c r="F636" s="290"/>
      <c r="G636" s="287"/>
      <c r="H636" s="287"/>
      <c r="I636" s="291"/>
      <c r="J636" s="292"/>
      <c r="K636" s="293"/>
      <c r="L636" s="292" t="str">
        <f aca="false">A636&amp;G636&amp;H636</f>
        <v/>
      </c>
      <c r="M636" s="293" t="e">
        <f aca="false">B636&amp;F636&amp;H636&amp;C636</f>
        <v>#N/A</v>
      </c>
      <c r="N636" s="280" t="str">
        <f aca="false">+I636&amp;H636</f>
        <v/>
      </c>
    </row>
    <row r="637" customFormat="false" ht="12.5" hidden="false" customHeight="false" outlineLevel="0" collapsed="false">
      <c r="A637" s="290"/>
      <c r="B637" s="286" t="e">
        <f aca="false">VLOOKUP(A637,Adr!A:B,2,FALSE())</f>
        <v>#N/A</v>
      </c>
      <c r="C637" s="301"/>
      <c r="D637" s="305"/>
      <c r="E637" s="289"/>
      <c r="F637" s="298"/>
      <c r="G637" s="296"/>
      <c r="H637" s="296"/>
      <c r="I637" s="292"/>
      <c r="J637" s="292"/>
      <c r="K637" s="293"/>
      <c r="L637" s="292" t="str">
        <f aca="false">A637&amp;G637&amp;H637</f>
        <v/>
      </c>
      <c r="M637" s="293" t="e">
        <f aca="false">B637&amp;F637&amp;H637&amp;C637</f>
        <v>#N/A</v>
      </c>
      <c r="N637" s="280" t="str">
        <f aca="false">+I637&amp;H637</f>
        <v/>
      </c>
    </row>
    <row r="638" customFormat="false" ht="12.5" hidden="false" customHeight="false" outlineLevel="0" collapsed="false">
      <c r="A638" s="290"/>
      <c r="B638" s="286" t="e">
        <f aca="false">VLOOKUP(A638,Adr!A:B,2,FALSE())</f>
        <v>#N/A</v>
      </c>
      <c r="C638" s="301"/>
      <c r="D638" s="305"/>
      <c r="E638" s="289"/>
      <c r="F638" s="298"/>
      <c r="G638" s="296"/>
      <c r="H638" s="296"/>
      <c r="I638" s="292"/>
      <c r="J638" s="292"/>
      <c r="K638" s="293"/>
      <c r="L638" s="292" t="str">
        <f aca="false">A638&amp;G638&amp;H638</f>
        <v/>
      </c>
      <c r="M638" s="293" t="e">
        <f aca="false">B638&amp;F638&amp;H638&amp;C638</f>
        <v>#N/A</v>
      </c>
      <c r="N638" s="280" t="str">
        <f aca="false">+I638&amp;H638</f>
        <v/>
      </c>
    </row>
    <row r="639" customFormat="false" ht="12.5" hidden="false" customHeight="false" outlineLevel="0" collapsed="false">
      <c r="A639" s="290"/>
      <c r="B639" s="286" t="e">
        <f aca="false">VLOOKUP(A639,Adr!A:B,2,FALSE())</f>
        <v>#N/A</v>
      </c>
      <c r="C639" s="287"/>
      <c r="D639" s="305"/>
      <c r="E639" s="289"/>
      <c r="F639" s="290"/>
      <c r="G639" s="287"/>
      <c r="H639" s="287"/>
      <c r="I639" s="291"/>
      <c r="J639" s="292"/>
      <c r="K639" s="293"/>
      <c r="L639" s="292" t="str">
        <f aca="false">A639&amp;G639&amp;H639</f>
        <v/>
      </c>
      <c r="M639" s="293" t="e">
        <f aca="false">B639&amp;F639&amp;H639&amp;C639</f>
        <v>#N/A</v>
      </c>
      <c r="N639" s="280" t="str">
        <f aca="false">+I639&amp;H639</f>
        <v/>
      </c>
    </row>
    <row r="640" customFormat="false" ht="12.5" hidden="false" customHeight="false" outlineLevel="0" collapsed="false">
      <c r="A640" s="290"/>
      <c r="B640" s="286" t="e">
        <f aca="false">VLOOKUP(A640,Adr!A:B,2,FALSE())</f>
        <v>#N/A</v>
      </c>
      <c r="C640" s="296"/>
      <c r="D640" s="304"/>
      <c r="E640" s="289"/>
      <c r="F640" s="298"/>
      <c r="G640" s="296"/>
      <c r="H640" s="296"/>
      <c r="I640" s="291"/>
      <c r="J640" s="292"/>
      <c r="K640" s="293"/>
      <c r="L640" s="292" t="str">
        <f aca="false">A640&amp;G640&amp;H640</f>
        <v/>
      </c>
      <c r="M640" s="293" t="e">
        <f aca="false">B640&amp;F640&amp;H640&amp;C640</f>
        <v>#N/A</v>
      </c>
      <c r="N640" s="280" t="str">
        <f aca="false">+I640&amp;H640</f>
        <v/>
      </c>
    </row>
    <row r="641" customFormat="false" ht="12.5" hidden="false" customHeight="false" outlineLevel="0" collapsed="false">
      <c r="A641" s="290"/>
      <c r="B641" s="286" t="e">
        <f aca="false">VLOOKUP(A641,Adr!A:B,2,FALSE())</f>
        <v>#N/A</v>
      </c>
      <c r="C641" s="301"/>
      <c r="D641" s="305"/>
      <c r="E641" s="289"/>
      <c r="F641" s="298"/>
      <c r="G641" s="296"/>
      <c r="H641" s="296"/>
      <c r="I641" s="292"/>
      <c r="J641" s="292"/>
      <c r="K641" s="293"/>
      <c r="L641" s="292" t="str">
        <f aca="false">A641&amp;G641&amp;H641</f>
        <v/>
      </c>
      <c r="M641" s="293" t="e">
        <f aca="false">B641&amp;F641&amp;H641&amp;C641</f>
        <v>#N/A</v>
      </c>
      <c r="N641" s="280" t="str">
        <f aca="false">+I641&amp;H641</f>
        <v/>
      </c>
    </row>
    <row r="642" customFormat="false" ht="12.5" hidden="false" customHeight="false" outlineLevel="0" collapsed="false">
      <c r="A642" s="290"/>
      <c r="B642" s="286" t="e">
        <f aca="false">VLOOKUP(A642,Adr!A:B,2,FALSE())</f>
        <v>#N/A</v>
      </c>
      <c r="C642" s="296"/>
      <c r="D642" s="304"/>
      <c r="E642" s="289"/>
      <c r="F642" s="298"/>
      <c r="G642" s="296"/>
      <c r="H642" s="296"/>
      <c r="I642" s="291"/>
      <c r="J642" s="292"/>
      <c r="K642" s="293"/>
      <c r="L642" s="292" t="str">
        <f aca="false">A642&amp;G642&amp;H642</f>
        <v/>
      </c>
      <c r="M642" s="293" t="e">
        <f aca="false">B642&amp;F642&amp;H642&amp;C642</f>
        <v>#N/A</v>
      </c>
      <c r="N642" s="280" t="str">
        <f aca="false">+I642&amp;H642</f>
        <v/>
      </c>
    </row>
    <row r="643" customFormat="false" ht="12.5" hidden="false" customHeight="false" outlineLevel="0" collapsed="false">
      <c r="A643" s="290"/>
      <c r="B643" s="286" t="e">
        <f aca="false">VLOOKUP(A643,Adr!A:B,2,FALSE())</f>
        <v>#N/A</v>
      </c>
      <c r="C643" s="296"/>
      <c r="D643" s="304"/>
      <c r="E643" s="289"/>
      <c r="F643" s="298"/>
      <c r="G643" s="296"/>
      <c r="H643" s="296"/>
      <c r="I643" s="291"/>
      <c r="J643" s="292"/>
      <c r="K643" s="293"/>
      <c r="L643" s="292" t="str">
        <f aca="false">A643&amp;G643&amp;H643</f>
        <v/>
      </c>
      <c r="M643" s="293" t="e">
        <f aca="false">B643&amp;F643&amp;H643&amp;C643</f>
        <v>#N/A</v>
      </c>
      <c r="N643" s="280" t="str">
        <f aca="false">+I643&amp;H643</f>
        <v/>
      </c>
    </row>
    <row r="644" customFormat="false" ht="12.5" hidden="false" customHeight="false" outlineLevel="0" collapsed="false">
      <c r="A644" s="290"/>
      <c r="B644" s="286" t="e">
        <f aca="false">VLOOKUP(A644,Adr!A:B,2,FALSE())</f>
        <v>#N/A</v>
      </c>
      <c r="C644" s="301"/>
      <c r="D644" s="305"/>
      <c r="E644" s="289"/>
      <c r="F644" s="298"/>
      <c r="G644" s="296"/>
      <c r="H644" s="296"/>
      <c r="I644" s="292"/>
      <c r="J644" s="292"/>
      <c r="K644" s="293"/>
      <c r="L644" s="292" t="str">
        <f aca="false">A644&amp;G644&amp;H644</f>
        <v/>
      </c>
      <c r="M644" s="293" t="e">
        <f aca="false">B644&amp;F644&amp;H644&amp;C644</f>
        <v>#N/A</v>
      </c>
      <c r="N644" s="280" t="str">
        <f aca="false">+I644&amp;H644</f>
        <v/>
      </c>
    </row>
    <row r="645" customFormat="false" ht="12.5" hidden="false" customHeight="false" outlineLevel="0" collapsed="false">
      <c r="A645" s="290"/>
      <c r="B645" s="286" t="e">
        <f aca="false">VLOOKUP(A645,Adr!A:B,2,FALSE())</f>
        <v>#N/A</v>
      </c>
      <c r="C645" s="287"/>
      <c r="D645" s="305"/>
      <c r="E645" s="289"/>
      <c r="F645" s="290"/>
      <c r="G645" s="287"/>
      <c r="H645" s="287"/>
      <c r="I645" s="291"/>
      <c r="J645" s="292"/>
      <c r="K645" s="293"/>
      <c r="L645" s="292" t="str">
        <f aca="false">A645&amp;G645&amp;H645</f>
        <v/>
      </c>
      <c r="M645" s="293" t="e">
        <f aca="false">B645&amp;F645&amp;H645&amp;C645</f>
        <v>#N/A</v>
      </c>
      <c r="N645" s="280" t="str">
        <f aca="false">+I645&amp;H645</f>
        <v/>
      </c>
    </row>
    <row r="646" customFormat="false" ht="12.5" hidden="false" customHeight="false" outlineLevel="0" collapsed="false">
      <c r="A646" s="290"/>
      <c r="B646" s="286" t="e">
        <f aca="false">VLOOKUP(A646,Adr!A:B,2,FALSE())</f>
        <v>#N/A</v>
      </c>
      <c r="C646" s="301"/>
      <c r="D646" s="305"/>
      <c r="E646" s="289"/>
      <c r="F646" s="298"/>
      <c r="G646" s="296"/>
      <c r="H646" s="296"/>
      <c r="I646" s="292"/>
      <c r="J646" s="292"/>
      <c r="K646" s="293"/>
      <c r="L646" s="292" t="str">
        <f aca="false">A646&amp;G646&amp;H646</f>
        <v/>
      </c>
      <c r="M646" s="293" t="e">
        <f aca="false">B646&amp;F646&amp;H646&amp;C646</f>
        <v>#N/A</v>
      </c>
      <c r="N646" s="280" t="str">
        <f aca="false">+I646&amp;H646</f>
        <v/>
      </c>
    </row>
    <row r="647" customFormat="false" ht="12.5" hidden="false" customHeight="false" outlineLevel="0" collapsed="false">
      <c r="A647" s="290"/>
      <c r="B647" s="286" t="e">
        <f aca="false">VLOOKUP(A647,Adr!A:B,2,FALSE())</f>
        <v>#N/A</v>
      </c>
      <c r="C647" s="287"/>
      <c r="D647" s="305"/>
      <c r="E647" s="289"/>
      <c r="F647" s="290"/>
      <c r="G647" s="287"/>
      <c r="H647" s="287"/>
      <c r="I647" s="291"/>
      <c r="J647" s="292"/>
      <c r="K647" s="293"/>
      <c r="L647" s="292" t="str">
        <f aca="false">A647&amp;G647&amp;H647</f>
        <v/>
      </c>
      <c r="M647" s="293" t="e">
        <f aca="false">B647&amp;F647&amp;H647&amp;C647</f>
        <v>#N/A</v>
      </c>
      <c r="N647" s="280" t="str">
        <f aca="false">+I647&amp;H647</f>
        <v/>
      </c>
    </row>
    <row r="648" customFormat="false" ht="12.5" hidden="false" customHeight="false" outlineLevel="0" collapsed="false">
      <c r="A648" s="290"/>
      <c r="B648" s="286" t="e">
        <f aca="false">VLOOKUP(A648,Adr!A:B,2,FALSE())</f>
        <v>#N/A</v>
      </c>
      <c r="C648" s="296"/>
      <c r="D648" s="304"/>
      <c r="E648" s="289"/>
      <c r="F648" s="298"/>
      <c r="G648" s="296"/>
      <c r="H648" s="296"/>
      <c r="I648" s="291"/>
      <c r="J648" s="292"/>
      <c r="K648" s="293"/>
      <c r="L648" s="292" t="str">
        <f aca="false">A648&amp;G648&amp;H648</f>
        <v/>
      </c>
      <c r="M648" s="293" t="e">
        <f aca="false">B648&amp;F648&amp;H648&amp;C648</f>
        <v>#N/A</v>
      </c>
      <c r="N648" s="280" t="str">
        <f aca="false">+I648&amp;H648</f>
        <v/>
      </c>
    </row>
    <row r="649" customFormat="false" ht="12.5" hidden="false" customHeight="false" outlineLevel="0" collapsed="false">
      <c r="A649" s="290"/>
      <c r="B649" s="286" t="e">
        <f aca="false">VLOOKUP(A649,Adr!A:B,2,FALSE())</f>
        <v>#N/A</v>
      </c>
      <c r="C649" s="296"/>
      <c r="D649" s="304"/>
      <c r="E649" s="289"/>
      <c r="F649" s="298"/>
      <c r="G649" s="296"/>
      <c r="H649" s="296"/>
      <c r="I649" s="291"/>
      <c r="J649" s="292"/>
      <c r="K649" s="293"/>
      <c r="L649" s="292" t="str">
        <f aca="false">A649&amp;G649&amp;H649</f>
        <v/>
      </c>
      <c r="M649" s="293" t="e">
        <f aca="false">B649&amp;F649&amp;H649&amp;C649</f>
        <v>#N/A</v>
      </c>
      <c r="N649" s="280" t="str">
        <f aca="false">+I649&amp;H649</f>
        <v/>
      </c>
    </row>
    <row r="650" customFormat="false" ht="12.5" hidden="false" customHeight="false" outlineLevel="0" collapsed="false">
      <c r="A650" s="290"/>
      <c r="B650" s="286" t="e">
        <f aca="false">VLOOKUP(A650,Adr!A:B,2,FALSE())</f>
        <v>#N/A</v>
      </c>
      <c r="C650" s="296"/>
      <c r="D650" s="307"/>
      <c r="E650" s="289"/>
      <c r="F650" s="298"/>
      <c r="G650" s="296"/>
      <c r="H650" s="296"/>
      <c r="I650" s="291"/>
      <c r="J650" s="292"/>
      <c r="K650" s="293"/>
      <c r="L650" s="292" t="str">
        <f aca="false">A650&amp;G650&amp;H650</f>
        <v/>
      </c>
      <c r="M650" s="293" t="e">
        <f aca="false">B650&amp;F650&amp;H650&amp;C650</f>
        <v>#N/A</v>
      </c>
      <c r="N650" s="280" t="str">
        <f aca="false">+I650&amp;H650</f>
        <v/>
      </c>
    </row>
    <row r="651" customFormat="false" ht="12.5" hidden="false" customHeight="false" outlineLevel="0" collapsed="false">
      <c r="A651" s="290"/>
      <c r="B651" s="286" t="e">
        <f aca="false">VLOOKUP(A651,Adr!A:B,2,FALSE())</f>
        <v>#N/A</v>
      </c>
      <c r="C651" s="301"/>
      <c r="D651" s="305"/>
      <c r="E651" s="289"/>
      <c r="F651" s="298"/>
      <c r="G651" s="296"/>
      <c r="H651" s="296"/>
      <c r="I651" s="292"/>
      <c r="J651" s="292"/>
      <c r="K651" s="293"/>
      <c r="L651" s="292" t="str">
        <f aca="false">A651&amp;G651&amp;H651</f>
        <v/>
      </c>
      <c r="M651" s="293" t="e">
        <f aca="false">B651&amp;F651&amp;H651&amp;C651</f>
        <v>#N/A</v>
      </c>
      <c r="N651" s="280" t="str">
        <f aca="false">+I651&amp;H651</f>
        <v/>
      </c>
    </row>
    <row r="652" customFormat="false" ht="12.5" hidden="false" customHeight="false" outlineLevel="0" collapsed="false">
      <c r="A652" s="290"/>
      <c r="B652" s="286" t="e">
        <f aca="false">VLOOKUP(A652,Adr!A:B,2,FALSE())</f>
        <v>#N/A</v>
      </c>
      <c r="C652" s="299"/>
      <c r="D652" s="304"/>
      <c r="E652" s="289"/>
      <c r="F652" s="298"/>
      <c r="G652" s="296"/>
      <c r="H652" s="296"/>
      <c r="I652" s="292"/>
      <c r="J652" s="292"/>
      <c r="K652" s="293"/>
      <c r="L652" s="292" t="str">
        <f aca="false">A652&amp;G652&amp;H652</f>
        <v/>
      </c>
      <c r="M652" s="293" t="e">
        <f aca="false">B652&amp;F652&amp;H652&amp;C652</f>
        <v>#N/A</v>
      </c>
      <c r="N652" s="280" t="str">
        <f aca="false">+I652&amp;H652</f>
        <v/>
      </c>
    </row>
    <row r="653" customFormat="false" ht="12.5" hidden="false" customHeight="false" outlineLevel="0" collapsed="false">
      <c r="A653" s="298"/>
      <c r="B653" s="286" t="e">
        <f aca="false">VLOOKUP(A653,Adr!A:B,2,FALSE())</f>
        <v>#N/A</v>
      </c>
      <c r="C653" s="296"/>
      <c r="D653" s="304"/>
      <c r="E653" s="289"/>
      <c r="F653" s="298"/>
      <c r="G653" s="296"/>
      <c r="H653" s="296"/>
      <c r="I653" s="291"/>
      <c r="J653" s="292"/>
      <c r="K653" s="293"/>
      <c r="L653" s="292" t="str">
        <f aca="false">A653&amp;G653&amp;H653</f>
        <v/>
      </c>
      <c r="M653" s="293" t="e">
        <f aca="false">B653&amp;F653&amp;H653&amp;C653</f>
        <v>#N/A</v>
      </c>
      <c r="N653" s="280" t="str">
        <f aca="false">+I653&amp;H653</f>
        <v/>
      </c>
    </row>
    <row r="654" customFormat="false" ht="12.5" hidden="false" customHeight="false" outlineLevel="0" collapsed="false">
      <c r="A654" s="290"/>
      <c r="B654" s="286" t="e">
        <f aca="false">VLOOKUP(A654,Adr!A:B,2,FALSE())</f>
        <v>#N/A</v>
      </c>
      <c r="C654" s="296"/>
      <c r="D654" s="304"/>
      <c r="E654" s="289"/>
      <c r="F654" s="298"/>
      <c r="G654" s="296"/>
      <c r="H654" s="296"/>
      <c r="I654" s="291"/>
      <c r="J654" s="292"/>
      <c r="K654" s="293"/>
      <c r="L654" s="292" t="str">
        <f aca="false">A654&amp;G654&amp;H654</f>
        <v/>
      </c>
      <c r="M654" s="293" t="e">
        <f aca="false">B654&amp;F654&amp;H654&amp;C654</f>
        <v>#N/A</v>
      </c>
      <c r="N654" s="280" t="str">
        <f aca="false">+I654&amp;H654</f>
        <v/>
      </c>
    </row>
    <row r="655" customFormat="false" ht="12.5" hidden="false" customHeight="false" outlineLevel="0" collapsed="false">
      <c r="A655" s="290"/>
      <c r="B655" s="286" t="e">
        <f aca="false">VLOOKUP(A655,Adr!A:B,2,FALSE())</f>
        <v>#N/A</v>
      </c>
      <c r="C655" s="299"/>
      <c r="D655" s="304"/>
      <c r="E655" s="289"/>
      <c r="F655" s="298"/>
      <c r="G655" s="296"/>
      <c r="H655" s="296"/>
      <c r="I655" s="292"/>
      <c r="J655" s="292"/>
      <c r="K655" s="293"/>
      <c r="L655" s="292" t="str">
        <f aca="false">A655&amp;G655&amp;H655</f>
        <v/>
      </c>
      <c r="M655" s="293" t="e">
        <f aca="false">B655&amp;F655&amp;H655&amp;C655</f>
        <v>#N/A</v>
      </c>
      <c r="N655" s="280" t="str">
        <f aca="false">+I655&amp;H655</f>
        <v/>
      </c>
    </row>
    <row r="656" customFormat="false" ht="12.5" hidden="false" customHeight="false" outlineLevel="0" collapsed="false">
      <c r="A656" s="290"/>
      <c r="B656" s="286" t="e">
        <f aca="false">VLOOKUP(A656,Adr!A:B,2,FALSE())</f>
        <v>#N/A</v>
      </c>
      <c r="C656" s="299"/>
      <c r="D656" s="304"/>
      <c r="E656" s="289"/>
      <c r="F656" s="298"/>
      <c r="G656" s="296"/>
      <c r="H656" s="296"/>
      <c r="I656" s="292"/>
      <c r="J656" s="292"/>
      <c r="K656" s="293"/>
      <c r="L656" s="292" t="str">
        <f aca="false">A656&amp;G656&amp;H656</f>
        <v/>
      </c>
      <c r="M656" s="293" t="e">
        <f aca="false">B656&amp;F656&amp;H656&amp;C656</f>
        <v>#N/A</v>
      </c>
      <c r="N656" s="280" t="str">
        <f aca="false">+I656&amp;H656</f>
        <v/>
      </c>
    </row>
    <row r="657" customFormat="false" ht="12.5" hidden="false" customHeight="false" outlineLevel="0" collapsed="false">
      <c r="A657" s="290"/>
      <c r="B657" s="286" t="e">
        <f aca="false">VLOOKUP(A657,Adr!A:B,2,FALSE())</f>
        <v>#N/A</v>
      </c>
      <c r="C657" s="296"/>
      <c r="D657" s="304"/>
      <c r="E657" s="289"/>
      <c r="F657" s="298"/>
      <c r="G657" s="296"/>
      <c r="H657" s="296"/>
      <c r="I657" s="291"/>
      <c r="J657" s="292"/>
      <c r="K657" s="293"/>
      <c r="L657" s="292" t="str">
        <f aca="false">A657&amp;G657&amp;H657</f>
        <v/>
      </c>
      <c r="M657" s="293" t="e">
        <f aca="false">B657&amp;F657&amp;H657&amp;C657</f>
        <v>#N/A</v>
      </c>
      <c r="N657" s="280" t="str">
        <f aca="false">+I657&amp;H657</f>
        <v/>
      </c>
    </row>
    <row r="658" customFormat="false" ht="12.5" hidden="false" customHeight="false" outlineLevel="0" collapsed="false">
      <c r="A658" s="290"/>
      <c r="B658" s="286" t="e">
        <f aca="false">VLOOKUP(A658,Adr!A:B,2,FALSE())</f>
        <v>#N/A</v>
      </c>
      <c r="C658" s="299"/>
      <c r="D658" s="304"/>
      <c r="E658" s="289"/>
      <c r="F658" s="298"/>
      <c r="G658" s="296"/>
      <c r="H658" s="296"/>
      <c r="I658" s="292"/>
      <c r="J658" s="292"/>
      <c r="K658" s="293"/>
      <c r="L658" s="292" t="str">
        <f aca="false">A658&amp;G658&amp;H658</f>
        <v/>
      </c>
      <c r="M658" s="293" t="e">
        <f aca="false">B658&amp;F658&amp;H658&amp;C658</f>
        <v>#N/A</v>
      </c>
      <c r="N658" s="280" t="str">
        <f aca="false">+I658&amp;H658</f>
        <v/>
      </c>
    </row>
    <row r="659" customFormat="false" ht="12.5" hidden="false" customHeight="false" outlineLevel="0" collapsed="false">
      <c r="A659" s="290"/>
      <c r="B659" s="286" t="e">
        <f aca="false">VLOOKUP(A659,Adr!A:B,2,FALSE())</f>
        <v>#N/A</v>
      </c>
      <c r="C659" s="299"/>
      <c r="D659" s="307"/>
      <c r="E659" s="289"/>
      <c r="F659" s="290"/>
      <c r="G659" s="287"/>
      <c r="H659" s="287"/>
      <c r="I659" s="292"/>
      <c r="J659" s="292"/>
      <c r="K659" s="293"/>
      <c r="L659" s="292" t="str">
        <f aca="false">A659&amp;G659&amp;H659</f>
        <v/>
      </c>
      <c r="M659" s="293" t="e">
        <f aca="false">B659&amp;F659&amp;H659&amp;C659</f>
        <v>#N/A</v>
      </c>
      <c r="N659" s="280" t="str">
        <f aca="false">+I659&amp;H659</f>
        <v/>
      </c>
    </row>
    <row r="660" customFormat="false" ht="12.5" hidden="false" customHeight="false" outlineLevel="0" collapsed="false">
      <c r="A660" s="271"/>
      <c r="B660" s="286" t="e">
        <f aca="false">VLOOKUP(A660,Adr!A:B,2,FALSE())</f>
        <v>#N/A</v>
      </c>
      <c r="C660" s="287"/>
      <c r="D660" s="305"/>
      <c r="E660" s="289"/>
      <c r="F660" s="290"/>
      <c r="G660" s="287"/>
      <c r="H660" s="287"/>
      <c r="I660" s="291"/>
      <c r="J660" s="292"/>
      <c r="K660" s="293"/>
      <c r="L660" s="292" t="str">
        <f aca="false">A660&amp;G660&amp;H660</f>
        <v/>
      </c>
      <c r="M660" s="293" t="e">
        <f aca="false">B660&amp;F660&amp;H660&amp;C660</f>
        <v>#N/A</v>
      </c>
      <c r="N660" s="280" t="str">
        <f aca="false">+I660&amp;H660</f>
        <v/>
      </c>
    </row>
    <row r="661" customFormat="false" ht="12.5" hidden="false" customHeight="false" outlineLevel="0" collapsed="false">
      <c r="A661" s="290"/>
      <c r="B661" s="286" t="e">
        <f aca="false">VLOOKUP(A661,Adr!A:B,2,FALSE())</f>
        <v>#N/A</v>
      </c>
      <c r="C661" s="287"/>
      <c r="D661" s="305"/>
      <c r="E661" s="289"/>
      <c r="F661" s="290"/>
      <c r="G661" s="287"/>
      <c r="H661" s="287"/>
      <c r="I661" s="291"/>
      <c r="J661" s="292"/>
      <c r="K661" s="293"/>
      <c r="L661" s="292" t="str">
        <f aca="false">A661&amp;G661&amp;H661</f>
        <v/>
      </c>
      <c r="M661" s="293" t="e">
        <f aca="false">B661&amp;F661&amp;H661&amp;C661</f>
        <v>#N/A</v>
      </c>
      <c r="N661" s="280" t="str">
        <f aca="false">+I661&amp;H661</f>
        <v/>
      </c>
    </row>
    <row r="662" customFormat="false" ht="12.5" hidden="false" customHeight="false" outlineLevel="0" collapsed="false">
      <c r="A662" s="271"/>
      <c r="B662" s="286" t="e">
        <f aca="false">VLOOKUP(A662,Adr!A:B,2,FALSE())</f>
        <v>#N/A</v>
      </c>
      <c r="C662" s="287"/>
      <c r="D662" s="305"/>
      <c r="E662" s="289"/>
      <c r="F662" s="290"/>
      <c r="G662" s="287"/>
      <c r="H662" s="287"/>
      <c r="I662" s="291"/>
      <c r="J662" s="292"/>
      <c r="K662" s="293"/>
      <c r="L662" s="292" t="str">
        <f aca="false">A662&amp;G662&amp;H662</f>
        <v/>
      </c>
      <c r="M662" s="293" t="e">
        <f aca="false">B662&amp;F662&amp;H662&amp;C662</f>
        <v>#N/A</v>
      </c>
      <c r="N662" s="280" t="str">
        <f aca="false">+I662&amp;H662</f>
        <v/>
      </c>
    </row>
    <row r="663" customFormat="false" ht="12.5" hidden="false" customHeight="false" outlineLevel="0" collapsed="false">
      <c r="A663" s="256"/>
      <c r="B663" s="286" t="e">
        <f aca="false">VLOOKUP(A663,Adr!A:B,2,FALSE())</f>
        <v>#N/A</v>
      </c>
      <c r="C663" s="287"/>
      <c r="D663" s="305"/>
      <c r="E663" s="289"/>
      <c r="F663" s="290"/>
      <c r="G663" s="287"/>
      <c r="H663" s="287"/>
      <c r="I663" s="291"/>
      <c r="J663" s="292"/>
      <c r="K663" s="293"/>
      <c r="L663" s="292" t="str">
        <f aca="false">A663&amp;G663&amp;H663</f>
        <v/>
      </c>
      <c r="M663" s="293" t="e">
        <f aca="false">B663&amp;F663&amp;H663&amp;C663</f>
        <v>#N/A</v>
      </c>
      <c r="N663" s="280" t="str">
        <f aca="false">+I663&amp;H663</f>
        <v/>
      </c>
    </row>
    <row r="664" customFormat="false" ht="12.5" hidden="false" customHeight="false" outlineLevel="0" collapsed="false">
      <c r="A664" s="294"/>
      <c r="B664" s="286" t="e">
        <f aca="false">VLOOKUP(A664,Adr!A:B,2,FALSE())</f>
        <v>#N/A</v>
      </c>
      <c r="C664" s="287"/>
      <c r="D664" s="305"/>
      <c r="E664" s="289"/>
      <c r="F664" s="290"/>
      <c r="G664" s="287"/>
      <c r="H664" s="287"/>
      <c r="I664" s="291"/>
      <c r="J664" s="292"/>
      <c r="K664" s="293"/>
      <c r="L664" s="292" t="str">
        <f aca="false">A664&amp;G664&amp;H664</f>
        <v/>
      </c>
      <c r="M664" s="293" t="e">
        <f aca="false">B664&amp;F664&amp;H664&amp;C664</f>
        <v>#N/A</v>
      </c>
      <c r="N664" s="280" t="str">
        <f aca="false">+I664&amp;H664</f>
        <v/>
      </c>
    </row>
    <row r="665" customFormat="false" ht="12.5" hidden="false" customHeight="false" outlineLevel="0" collapsed="false">
      <c r="A665" s="290"/>
      <c r="B665" s="286" t="e">
        <f aca="false">VLOOKUP(A665,Adr!A:B,2,FALSE())</f>
        <v>#N/A</v>
      </c>
      <c r="C665" s="287"/>
      <c r="D665" s="305"/>
      <c r="E665" s="289"/>
      <c r="F665" s="290"/>
      <c r="G665" s="287"/>
      <c r="H665" s="287"/>
      <c r="I665" s="291"/>
      <c r="J665" s="292"/>
      <c r="K665" s="293"/>
      <c r="L665" s="292" t="str">
        <f aca="false">A665&amp;G665&amp;H665</f>
        <v/>
      </c>
      <c r="M665" s="293" t="e">
        <f aca="false">B665&amp;F665&amp;H665&amp;C665</f>
        <v>#N/A</v>
      </c>
      <c r="N665" s="280" t="str">
        <f aca="false">+I665&amp;H665</f>
        <v/>
      </c>
    </row>
    <row r="666" customFormat="false" ht="12.5" hidden="false" customHeight="false" outlineLevel="0" collapsed="false">
      <c r="A666" s="290"/>
      <c r="B666" s="286" t="e">
        <f aca="false">VLOOKUP(A666,Adr!A:B,2,FALSE())</f>
        <v>#N/A</v>
      </c>
      <c r="C666" s="299"/>
      <c r="D666" s="304"/>
      <c r="E666" s="289"/>
      <c r="F666" s="298"/>
      <c r="G666" s="296"/>
      <c r="H666" s="296"/>
      <c r="I666" s="292"/>
      <c r="J666" s="292"/>
      <c r="K666" s="293"/>
      <c r="L666" s="292" t="str">
        <f aca="false">A666&amp;G666&amp;H666</f>
        <v/>
      </c>
      <c r="M666" s="293" t="e">
        <f aca="false">B666&amp;F666&amp;H666&amp;C666</f>
        <v>#N/A</v>
      </c>
      <c r="N666" s="280" t="str">
        <f aca="false">+I666&amp;H666</f>
        <v/>
      </c>
    </row>
    <row r="667" customFormat="false" ht="12.5" hidden="false" customHeight="false" outlineLevel="0" collapsed="false">
      <c r="A667" s="290"/>
      <c r="B667" s="286" t="e">
        <f aca="false">VLOOKUP(A667,Adr!A:B,2,FALSE())</f>
        <v>#N/A</v>
      </c>
      <c r="C667" s="299"/>
      <c r="D667" s="304"/>
      <c r="E667" s="289"/>
      <c r="F667" s="298"/>
      <c r="G667" s="296"/>
      <c r="H667" s="296"/>
      <c r="I667" s="292"/>
      <c r="J667" s="292"/>
      <c r="K667" s="293"/>
      <c r="L667" s="292" t="str">
        <f aca="false">A667&amp;G667&amp;H667</f>
        <v/>
      </c>
      <c r="M667" s="293" t="e">
        <f aca="false">B667&amp;F667&amp;H667&amp;C667</f>
        <v>#N/A</v>
      </c>
      <c r="N667" s="280" t="str">
        <f aca="false">+I667&amp;H667</f>
        <v/>
      </c>
    </row>
    <row r="668" customFormat="false" ht="12.5" hidden="false" customHeight="false" outlineLevel="0" collapsed="false">
      <c r="A668" s="290"/>
      <c r="B668" s="286" t="e">
        <f aca="false">VLOOKUP(A668,Adr!A:B,2,FALSE())</f>
        <v>#N/A</v>
      </c>
      <c r="C668" s="299"/>
      <c r="D668" s="307"/>
      <c r="E668" s="289"/>
      <c r="F668" s="290"/>
      <c r="G668" s="287"/>
      <c r="H668" s="287"/>
      <c r="I668" s="292"/>
      <c r="J668" s="292"/>
      <c r="K668" s="293"/>
      <c r="L668" s="292" t="str">
        <f aca="false">A668&amp;G668&amp;H668</f>
        <v/>
      </c>
      <c r="M668" s="293" t="e">
        <f aca="false">B668&amp;F668&amp;H668&amp;C668</f>
        <v>#N/A</v>
      </c>
      <c r="N668" s="280" t="str">
        <f aca="false">+I668&amp;H668</f>
        <v/>
      </c>
    </row>
    <row r="669" customFormat="false" ht="12.5" hidden="false" customHeight="false" outlineLevel="0" collapsed="false">
      <c r="A669" s="290"/>
      <c r="B669" s="286" t="e">
        <f aca="false">VLOOKUP(A669,Adr!A:B,2,FALSE())</f>
        <v>#N/A</v>
      </c>
      <c r="C669" s="299"/>
      <c r="D669" s="307"/>
      <c r="E669" s="289"/>
      <c r="F669" s="290"/>
      <c r="G669" s="287"/>
      <c r="H669" s="287"/>
      <c r="I669" s="292"/>
      <c r="J669" s="292"/>
      <c r="K669" s="293"/>
      <c r="L669" s="292" t="str">
        <f aca="false">A669&amp;G669&amp;H669</f>
        <v/>
      </c>
      <c r="M669" s="293" t="e">
        <f aca="false">B669&amp;F669&amp;H669&amp;C669</f>
        <v>#N/A</v>
      </c>
      <c r="N669" s="280" t="str">
        <f aca="false">+I669&amp;H669</f>
        <v/>
      </c>
    </row>
    <row r="670" customFormat="false" ht="12.5" hidden="false" customHeight="false" outlineLevel="0" collapsed="false">
      <c r="A670" s="290"/>
      <c r="B670" s="286" t="e">
        <f aca="false">VLOOKUP(A670,Adr!A:B,2,FALSE())</f>
        <v>#N/A</v>
      </c>
      <c r="C670" s="287"/>
      <c r="D670" s="305"/>
      <c r="E670" s="289"/>
      <c r="F670" s="290"/>
      <c r="G670" s="287"/>
      <c r="H670" s="287"/>
      <c r="I670" s="291"/>
      <c r="J670" s="292"/>
      <c r="K670" s="293"/>
      <c r="L670" s="292" t="str">
        <f aca="false">A670&amp;G670&amp;H670</f>
        <v/>
      </c>
      <c r="M670" s="293" t="e">
        <f aca="false">B670&amp;F670&amp;H670&amp;C670</f>
        <v>#N/A</v>
      </c>
      <c r="N670" s="280" t="str">
        <f aca="false">+I670&amp;H670</f>
        <v/>
      </c>
    </row>
    <row r="671" customFormat="false" ht="12.5" hidden="false" customHeight="false" outlineLevel="0" collapsed="false">
      <c r="A671" s="290"/>
      <c r="B671" s="286" t="e">
        <f aca="false">VLOOKUP(A671,Adr!A:B,2,FALSE())</f>
        <v>#N/A</v>
      </c>
      <c r="C671" s="287"/>
      <c r="D671" s="305"/>
      <c r="E671" s="289"/>
      <c r="F671" s="290"/>
      <c r="G671" s="287"/>
      <c r="H671" s="287"/>
      <c r="I671" s="291"/>
      <c r="J671" s="292"/>
      <c r="K671" s="293"/>
      <c r="L671" s="292" t="str">
        <f aca="false">A671&amp;G671&amp;H671</f>
        <v/>
      </c>
      <c r="M671" s="293" t="e">
        <f aca="false">B671&amp;F671&amp;H671&amp;C671</f>
        <v>#N/A</v>
      </c>
      <c r="N671" s="280" t="str">
        <f aca="false">+I671&amp;H671</f>
        <v/>
      </c>
    </row>
    <row r="672" customFormat="false" ht="12.5" hidden="false" customHeight="false" outlineLevel="0" collapsed="false">
      <c r="A672" s="290"/>
      <c r="B672" s="286" t="e">
        <f aca="false">VLOOKUP(A672,Adr!A:B,2,FALSE())</f>
        <v>#N/A</v>
      </c>
      <c r="C672" s="287"/>
      <c r="D672" s="305"/>
      <c r="E672" s="289"/>
      <c r="F672" s="290"/>
      <c r="G672" s="287"/>
      <c r="H672" s="287"/>
      <c r="I672" s="291"/>
      <c r="J672" s="292"/>
      <c r="K672" s="293"/>
      <c r="L672" s="292" t="str">
        <f aca="false">A672&amp;G672&amp;H672</f>
        <v/>
      </c>
      <c r="M672" s="293" t="e">
        <f aca="false">B672&amp;F672&amp;H672&amp;C672</f>
        <v>#N/A</v>
      </c>
      <c r="N672" s="280" t="str">
        <f aca="false">+I672&amp;H672</f>
        <v/>
      </c>
    </row>
    <row r="673" customFormat="false" ht="12.5" hidden="false" customHeight="false" outlineLevel="0" collapsed="false">
      <c r="A673" s="290"/>
      <c r="B673" s="286" t="e">
        <f aca="false">VLOOKUP(A673,Adr!A:B,2,FALSE())</f>
        <v>#N/A</v>
      </c>
      <c r="C673" s="287"/>
      <c r="D673" s="305"/>
      <c r="E673" s="289"/>
      <c r="F673" s="290"/>
      <c r="G673" s="287"/>
      <c r="H673" s="287"/>
      <c r="I673" s="291"/>
      <c r="J673" s="292"/>
      <c r="K673" s="293"/>
      <c r="L673" s="292" t="str">
        <f aca="false">A673&amp;G673&amp;H673</f>
        <v/>
      </c>
      <c r="M673" s="293" t="e">
        <f aca="false">B673&amp;F673&amp;H673&amp;C673</f>
        <v>#N/A</v>
      </c>
      <c r="N673" s="280" t="str">
        <f aca="false">+I673&amp;H673</f>
        <v/>
      </c>
    </row>
    <row r="674" customFormat="false" ht="12.5" hidden="false" customHeight="false" outlineLevel="0" collapsed="false">
      <c r="A674" s="290"/>
      <c r="B674" s="286" t="e">
        <f aca="false">VLOOKUP(A674,Adr!A:B,2,FALSE())</f>
        <v>#N/A</v>
      </c>
      <c r="C674" s="299"/>
      <c r="D674" s="307"/>
      <c r="E674" s="289"/>
      <c r="F674" s="290"/>
      <c r="G674" s="287"/>
      <c r="H674" s="287"/>
      <c r="I674" s="292"/>
      <c r="J674" s="292"/>
      <c r="K674" s="293"/>
      <c r="L674" s="292" t="str">
        <f aca="false">A674&amp;G674&amp;H674</f>
        <v/>
      </c>
      <c r="M674" s="293" t="e">
        <f aca="false">B674&amp;F674&amp;H674&amp;C674</f>
        <v>#N/A</v>
      </c>
      <c r="N674" s="280" t="str">
        <f aca="false">+I674&amp;H674</f>
        <v/>
      </c>
    </row>
    <row r="675" customFormat="false" ht="12.5" hidden="false" customHeight="false" outlineLevel="0" collapsed="false">
      <c r="A675" s="290"/>
      <c r="B675" s="286" t="e">
        <f aca="false">VLOOKUP(A675,Adr!A:B,2,FALSE())</f>
        <v>#N/A</v>
      </c>
      <c r="C675" s="287"/>
      <c r="D675" s="305"/>
      <c r="E675" s="289"/>
      <c r="F675" s="290"/>
      <c r="G675" s="287"/>
      <c r="H675" s="287"/>
      <c r="I675" s="291"/>
      <c r="J675" s="292"/>
      <c r="K675" s="293"/>
      <c r="L675" s="292" t="str">
        <f aca="false">A675&amp;G675&amp;H675</f>
        <v/>
      </c>
      <c r="M675" s="293" t="e">
        <f aca="false">B675&amp;F675&amp;H675&amp;C675</f>
        <v>#N/A</v>
      </c>
      <c r="N675" s="280" t="str">
        <f aca="false">+I675&amp;H675</f>
        <v/>
      </c>
    </row>
    <row r="676" customFormat="false" ht="12.5" hidden="false" customHeight="false" outlineLevel="0" collapsed="false">
      <c r="A676" s="290"/>
      <c r="B676" s="286" t="e">
        <f aca="false">VLOOKUP(A676,Adr!A:B,2,FALSE())</f>
        <v>#N/A</v>
      </c>
      <c r="C676" s="287"/>
      <c r="D676" s="305"/>
      <c r="E676" s="289"/>
      <c r="F676" s="290"/>
      <c r="G676" s="287"/>
      <c r="H676" s="287"/>
      <c r="I676" s="291"/>
      <c r="J676" s="292"/>
      <c r="K676" s="293"/>
      <c r="L676" s="292" t="str">
        <f aca="false">A676&amp;G676&amp;H676</f>
        <v/>
      </c>
      <c r="M676" s="293" t="e">
        <f aca="false">B676&amp;F676&amp;H676&amp;C676</f>
        <v>#N/A</v>
      </c>
      <c r="N676" s="280" t="str">
        <f aca="false">+I676&amp;H676</f>
        <v/>
      </c>
    </row>
    <row r="677" customFormat="false" ht="12.5" hidden="false" customHeight="false" outlineLevel="0" collapsed="false">
      <c r="A677" s="290"/>
      <c r="B677" s="286" t="e">
        <f aca="false">VLOOKUP(A677,Adr!A:B,2,FALSE())</f>
        <v>#N/A</v>
      </c>
      <c r="C677" s="287"/>
      <c r="D677" s="305"/>
      <c r="E677" s="289"/>
      <c r="F677" s="290"/>
      <c r="G677" s="287"/>
      <c r="H677" s="287"/>
      <c r="I677" s="291"/>
      <c r="J677" s="292"/>
      <c r="K677" s="293"/>
      <c r="L677" s="292" t="str">
        <f aca="false">A677&amp;G677&amp;H677</f>
        <v/>
      </c>
      <c r="M677" s="293" t="e">
        <f aca="false">B677&amp;F677&amp;H677&amp;C677</f>
        <v>#N/A</v>
      </c>
      <c r="N677" s="280" t="str">
        <f aca="false">+I677&amp;H677</f>
        <v/>
      </c>
    </row>
    <row r="678" customFormat="false" ht="12.5" hidden="false" customHeight="false" outlineLevel="0" collapsed="false">
      <c r="A678" s="290"/>
      <c r="B678" s="286" t="e">
        <f aca="false">VLOOKUP(A678,Adr!A:B,2,FALSE())</f>
        <v>#N/A</v>
      </c>
      <c r="C678" s="299"/>
      <c r="D678" s="304"/>
      <c r="E678" s="289"/>
      <c r="F678" s="298"/>
      <c r="G678" s="296"/>
      <c r="H678" s="296"/>
      <c r="I678" s="292"/>
      <c r="J678" s="292"/>
      <c r="K678" s="293"/>
      <c r="L678" s="292" t="str">
        <f aca="false">A678&amp;G678&amp;H678</f>
        <v/>
      </c>
      <c r="M678" s="293" t="e">
        <f aca="false">B678&amp;F678&amp;H678&amp;C678</f>
        <v>#N/A</v>
      </c>
      <c r="N678" s="280" t="str">
        <f aca="false">+I678&amp;H678</f>
        <v/>
      </c>
    </row>
    <row r="679" customFormat="false" ht="12.5" hidden="false" customHeight="false" outlineLevel="0" collapsed="false">
      <c r="A679" s="290"/>
      <c r="B679" s="286" t="e">
        <f aca="false">VLOOKUP(A679,Adr!A:B,2,FALSE())</f>
        <v>#N/A</v>
      </c>
      <c r="C679" s="299"/>
      <c r="D679" s="304"/>
      <c r="E679" s="289"/>
      <c r="F679" s="298"/>
      <c r="G679" s="296"/>
      <c r="H679" s="296"/>
      <c r="I679" s="292"/>
      <c r="J679" s="292"/>
      <c r="K679" s="293"/>
      <c r="L679" s="292" t="str">
        <f aca="false">A679&amp;G679&amp;H679</f>
        <v/>
      </c>
      <c r="M679" s="293" t="e">
        <f aca="false">B679&amp;F679&amp;H679&amp;C679</f>
        <v>#N/A</v>
      </c>
      <c r="N679" s="280" t="str">
        <f aca="false">+I679&amp;H679</f>
        <v/>
      </c>
    </row>
    <row r="680" customFormat="false" ht="12.5" hidden="false" customHeight="false" outlineLevel="0" collapsed="false">
      <c r="A680" s="290"/>
      <c r="B680" s="286" t="e">
        <f aca="false">VLOOKUP(A680,Adr!A:B,2,FALSE())</f>
        <v>#N/A</v>
      </c>
      <c r="C680" s="299"/>
      <c r="D680" s="304"/>
      <c r="E680" s="289"/>
      <c r="F680" s="298"/>
      <c r="G680" s="296"/>
      <c r="H680" s="296"/>
      <c r="I680" s="292"/>
      <c r="J680" s="292"/>
      <c r="K680" s="293"/>
      <c r="L680" s="292" t="str">
        <f aca="false">A680&amp;G680&amp;H680</f>
        <v/>
      </c>
      <c r="M680" s="293" t="e">
        <f aca="false">B680&amp;F680&amp;H680&amp;C680</f>
        <v>#N/A</v>
      </c>
      <c r="N680" s="280" t="str">
        <f aca="false">+I680&amp;H680</f>
        <v/>
      </c>
    </row>
    <row r="681" customFormat="false" ht="12.5" hidden="false" customHeight="false" outlineLevel="0" collapsed="false">
      <c r="A681" s="290"/>
      <c r="B681" s="286" t="e">
        <f aca="false">VLOOKUP(A681,Adr!A:B,2,FALSE())</f>
        <v>#N/A</v>
      </c>
      <c r="C681" s="299"/>
      <c r="D681" s="304"/>
      <c r="E681" s="289"/>
      <c r="F681" s="298"/>
      <c r="G681" s="296"/>
      <c r="H681" s="296"/>
      <c r="I681" s="292"/>
      <c r="J681" s="292"/>
      <c r="K681" s="293"/>
      <c r="L681" s="292" t="str">
        <f aca="false">A681&amp;G681&amp;H681</f>
        <v/>
      </c>
      <c r="M681" s="293" t="e">
        <f aca="false">B681&amp;F681&amp;H681&amp;C681</f>
        <v>#N/A</v>
      </c>
      <c r="N681" s="280" t="str">
        <f aca="false">+I681&amp;H681</f>
        <v/>
      </c>
    </row>
    <row r="682" customFormat="false" ht="12.5" hidden="false" customHeight="false" outlineLevel="0" collapsed="false">
      <c r="A682" s="290"/>
      <c r="B682" s="286" t="e">
        <f aca="false">VLOOKUP(A682,Adr!A:B,2,FALSE())</f>
        <v>#N/A</v>
      </c>
      <c r="C682" s="299"/>
      <c r="D682" s="307"/>
      <c r="E682" s="289"/>
      <c r="F682" s="290"/>
      <c r="G682" s="287"/>
      <c r="H682" s="287"/>
      <c r="I682" s="292"/>
      <c r="J682" s="292"/>
      <c r="K682" s="293"/>
      <c r="L682" s="292" t="str">
        <f aca="false">A682&amp;G682&amp;H682</f>
        <v/>
      </c>
      <c r="M682" s="293" t="e">
        <f aca="false">B682&amp;F682&amp;H682&amp;C682</f>
        <v>#N/A</v>
      </c>
      <c r="N682" s="280" t="str">
        <f aca="false">+I682&amp;H682</f>
        <v/>
      </c>
    </row>
    <row r="683" customFormat="false" ht="12.5" hidden="false" customHeight="false" outlineLevel="0" collapsed="false">
      <c r="A683" s="290"/>
      <c r="B683" s="286" t="e">
        <f aca="false">VLOOKUP(A683,Adr!A:B,2,FALSE())</f>
        <v>#N/A</v>
      </c>
      <c r="C683" s="299"/>
      <c r="D683" s="307"/>
      <c r="E683" s="289"/>
      <c r="F683" s="290"/>
      <c r="G683" s="287"/>
      <c r="H683" s="287"/>
      <c r="I683" s="292"/>
      <c r="J683" s="292"/>
      <c r="K683" s="293"/>
      <c r="L683" s="292" t="str">
        <f aca="false">A683&amp;G683&amp;H683</f>
        <v/>
      </c>
      <c r="M683" s="293" t="e">
        <f aca="false">B683&amp;F683&amp;H683&amp;C683</f>
        <v>#N/A</v>
      </c>
      <c r="N683" s="280" t="str">
        <f aca="false">+I683&amp;H683</f>
        <v/>
      </c>
    </row>
    <row r="684" customFormat="false" ht="12.5" hidden="false" customHeight="false" outlineLevel="0" collapsed="false">
      <c r="A684" s="290"/>
      <c r="B684" s="286" t="e">
        <f aca="false">VLOOKUP(A684,Adr!A:B,2,FALSE())</f>
        <v>#N/A</v>
      </c>
      <c r="C684" s="299"/>
      <c r="D684" s="304"/>
      <c r="E684" s="289"/>
      <c r="F684" s="298"/>
      <c r="G684" s="296"/>
      <c r="H684" s="296"/>
      <c r="I684" s="292"/>
      <c r="J684" s="292"/>
      <c r="K684" s="293"/>
      <c r="L684" s="292" t="str">
        <f aca="false">A684&amp;G684&amp;H684</f>
        <v/>
      </c>
      <c r="M684" s="293" t="e">
        <f aca="false">B684&amp;F684&amp;H684&amp;C684</f>
        <v>#N/A</v>
      </c>
      <c r="N684" s="280" t="str">
        <f aca="false">+I684&amp;H684</f>
        <v/>
      </c>
    </row>
    <row r="685" customFormat="false" ht="12.5" hidden="false" customHeight="false" outlineLevel="0" collapsed="false">
      <c r="A685" s="290"/>
      <c r="B685" s="286" t="e">
        <f aca="false">VLOOKUP(A685,Adr!A:B,2,FALSE())</f>
        <v>#N/A</v>
      </c>
      <c r="C685" s="301"/>
      <c r="D685" s="305"/>
      <c r="E685" s="289"/>
      <c r="F685" s="298"/>
      <c r="G685" s="296"/>
      <c r="H685" s="296"/>
      <c r="I685" s="292"/>
      <c r="J685" s="292"/>
      <c r="K685" s="293"/>
      <c r="L685" s="292" t="str">
        <f aca="false">A685&amp;G685&amp;H685</f>
        <v/>
      </c>
      <c r="M685" s="293" t="e">
        <f aca="false">B685&amp;F685&amp;H685&amp;C685</f>
        <v>#N/A</v>
      </c>
      <c r="N685" s="280" t="str">
        <f aca="false">+I685&amp;H685</f>
        <v/>
      </c>
    </row>
    <row r="686" customFormat="false" ht="12.5" hidden="false" customHeight="false" outlineLevel="0" collapsed="false">
      <c r="A686" s="290"/>
      <c r="B686" s="286" t="e">
        <f aca="false">VLOOKUP(A686,Adr!A:B,2,FALSE())</f>
        <v>#N/A</v>
      </c>
      <c r="C686" s="301"/>
      <c r="D686" s="305"/>
      <c r="E686" s="289"/>
      <c r="F686" s="298"/>
      <c r="G686" s="296"/>
      <c r="H686" s="296"/>
      <c r="I686" s="292"/>
      <c r="J686" s="292"/>
      <c r="K686" s="293"/>
      <c r="L686" s="292" t="str">
        <f aca="false">A686&amp;G686&amp;H686</f>
        <v/>
      </c>
      <c r="M686" s="293" t="e">
        <f aca="false">B686&amp;F686&amp;H686&amp;C686</f>
        <v>#N/A</v>
      </c>
      <c r="N686" s="280" t="str">
        <f aca="false">+I686&amp;H686</f>
        <v/>
      </c>
    </row>
    <row r="687" customFormat="false" ht="12.5" hidden="false" customHeight="false" outlineLevel="0" collapsed="false">
      <c r="A687" s="290"/>
      <c r="B687" s="286" t="e">
        <f aca="false">VLOOKUP(A687,Adr!A:B,2,FALSE())</f>
        <v>#N/A</v>
      </c>
      <c r="C687" s="299"/>
      <c r="D687" s="304"/>
      <c r="E687" s="289"/>
      <c r="F687" s="298"/>
      <c r="G687" s="296"/>
      <c r="H687" s="296"/>
      <c r="I687" s="292"/>
      <c r="J687" s="292"/>
      <c r="K687" s="293"/>
      <c r="L687" s="292" t="str">
        <f aca="false">A687&amp;G687&amp;H687</f>
        <v/>
      </c>
      <c r="M687" s="293" t="e">
        <f aca="false">B687&amp;F687&amp;H687&amp;C687</f>
        <v>#N/A</v>
      </c>
      <c r="N687" s="280" t="str">
        <f aca="false">+I687&amp;H687</f>
        <v/>
      </c>
    </row>
    <row r="688" customFormat="false" ht="12.5" hidden="false" customHeight="false" outlineLevel="0" collapsed="false">
      <c r="A688" s="290"/>
      <c r="B688" s="286" t="e">
        <f aca="false">VLOOKUP(A688,Adr!A:B,2,FALSE())</f>
        <v>#N/A</v>
      </c>
      <c r="C688" s="299"/>
      <c r="D688" s="304"/>
      <c r="E688" s="289"/>
      <c r="F688" s="298"/>
      <c r="G688" s="296"/>
      <c r="H688" s="296"/>
      <c r="I688" s="292"/>
      <c r="J688" s="292"/>
      <c r="K688" s="293"/>
      <c r="L688" s="292" t="str">
        <f aca="false">A688&amp;G688&amp;H688</f>
        <v/>
      </c>
      <c r="M688" s="293" t="e">
        <f aca="false">B688&amp;F688&amp;H688&amp;C688</f>
        <v>#N/A</v>
      </c>
      <c r="N688" s="280" t="str">
        <f aca="false">+I688&amp;H688</f>
        <v/>
      </c>
    </row>
    <row r="689" customFormat="false" ht="12.5" hidden="false" customHeight="false" outlineLevel="0" collapsed="false">
      <c r="A689" s="290"/>
      <c r="B689" s="286" t="e">
        <f aca="false">VLOOKUP(A689,Adr!A:B,2,FALSE())</f>
        <v>#N/A</v>
      </c>
      <c r="C689" s="299"/>
      <c r="D689" s="304"/>
      <c r="E689" s="289"/>
      <c r="F689" s="298"/>
      <c r="G689" s="296"/>
      <c r="H689" s="296"/>
      <c r="I689" s="292"/>
      <c r="J689" s="292"/>
      <c r="K689" s="293"/>
      <c r="L689" s="292" t="str">
        <f aca="false">A689&amp;G689&amp;H689</f>
        <v/>
      </c>
      <c r="M689" s="293" t="e">
        <f aca="false">B689&amp;F689&amp;H689&amp;C689</f>
        <v>#N/A</v>
      </c>
      <c r="N689" s="280" t="str">
        <f aca="false">+I689&amp;H689</f>
        <v/>
      </c>
    </row>
    <row r="690" customFormat="false" ht="12.5" hidden="false" customHeight="false" outlineLevel="0" collapsed="false">
      <c r="A690" s="290"/>
      <c r="B690" s="286" t="e">
        <f aca="false">VLOOKUP(A690,Adr!A:B,2,FALSE())</f>
        <v>#N/A</v>
      </c>
      <c r="C690" s="299"/>
      <c r="D690" s="304"/>
      <c r="E690" s="289"/>
      <c r="F690" s="298"/>
      <c r="G690" s="296"/>
      <c r="H690" s="296"/>
      <c r="I690" s="292"/>
      <c r="J690" s="292"/>
      <c r="K690" s="293"/>
      <c r="L690" s="292" t="str">
        <f aca="false">A690&amp;G690&amp;H690</f>
        <v/>
      </c>
      <c r="M690" s="293" t="e">
        <f aca="false">B690&amp;F690&amp;H690&amp;C690</f>
        <v>#N/A</v>
      </c>
      <c r="N690" s="280" t="str">
        <f aca="false">+I690&amp;H690</f>
        <v/>
      </c>
    </row>
    <row r="691" customFormat="false" ht="12.5" hidden="false" customHeight="false" outlineLevel="0" collapsed="false">
      <c r="A691" s="290"/>
      <c r="B691" s="286" t="e">
        <f aca="false">VLOOKUP(A691,Adr!A:B,2,FALSE())</f>
        <v>#N/A</v>
      </c>
      <c r="C691" s="299"/>
      <c r="D691" s="304"/>
      <c r="E691" s="289"/>
      <c r="F691" s="298"/>
      <c r="G691" s="296"/>
      <c r="H691" s="296"/>
      <c r="I691" s="292"/>
      <c r="J691" s="292"/>
      <c r="K691" s="293"/>
      <c r="L691" s="292" t="str">
        <f aca="false">A691&amp;G691&amp;H691</f>
        <v/>
      </c>
      <c r="M691" s="293" t="e">
        <f aca="false">B691&amp;F691&amp;H691&amp;C691</f>
        <v>#N/A</v>
      </c>
      <c r="N691" s="280" t="str">
        <f aca="false">+I691&amp;H691</f>
        <v/>
      </c>
    </row>
    <row r="692" customFormat="false" ht="12.5" hidden="false" customHeight="false" outlineLevel="0" collapsed="false">
      <c r="A692" s="298"/>
      <c r="B692" s="286" t="e">
        <f aca="false">VLOOKUP(A692,Adr!A:B,2,FALSE())</f>
        <v>#N/A</v>
      </c>
      <c r="C692" s="296"/>
      <c r="D692" s="304"/>
      <c r="E692" s="295"/>
      <c r="F692" s="298"/>
      <c r="G692" s="296"/>
      <c r="H692" s="296"/>
      <c r="I692" s="291"/>
      <c r="J692" s="292"/>
      <c r="K692" s="293"/>
      <c r="L692" s="292" t="str">
        <f aca="false">A692&amp;G692&amp;H692</f>
        <v/>
      </c>
      <c r="M692" s="293" t="e">
        <f aca="false">B692&amp;F692&amp;H692&amp;C692</f>
        <v>#N/A</v>
      </c>
      <c r="N692" s="280" t="str">
        <f aca="false">+I692&amp;H692</f>
        <v/>
      </c>
    </row>
    <row r="693" customFormat="false" ht="12.5" hidden="false" customHeight="false" outlineLevel="0" collapsed="false">
      <c r="A693" s="290"/>
      <c r="B693" s="286" t="e">
        <f aca="false">VLOOKUP(A693,Adr!A:B,2,FALSE())</f>
        <v>#N/A</v>
      </c>
      <c r="C693" s="301"/>
      <c r="D693" s="305"/>
      <c r="E693" s="289"/>
      <c r="F693" s="290"/>
      <c r="G693" s="287"/>
      <c r="H693" s="287"/>
      <c r="I693" s="291"/>
      <c r="J693" s="292"/>
      <c r="K693" s="293"/>
      <c r="L693" s="292" t="str">
        <f aca="false">A693&amp;G693&amp;H693</f>
        <v/>
      </c>
      <c r="M693" s="293" t="e">
        <f aca="false">B693&amp;F693&amp;H693&amp;C693</f>
        <v>#N/A</v>
      </c>
      <c r="N693" s="280" t="str">
        <f aca="false">+I693&amp;H693</f>
        <v/>
      </c>
    </row>
    <row r="694" customFormat="false" ht="12.5" hidden="false" customHeight="false" outlineLevel="0" collapsed="false">
      <c r="A694" s="290"/>
      <c r="B694" s="286" t="e">
        <f aca="false">VLOOKUP(A694,Adr!A:B,2,FALSE())</f>
        <v>#N/A</v>
      </c>
      <c r="C694" s="299"/>
      <c r="D694" s="304"/>
      <c r="E694" s="289"/>
      <c r="F694" s="290"/>
      <c r="G694" s="287"/>
      <c r="H694" s="287"/>
      <c r="I694" s="291"/>
      <c r="J694" s="292"/>
      <c r="K694" s="293"/>
      <c r="L694" s="292" t="str">
        <f aca="false">A694&amp;G694&amp;H694</f>
        <v/>
      </c>
      <c r="M694" s="293" t="e">
        <f aca="false">B694&amp;F694&amp;H694&amp;C694</f>
        <v>#N/A</v>
      </c>
      <c r="N694" s="280" t="str">
        <f aca="false">+I694&amp;H694</f>
        <v/>
      </c>
    </row>
    <row r="695" customFormat="false" ht="12.5" hidden="false" customHeight="false" outlineLevel="0" collapsed="false">
      <c r="A695" s="290"/>
      <c r="B695" s="286" t="e">
        <f aca="false">VLOOKUP(A695,Adr!A:B,2,FALSE())</f>
        <v>#N/A</v>
      </c>
      <c r="C695" s="299"/>
      <c r="D695" s="304"/>
      <c r="E695" s="289"/>
      <c r="F695" s="290"/>
      <c r="G695" s="287"/>
      <c r="H695" s="287"/>
      <c r="I695" s="291"/>
      <c r="J695" s="292"/>
      <c r="K695" s="293"/>
      <c r="L695" s="292" t="str">
        <f aca="false">A695&amp;G695&amp;H695</f>
        <v/>
      </c>
      <c r="M695" s="293" t="e">
        <f aca="false">B695&amp;F695&amp;H695&amp;C695</f>
        <v>#N/A</v>
      </c>
      <c r="N695" s="280" t="str">
        <f aca="false">+I695&amp;H695</f>
        <v/>
      </c>
    </row>
    <row r="696" customFormat="false" ht="12.5" hidden="false" customHeight="false" outlineLevel="0" collapsed="false">
      <c r="A696" s="290"/>
      <c r="B696" s="286" t="e">
        <f aca="false">VLOOKUP(A696,Adr!A:B,2,FALSE())</f>
        <v>#N/A</v>
      </c>
      <c r="C696" s="299"/>
      <c r="D696" s="304"/>
      <c r="E696" s="289"/>
      <c r="F696" s="290"/>
      <c r="G696" s="287"/>
      <c r="H696" s="287"/>
      <c r="I696" s="291"/>
      <c r="J696" s="292"/>
      <c r="K696" s="293"/>
      <c r="L696" s="292" t="str">
        <f aca="false">A696&amp;G696&amp;H696</f>
        <v/>
      </c>
      <c r="M696" s="293" t="e">
        <f aca="false">B696&amp;F696&amp;H696&amp;C696</f>
        <v>#N/A</v>
      </c>
      <c r="N696" s="280" t="str">
        <f aca="false">+I696&amp;H696</f>
        <v/>
      </c>
    </row>
    <row r="697" customFormat="false" ht="12.5" hidden="false" customHeight="false" outlineLevel="0" collapsed="false">
      <c r="A697" s="290"/>
      <c r="B697" s="286" t="e">
        <f aca="false">VLOOKUP(A697,Adr!A:B,2,FALSE())</f>
        <v>#N/A</v>
      </c>
      <c r="C697" s="299"/>
      <c r="D697" s="304"/>
      <c r="E697" s="289"/>
      <c r="F697" s="290"/>
      <c r="G697" s="287"/>
      <c r="H697" s="287"/>
      <c r="I697" s="291"/>
      <c r="J697" s="292"/>
      <c r="K697" s="293"/>
      <c r="L697" s="292" t="str">
        <f aca="false">A697&amp;G697&amp;H697</f>
        <v/>
      </c>
      <c r="M697" s="293" t="e">
        <f aca="false">B697&amp;F697&amp;H697&amp;C697</f>
        <v>#N/A</v>
      </c>
      <c r="N697" s="280" t="str">
        <f aca="false">+I697&amp;H697</f>
        <v/>
      </c>
    </row>
    <row r="698" customFormat="false" ht="12.5" hidden="false" customHeight="false" outlineLevel="0" collapsed="false">
      <c r="A698" s="290"/>
      <c r="B698" s="286" t="e">
        <f aca="false">VLOOKUP(A698,Adr!A:B,2,FALSE())</f>
        <v>#N/A</v>
      </c>
      <c r="C698" s="299"/>
      <c r="D698" s="304"/>
      <c r="E698" s="289"/>
      <c r="F698" s="290"/>
      <c r="G698" s="287"/>
      <c r="H698" s="287"/>
      <c r="I698" s="291"/>
      <c r="J698" s="292"/>
      <c r="K698" s="293"/>
      <c r="L698" s="292" t="str">
        <f aca="false">A698&amp;G698&amp;H698</f>
        <v/>
      </c>
      <c r="M698" s="293" t="e">
        <f aca="false">B698&amp;F698&amp;H698&amp;C698</f>
        <v>#N/A</v>
      </c>
      <c r="N698" s="280" t="str">
        <f aca="false">+I698&amp;H698</f>
        <v/>
      </c>
    </row>
    <row r="699" customFormat="false" ht="12.5" hidden="false" customHeight="false" outlineLevel="0" collapsed="false">
      <c r="A699" s="290"/>
      <c r="B699" s="286" t="e">
        <f aca="false">VLOOKUP(A699,Adr!A:B,2,FALSE())</f>
        <v>#N/A</v>
      </c>
      <c r="C699" s="301"/>
      <c r="D699" s="305"/>
      <c r="E699" s="289"/>
      <c r="F699" s="290"/>
      <c r="G699" s="287"/>
      <c r="H699" s="287"/>
      <c r="I699" s="291"/>
      <c r="J699" s="292"/>
      <c r="K699" s="293"/>
      <c r="L699" s="292" t="str">
        <f aca="false">A699&amp;G699&amp;H699</f>
        <v/>
      </c>
      <c r="M699" s="293" t="e">
        <f aca="false">B699&amp;F699&amp;H699&amp;C699</f>
        <v>#N/A</v>
      </c>
      <c r="N699" s="280" t="str">
        <f aca="false">+I699&amp;H699</f>
        <v/>
      </c>
    </row>
    <row r="700" customFormat="false" ht="12.5" hidden="false" customHeight="false" outlineLevel="0" collapsed="false">
      <c r="A700" s="256"/>
      <c r="B700" s="286" t="e">
        <f aca="false">VLOOKUP(A700,Adr!A:B,2,FALSE())</f>
        <v>#N/A</v>
      </c>
      <c r="C700" s="287"/>
      <c r="D700" s="305"/>
      <c r="E700" s="289"/>
      <c r="F700" s="290"/>
      <c r="G700" s="287"/>
      <c r="H700" s="287"/>
      <c r="I700" s="291"/>
      <c r="J700" s="292"/>
      <c r="K700" s="293"/>
      <c r="L700" s="292" t="str">
        <f aca="false">A700&amp;G700&amp;H700</f>
        <v/>
      </c>
      <c r="M700" s="293" t="e">
        <f aca="false">B700&amp;F700&amp;H700&amp;C700</f>
        <v>#N/A</v>
      </c>
      <c r="N700" s="280" t="str">
        <f aca="false">+I700&amp;H700</f>
        <v/>
      </c>
    </row>
    <row r="701" customFormat="false" ht="12.5" hidden="false" customHeight="false" outlineLevel="0" collapsed="false">
      <c r="A701" s="290"/>
      <c r="B701" s="286" t="e">
        <f aca="false">VLOOKUP(A701,Adr!A:B,2,FALSE())</f>
        <v>#N/A</v>
      </c>
      <c r="C701" s="299"/>
      <c r="D701" s="304"/>
      <c r="E701" s="289"/>
      <c r="F701" s="290"/>
      <c r="G701" s="287"/>
      <c r="H701" s="287"/>
      <c r="I701" s="291"/>
      <c r="J701" s="292"/>
      <c r="K701" s="293"/>
      <c r="L701" s="292" t="str">
        <f aca="false">A701&amp;G701&amp;H701</f>
        <v/>
      </c>
      <c r="M701" s="293" t="e">
        <f aca="false">B701&amp;F701&amp;H701&amp;C701</f>
        <v>#N/A</v>
      </c>
      <c r="N701" s="280" t="str">
        <f aca="false">+I701&amp;H701</f>
        <v/>
      </c>
    </row>
    <row r="702" customFormat="false" ht="12.5" hidden="false" customHeight="false" outlineLevel="0" collapsed="false">
      <c r="A702" s="290"/>
      <c r="B702" s="286" t="e">
        <f aca="false">VLOOKUP(A702,Adr!A:B,2,FALSE())</f>
        <v>#N/A</v>
      </c>
      <c r="C702" s="299"/>
      <c r="D702" s="304"/>
      <c r="E702" s="289"/>
      <c r="F702" s="290"/>
      <c r="G702" s="287"/>
      <c r="H702" s="287"/>
      <c r="I702" s="291"/>
      <c r="J702" s="292"/>
      <c r="K702" s="293"/>
      <c r="L702" s="292" t="str">
        <f aca="false">A702&amp;G702&amp;H702</f>
        <v/>
      </c>
      <c r="M702" s="293" t="e">
        <f aca="false">B702&amp;F702&amp;H702&amp;C702</f>
        <v>#N/A</v>
      </c>
      <c r="N702" s="280" t="str">
        <f aca="false">+I702&amp;H702</f>
        <v/>
      </c>
    </row>
    <row r="703" customFormat="false" ht="12.5" hidden="false" customHeight="false" outlineLevel="0" collapsed="false">
      <c r="A703" s="294"/>
      <c r="B703" s="286" t="e">
        <f aca="false">VLOOKUP(A703,Adr!A:B,2,FALSE())</f>
        <v>#N/A</v>
      </c>
      <c r="C703" s="287"/>
      <c r="D703" s="305"/>
      <c r="E703" s="289"/>
      <c r="F703" s="290"/>
      <c r="G703" s="287"/>
      <c r="H703" s="287"/>
      <c r="I703" s="291"/>
      <c r="J703" s="292"/>
      <c r="K703" s="293"/>
      <c r="L703" s="292" t="str">
        <f aca="false">A703&amp;G703&amp;H703</f>
        <v/>
      </c>
      <c r="M703" s="293" t="e">
        <f aca="false">B703&amp;F703&amp;H703&amp;C703</f>
        <v>#N/A</v>
      </c>
      <c r="N703" s="280" t="str">
        <f aca="false">+I703&amp;H703</f>
        <v/>
      </c>
    </row>
    <row r="704" customFormat="false" ht="12.5" hidden="false" customHeight="false" outlineLevel="0" collapsed="false">
      <c r="A704" s="290"/>
      <c r="B704" s="286" t="e">
        <f aca="false">VLOOKUP(A704,Adr!A:B,2,FALSE())</f>
        <v>#N/A</v>
      </c>
      <c r="C704" s="301"/>
      <c r="D704" s="305"/>
      <c r="E704" s="289"/>
      <c r="F704" s="290"/>
      <c r="G704" s="287"/>
      <c r="H704" s="287"/>
      <c r="I704" s="291"/>
      <c r="J704" s="292"/>
      <c r="K704" s="293"/>
      <c r="L704" s="292" t="str">
        <f aca="false">A704&amp;G704&amp;H704</f>
        <v/>
      </c>
      <c r="M704" s="293" t="e">
        <f aca="false">B704&amp;F704&amp;H704&amp;C704</f>
        <v>#N/A</v>
      </c>
      <c r="N704" s="280" t="str">
        <f aca="false">+I704&amp;H704</f>
        <v/>
      </c>
    </row>
    <row r="705" customFormat="false" ht="12.5" hidden="false" customHeight="false" outlineLevel="0" collapsed="false">
      <c r="A705" s="290"/>
      <c r="B705" s="286" t="e">
        <f aca="false">VLOOKUP(A705,Adr!A:B,2,FALSE())</f>
        <v>#N/A</v>
      </c>
      <c r="C705" s="299"/>
      <c r="D705" s="304"/>
      <c r="E705" s="289"/>
      <c r="F705" s="290"/>
      <c r="G705" s="287"/>
      <c r="H705" s="287"/>
      <c r="I705" s="291"/>
      <c r="J705" s="292"/>
      <c r="K705" s="293"/>
      <c r="L705" s="292" t="str">
        <f aca="false">A705&amp;G705&amp;H705</f>
        <v/>
      </c>
      <c r="M705" s="293" t="e">
        <f aca="false">B705&amp;F705&amp;H705&amp;C705</f>
        <v>#N/A</v>
      </c>
      <c r="N705" s="280" t="str">
        <f aca="false">+I705&amp;H705</f>
        <v/>
      </c>
    </row>
    <row r="706" customFormat="false" ht="12.5" hidden="false" customHeight="false" outlineLevel="0" collapsed="false">
      <c r="A706" s="290"/>
      <c r="B706" s="286" t="e">
        <f aca="false">VLOOKUP(A706,Adr!A:B,2,FALSE())</f>
        <v>#N/A</v>
      </c>
      <c r="C706" s="301"/>
      <c r="D706" s="305"/>
      <c r="E706" s="289"/>
      <c r="F706" s="290"/>
      <c r="G706" s="287"/>
      <c r="H706" s="287"/>
      <c r="I706" s="291"/>
      <c r="J706" s="292"/>
      <c r="K706" s="293"/>
      <c r="L706" s="292" t="str">
        <f aca="false">A706&amp;G706&amp;H706</f>
        <v/>
      </c>
      <c r="M706" s="293" t="e">
        <f aca="false">B706&amp;F706&amp;H706&amp;C706</f>
        <v>#N/A</v>
      </c>
      <c r="N706" s="280" t="str">
        <f aca="false">+I706&amp;H706</f>
        <v/>
      </c>
    </row>
    <row r="707" customFormat="false" ht="12.5" hidden="false" customHeight="false" outlineLevel="0" collapsed="false">
      <c r="A707" s="290"/>
      <c r="B707" s="286" t="e">
        <f aca="false">VLOOKUP(A707,Adr!A:B,2,FALSE())</f>
        <v>#N/A</v>
      </c>
      <c r="C707" s="301"/>
      <c r="D707" s="305"/>
      <c r="E707" s="289"/>
      <c r="F707" s="290"/>
      <c r="G707" s="287"/>
      <c r="H707" s="287"/>
      <c r="I707" s="291"/>
      <c r="J707" s="292"/>
      <c r="K707" s="293"/>
      <c r="L707" s="292" t="str">
        <f aca="false">A707&amp;G707&amp;H707</f>
        <v/>
      </c>
      <c r="M707" s="293" t="e">
        <f aca="false">B707&amp;F707&amp;H707&amp;C707</f>
        <v>#N/A</v>
      </c>
      <c r="N707" s="280" t="str">
        <f aca="false">+I707&amp;H707</f>
        <v/>
      </c>
    </row>
    <row r="708" customFormat="false" ht="12.5" hidden="false" customHeight="false" outlineLevel="0" collapsed="false">
      <c r="A708" s="290"/>
      <c r="B708" s="286" t="e">
        <f aca="false">VLOOKUP(A708,Adr!A:B,2,FALSE())</f>
        <v>#N/A</v>
      </c>
      <c r="C708" s="299"/>
      <c r="D708" s="304"/>
      <c r="E708" s="289"/>
      <c r="F708" s="290"/>
      <c r="G708" s="287"/>
      <c r="H708" s="287"/>
      <c r="I708" s="291"/>
      <c r="J708" s="292"/>
      <c r="K708" s="293"/>
      <c r="L708" s="292" t="str">
        <f aca="false">A708&amp;G708&amp;H708</f>
        <v/>
      </c>
      <c r="M708" s="293" t="e">
        <f aca="false">B708&amp;F708&amp;H708&amp;C708</f>
        <v>#N/A</v>
      </c>
      <c r="N708" s="280" t="str">
        <f aca="false">+I708&amp;H708</f>
        <v/>
      </c>
    </row>
    <row r="709" customFormat="false" ht="12.5" hidden="false" customHeight="false" outlineLevel="0" collapsed="false">
      <c r="A709" s="290"/>
      <c r="B709" s="286" t="e">
        <f aca="false">VLOOKUP(A709,Adr!A:B,2,FALSE())</f>
        <v>#N/A</v>
      </c>
      <c r="C709" s="301"/>
      <c r="D709" s="305"/>
      <c r="E709" s="289"/>
      <c r="F709" s="290"/>
      <c r="G709" s="287"/>
      <c r="H709" s="287"/>
      <c r="I709" s="291"/>
      <c r="J709" s="292"/>
      <c r="K709" s="293"/>
      <c r="L709" s="292" t="str">
        <f aca="false">A709&amp;G709&amp;H709</f>
        <v/>
      </c>
      <c r="M709" s="293" t="e">
        <f aca="false">B709&amp;F709&amp;H709&amp;C709</f>
        <v>#N/A</v>
      </c>
      <c r="N709" s="280" t="str">
        <f aca="false">+I709&amp;H709</f>
        <v/>
      </c>
    </row>
    <row r="710" customFormat="false" ht="12.5" hidden="false" customHeight="false" outlineLevel="0" collapsed="false">
      <c r="A710" s="256"/>
      <c r="B710" s="286" t="e">
        <f aca="false">VLOOKUP(A710,Adr!A:B,2,FALSE())</f>
        <v>#N/A</v>
      </c>
      <c r="C710" s="287"/>
      <c r="D710" s="305"/>
      <c r="E710" s="289"/>
      <c r="F710" s="290"/>
      <c r="G710" s="287"/>
      <c r="H710" s="287"/>
      <c r="I710" s="291"/>
      <c r="J710" s="292"/>
      <c r="K710" s="293"/>
      <c r="L710" s="292" t="str">
        <f aca="false">A710&amp;G710&amp;H710</f>
        <v/>
      </c>
      <c r="M710" s="293" t="e">
        <f aca="false">B710&amp;F710&amp;H710&amp;C710</f>
        <v>#N/A</v>
      </c>
      <c r="N710" s="280" t="str">
        <f aca="false">+I710&amp;H710</f>
        <v/>
      </c>
    </row>
    <row r="711" customFormat="false" ht="12.5" hidden="false" customHeight="false" outlineLevel="0" collapsed="false">
      <c r="A711" s="290"/>
      <c r="B711" s="286" t="e">
        <f aca="false">VLOOKUP(A711,Adr!A:B,2,FALSE())</f>
        <v>#N/A</v>
      </c>
      <c r="C711" s="287"/>
      <c r="D711" s="305"/>
      <c r="E711" s="289"/>
      <c r="F711" s="290"/>
      <c r="G711" s="287"/>
      <c r="H711" s="287"/>
      <c r="I711" s="291"/>
      <c r="J711" s="292"/>
      <c r="K711" s="293"/>
      <c r="L711" s="292" t="str">
        <f aca="false">A711&amp;G711&amp;H711</f>
        <v/>
      </c>
      <c r="M711" s="293" t="e">
        <f aca="false">B711&amp;F711&amp;H711&amp;C711</f>
        <v>#N/A</v>
      </c>
      <c r="N711" s="280" t="str">
        <f aca="false">+I711&amp;H711</f>
        <v/>
      </c>
    </row>
    <row r="712" customFormat="false" ht="12.5" hidden="false" customHeight="false" outlineLevel="0" collapsed="false">
      <c r="A712" s="290"/>
      <c r="B712" s="286" t="e">
        <f aca="false">VLOOKUP(A712,Adr!A:B,2,FALSE())</f>
        <v>#N/A</v>
      </c>
      <c r="C712" s="296"/>
      <c r="D712" s="304"/>
      <c r="E712" s="289"/>
      <c r="F712" s="298"/>
      <c r="G712" s="296"/>
      <c r="H712" s="296"/>
      <c r="I712" s="291"/>
      <c r="J712" s="292"/>
      <c r="K712" s="293"/>
      <c r="L712" s="292" t="str">
        <f aca="false">A712&amp;G712&amp;H712</f>
        <v/>
      </c>
      <c r="M712" s="293" t="e">
        <f aca="false">B712&amp;F712&amp;H712&amp;C712</f>
        <v>#N/A</v>
      </c>
      <c r="N712" s="280" t="str">
        <f aca="false">+I712&amp;H712</f>
        <v/>
      </c>
    </row>
    <row r="713" customFormat="false" ht="12.5" hidden="false" customHeight="false" outlineLevel="0" collapsed="false">
      <c r="A713" s="290"/>
      <c r="B713" s="286" t="e">
        <f aca="false">VLOOKUP(A713,Adr!A:B,2,FALSE())</f>
        <v>#N/A</v>
      </c>
      <c r="C713" s="296"/>
      <c r="D713" s="304"/>
      <c r="E713" s="289"/>
      <c r="F713" s="298"/>
      <c r="G713" s="296"/>
      <c r="H713" s="296"/>
      <c r="I713" s="291"/>
      <c r="J713" s="292"/>
      <c r="K713" s="293"/>
      <c r="L713" s="292" t="str">
        <f aca="false">A713&amp;G713&amp;H713</f>
        <v/>
      </c>
      <c r="M713" s="293" t="e">
        <f aca="false">B713&amp;F713&amp;H713&amp;C713</f>
        <v>#N/A</v>
      </c>
      <c r="N713" s="280" t="str">
        <f aca="false">+I713&amp;H713</f>
        <v/>
      </c>
    </row>
    <row r="714" customFormat="false" ht="12.5" hidden="false" customHeight="false" outlineLevel="0" collapsed="false">
      <c r="A714" s="290"/>
      <c r="B714" s="286" t="e">
        <f aca="false">VLOOKUP(A714,Adr!A:B,2,FALSE())</f>
        <v>#N/A</v>
      </c>
      <c r="C714" s="287"/>
      <c r="D714" s="305"/>
      <c r="E714" s="289"/>
      <c r="F714" s="290"/>
      <c r="G714" s="287"/>
      <c r="H714" s="287"/>
      <c r="I714" s="291"/>
      <c r="J714" s="292"/>
      <c r="K714" s="293"/>
      <c r="L714" s="292" t="str">
        <f aca="false">A714&amp;G714&amp;H714</f>
        <v/>
      </c>
      <c r="M714" s="293" t="e">
        <f aca="false">B714&amp;F714&amp;H714&amp;C714</f>
        <v>#N/A</v>
      </c>
      <c r="N714" s="280" t="str">
        <f aca="false">+I714&amp;H714</f>
        <v/>
      </c>
    </row>
    <row r="715" customFormat="false" ht="12.5" hidden="false" customHeight="false" outlineLevel="0" collapsed="false">
      <c r="A715" s="298"/>
      <c r="B715" s="286" t="e">
        <f aca="false">VLOOKUP(A715,Adr!A:B,2,FALSE())</f>
        <v>#N/A</v>
      </c>
      <c r="C715" s="296"/>
      <c r="D715" s="304"/>
      <c r="E715" s="289"/>
      <c r="F715" s="298"/>
      <c r="G715" s="287"/>
      <c r="H715" s="296"/>
      <c r="I715" s="291"/>
      <c r="J715" s="292"/>
      <c r="K715" s="293"/>
      <c r="L715" s="292" t="str">
        <f aca="false">A715&amp;G715&amp;H715</f>
        <v/>
      </c>
      <c r="M715" s="293" t="e">
        <f aca="false">B715&amp;F715&amp;H715&amp;C715</f>
        <v>#N/A</v>
      </c>
      <c r="N715" s="280" t="str">
        <f aca="false">+I715&amp;H715</f>
        <v/>
      </c>
    </row>
    <row r="716" customFormat="false" ht="12.5" hidden="false" customHeight="false" outlineLevel="0" collapsed="false">
      <c r="A716" s="290"/>
      <c r="B716" s="286" t="e">
        <f aca="false">VLOOKUP(A716,Adr!A:B,2,FALSE())</f>
        <v>#N/A</v>
      </c>
      <c r="C716" s="296"/>
      <c r="D716" s="304"/>
      <c r="E716" s="289"/>
      <c r="F716" s="298"/>
      <c r="G716" s="296"/>
      <c r="H716" s="296"/>
      <c r="I716" s="291"/>
      <c r="J716" s="292"/>
      <c r="K716" s="293"/>
      <c r="L716" s="292" t="str">
        <f aca="false">A716&amp;G716&amp;H716</f>
        <v/>
      </c>
      <c r="M716" s="293" t="e">
        <f aca="false">B716&amp;F716&amp;H716&amp;C716</f>
        <v>#N/A</v>
      </c>
      <c r="N716" s="280" t="str">
        <f aca="false">+I716&amp;H716</f>
        <v/>
      </c>
    </row>
    <row r="717" customFormat="false" ht="12.5" hidden="false" customHeight="false" outlineLevel="0" collapsed="false">
      <c r="A717" s="290"/>
      <c r="B717" s="286" t="e">
        <f aca="false">VLOOKUP(A717,Adr!A:B,2,FALSE())</f>
        <v>#N/A</v>
      </c>
      <c r="C717" s="301"/>
      <c r="D717" s="305"/>
      <c r="E717" s="289"/>
      <c r="F717" s="298"/>
      <c r="G717" s="296"/>
      <c r="H717" s="296"/>
      <c r="I717" s="292"/>
      <c r="J717" s="292"/>
      <c r="K717" s="293"/>
      <c r="L717" s="292" t="str">
        <f aca="false">A717&amp;G717&amp;H717</f>
        <v/>
      </c>
      <c r="M717" s="293" t="e">
        <f aca="false">B717&amp;F717&amp;H717&amp;C717</f>
        <v>#N/A</v>
      </c>
      <c r="N717" s="280" t="str">
        <f aca="false">+I717&amp;H717</f>
        <v/>
      </c>
    </row>
    <row r="718" customFormat="false" ht="12.5" hidden="false" customHeight="false" outlineLevel="0" collapsed="false">
      <c r="A718" s="290"/>
      <c r="B718" s="286" t="e">
        <f aca="false">VLOOKUP(A718,Adr!A:B,2,FALSE())</f>
        <v>#N/A</v>
      </c>
      <c r="C718" s="301"/>
      <c r="D718" s="305"/>
      <c r="E718" s="289"/>
      <c r="F718" s="298"/>
      <c r="G718" s="296"/>
      <c r="H718" s="296"/>
      <c r="I718" s="292"/>
      <c r="J718" s="292"/>
      <c r="K718" s="293"/>
      <c r="L718" s="292" t="str">
        <f aca="false">A718&amp;G718&amp;H718</f>
        <v/>
      </c>
      <c r="M718" s="293" t="e">
        <f aca="false">B718&amp;F718&amp;H718&amp;C718</f>
        <v>#N/A</v>
      </c>
      <c r="N718" s="280" t="str">
        <f aca="false">+I718&amp;H718</f>
        <v/>
      </c>
    </row>
    <row r="719" customFormat="false" ht="12.5" hidden="false" customHeight="false" outlineLevel="0" collapsed="false">
      <c r="A719" s="290"/>
      <c r="B719" s="286" t="e">
        <f aca="false">VLOOKUP(A719,Adr!A:B,2,FALSE())</f>
        <v>#N/A</v>
      </c>
      <c r="C719" s="299"/>
      <c r="D719" s="307"/>
      <c r="E719" s="289"/>
      <c r="F719" s="290"/>
      <c r="G719" s="287"/>
      <c r="H719" s="287"/>
      <c r="I719" s="292"/>
      <c r="J719" s="292"/>
      <c r="K719" s="293"/>
      <c r="L719" s="292" t="str">
        <f aca="false">A719&amp;G719&amp;H719</f>
        <v/>
      </c>
      <c r="M719" s="293" t="e">
        <f aca="false">B719&amp;F719&amp;H719&amp;C719</f>
        <v>#N/A</v>
      </c>
      <c r="N719" s="280" t="str">
        <f aca="false">+I719&amp;H719</f>
        <v/>
      </c>
    </row>
    <row r="720" customFormat="false" ht="12.5" hidden="false" customHeight="false" outlineLevel="0" collapsed="false">
      <c r="A720" s="290"/>
      <c r="B720" s="286" t="e">
        <f aca="false">VLOOKUP(A720,Adr!A:B,2,FALSE())</f>
        <v>#N/A</v>
      </c>
      <c r="C720" s="299"/>
      <c r="D720" s="307"/>
      <c r="E720" s="289"/>
      <c r="F720" s="290"/>
      <c r="G720" s="287"/>
      <c r="H720" s="287"/>
      <c r="I720" s="292"/>
      <c r="J720" s="292"/>
      <c r="K720" s="293"/>
      <c r="L720" s="292" t="str">
        <f aca="false">A720&amp;G720&amp;H720</f>
        <v/>
      </c>
      <c r="M720" s="293" t="e">
        <f aca="false">B720&amp;F720&amp;H720&amp;C720</f>
        <v>#N/A</v>
      </c>
      <c r="N720" s="280" t="str">
        <f aca="false">+I720&amp;H720</f>
        <v/>
      </c>
    </row>
    <row r="721" customFormat="false" ht="12.5" hidden="false" customHeight="false" outlineLevel="0" collapsed="false">
      <c r="A721" s="290"/>
      <c r="B721" s="286" t="e">
        <f aca="false">VLOOKUP(A721,Adr!A:B,2,FALSE())</f>
        <v>#N/A</v>
      </c>
      <c r="C721" s="301"/>
      <c r="D721" s="305"/>
      <c r="E721" s="289"/>
      <c r="F721" s="290"/>
      <c r="G721" s="287"/>
      <c r="H721" s="287"/>
      <c r="I721" s="291"/>
      <c r="J721" s="292"/>
      <c r="K721" s="293"/>
      <c r="L721" s="292" t="str">
        <f aca="false">A721&amp;G721&amp;H721</f>
        <v/>
      </c>
      <c r="M721" s="293" t="e">
        <f aca="false">B721&amp;F721&amp;H721&amp;C721</f>
        <v>#N/A</v>
      </c>
      <c r="N721" s="280" t="str">
        <f aca="false">+I721&amp;H721</f>
        <v/>
      </c>
    </row>
    <row r="722" customFormat="false" ht="12.5" hidden="false" customHeight="false" outlineLevel="0" collapsed="false">
      <c r="A722" s="290"/>
      <c r="B722" s="286" t="e">
        <f aca="false">VLOOKUP(A722,Adr!A:B,2,FALSE())</f>
        <v>#N/A</v>
      </c>
      <c r="C722" s="296"/>
      <c r="D722" s="304"/>
      <c r="E722" s="289"/>
      <c r="F722" s="298"/>
      <c r="G722" s="296"/>
      <c r="H722" s="296"/>
      <c r="I722" s="291"/>
      <c r="J722" s="292"/>
      <c r="K722" s="293"/>
      <c r="L722" s="292" t="str">
        <f aca="false">A722&amp;G722&amp;H722</f>
        <v/>
      </c>
      <c r="M722" s="293" t="e">
        <f aca="false">B722&amp;F722&amp;H722&amp;C722</f>
        <v>#N/A</v>
      </c>
      <c r="N722" s="280" t="str">
        <f aca="false">+I722&amp;H722</f>
        <v/>
      </c>
    </row>
    <row r="723" customFormat="false" ht="12.5" hidden="false" customHeight="false" outlineLevel="0" collapsed="false">
      <c r="A723" s="290"/>
      <c r="B723" s="286" t="e">
        <f aca="false">VLOOKUP(A723,Adr!A:B,2,FALSE())</f>
        <v>#N/A</v>
      </c>
      <c r="C723" s="296"/>
      <c r="D723" s="304"/>
      <c r="E723" s="289"/>
      <c r="F723" s="298"/>
      <c r="G723" s="296"/>
      <c r="H723" s="296"/>
      <c r="I723" s="291"/>
      <c r="J723" s="292"/>
      <c r="K723" s="293"/>
      <c r="L723" s="292" t="str">
        <f aca="false">A723&amp;G723&amp;H723</f>
        <v/>
      </c>
      <c r="M723" s="293" t="e">
        <f aca="false">B723&amp;F723&amp;H723&amp;C723</f>
        <v>#N/A</v>
      </c>
      <c r="N723" s="280" t="str">
        <f aca="false">+I723&amp;H723</f>
        <v/>
      </c>
    </row>
    <row r="724" customFormat="false" ht="12.5" hidden="false" customHeight="false" outlineLevel="0" collapsed="false">
      <c r="A724" s="290"/>
      <c r="B724" s="286" t="e">
        <f aca="false">VLOOKUP(A724,Adr!A:B,2,FALSE())</f>
        <v>#N/A</v>
      </c>
      <c r="C724" s="301"/>
      <c r="D724" s="305"/>
      <c r="E724" s="289"/>
      <c r="F724" s="298"/>
      <c r="G724" s="296"/>
      <c r="H724" s="296"/>
      <c r="I724" s="292"/>
      <c r="J724" s="292"/>
      <c r="K724" s="293"/>
      <c r="L724" s="292" t="str">
        <f aca="false">A724&amp;G724&amp;H724</f>
        <v/>
      </c>
      <c r="M724" s="293" t="e">
        <f aca="false">B724&amp;F724&amp;H724&amp;C724</f>
        <v>#N/A</v>
      </c>
      <c r="N724" s="280" t="str">
        <f aca="false">+I724&amp;H724</f>
        <v/>
      </c>
    </row>
    <row r="725" customFormat="false" ht="12.5" hidden="false" customHeight="false" outlineLevel="0" collapsed="false">
      <c r="A725" s="290"/>
      <c r="B725" s="286" t="e">
        <f aca="false">VLOOKUP(A725,Adr!A:B,2,FALSE())</f>
        <v>#N/A</v>
      </c>
      <c r="C725" s="296"/>
      <c r="D725" s="304"/>
      <c r="E725" s="289"/>
      <c r="F725" s="298"/>
      <c r="G725" s="296"/>
      <c r="H725" s="296"/>
      <c r="I725" s="291"/>
      <c r="J725" s="292"/>
      <c r="K725" s="293"/>
      <c r="L725" s="292" t="str">
        <f aca="false">A725&amp;G725&amp;H725</f>
        <v/>
      </c>
      <c r="M725" s="293" t="e">
        <f aca="false">B725&amp;F725&amp;H725&amp;C725</f>
        <v>#N/A</v>
      </c>
      <c r="N725" s="280" t="str">
        <f aca="false">+I725&amp;H725</f>
        <v/>
      </c>
    </row>
    <row r="726" customFormat="false" ht="12.5" hidden="false" customHeight="false" outlineLevel="0" collapsed="false">
      <c r="A726" s="290"/>
      <c r="B726" s="286" t="e">
        <f aca="false">VLOOKUP(A726,Adr!A:B,2,FALSE())</f>
        <v>#N/A</v>
      </c>
      <c r="C726" s="296"/>
      <c r="D726" s="304"/>
      <c r="E726" s="289"/>
      <c r="F726" s="298"/>
      <c r="G726" s="296"/>
      <c r="H726" s="296"/>
      <c r="I726" s="291"/>
      <c r="J726" s="292"/>
      <c r="K726" s="293"/>
      <c r="L726" s="292" t="str">
        <f aca="false">A726&amp;G726&amp;H726</f>
        <v/>
      </c>
      <c r="M726" s="293" t="e">
        <f aca="false">B726&amp;F726&amp;H726&amp;C726</f>
        <v>#N/A</v>
      </c>
      <c r="N726" s="280" t="str">
        <f aca="false">+I726&amp;H726</f>
        <v/>
      </c>
    </row>
    <row r="727" customFormat="false" ht="12.5" hidden="false" customHeight="false" outlineLevel="0" collapsed="false">
      <c r="A727" s="290"/>
      <c r="B727" s="286" t="e">
        <f aca="false">VLOOKUP(A727,Adr!A:B,2,FALSE())</f>
        <v>#N/A</v>
      </c>
      <c r="C727" s="296"/>
      <c r="D727" s="304"/>
      <c r="E727" s="289"/>
      <c r="F727" s="298"/>
      <c r="G727" s="296"/>
      <c r="H727" s="296"/>
      <c r="I727" s="291"/>
      <c r="J727" s="292"/>
      <c r="K727" s="293"/>
      <c r="L727" s="292" t="str">
        <f aca="false">A727&amp;G727&amp;H727</f>
        <v/>
      </c>
      <c r="M727" s="293" t="e">
        <f aca="false">B727&amp;F727&amp;H727&amp;C727</f>
        <v>#N/A</v>
      </c>
      <c r="N727" s="280" t="str">
        <f aca="false">+I727&amp;H727</f>
        <v/>
      </c>
    </row>
    <row r="728" customFormat="false" ht="12.5" hidden="false" customHeight="false" outlineLevel="0" collapsed="false">
      <c r="A728" s="290"/>
      <c r="B728" s="286" t="e">
        <f aca="false">VLOOKUP(A728,Adr!A:B,2,FALSE())</f>
        <v>#N/A</v>
      </c>
      <c r="C728" s="296"/>
      <c r="D728" s="304"/>
      <c r="E728" s="289"/>
      <c r="F728" s="298"/>
      <c r="G728" s="296"/>
      <c r="H728" s="296"/>
      <c r="I728" s="291"/>
      <c r="J728" s="292"/>
      <c r="K728" s="293"/>
      <c r="L728" s="292" t="str">
        <f aca="false">A728&amp;G728&amp;H728</f>
        <v/>
      </c>
      <c r="M728" s="293" t="e">
        <f aca="false">B728&amp;F728&amp;H728&amp;C728</f>
        <v>#N/A</v>
      </c>
      <c r="N728" s="280" t="str">
        <f aca="false">+I728&amp;H728</f>
        <v/>
      </c>
    </row>
    <row r="729" customFormat="false" ht="12.5" hidden="false" customHeight="false" outlineLevel="0" collapsed="false">
      <c r="A729" s="290"/>
      <c r="B729" s="286" t="e">
        <f aca="false">VLOOKUP(A729,Adr!A:B,2,FALSE())</f>
        <v>#N/A</v>
      </c>
      <c r="C729" s="301"/>
      <c r="D729" s="305"/>
      <c r="E729" s="289"/>
      <c r="F729" s="298"/>
      <c r="G729" s="296"/>
      <c r="H729" s="296"/>
      <c r="I729" s="292"/>
      <c r="J729" s="292"/>
      <c r="K729" s="293"/>
      <c r="L729" s="292" t="str">
        <f aca="false">A729&amp;G729&amp;H729</f>
        <v/>
      </c>
      <c r="M729" s="293" t="e">
        <f aca="false">B729&amp;F729&amp;H729&amp;C729</f>
        <v>#N/A</v>
      </c>
      <c r="N729" s="280" t="str">
        <f aca="false">+I729&amp;H729</f>
        <v/>
      </c>
    </row>
    <row r="730" customFormat="false" ht="12.5" hidden="false" customHeight="false" outlineLevel="0" collapsed="false">
      <c r="A730" s="290"/>
      <c r="B730" s="286" t="e">
        <f aca="false">VLOOKUP(A730,Adr!A:B,2,FALSE())</f>
        <v>#N/A</v>
      </c>
      <c r="C730" s="296"/>
      <c r="D730" s="304"/>
      <c r="E730" s="289"/>
      <c r="F730" s="298"/>
      <c r="G730" s="296"/>
      <c r="H730" s="296"/>
      <c r="I730" s="291"/>
      <c r="J730" s="292"/>
      <c r="K730" s="293"/>
      <c r="L730" s="292" t="str">
        <f aca="false">A730&amp;G730&amp;H730</f>
        <v/>
      </c>
      <c r="M730" s="293" t="e">
        <f aca="false">B730&amp;F730&amp;H730&amp;C730</f>
        <v>#N/A</v>
      </c>
      <c r="N730" s="280" t="str">
        <f aca="false">+I730&amp;H730</f>
        <v/>
      </c>
    </row>
    <row r="731" customFormat="false" ht="12.5" hidden="false" customHeight="false" outlineLevel="0" collapsed="false">
      <c r="A731" s="290"/>
      <c r="B731" s="286" t="e">
        <f aca="false">VLOOKUP(A731,Adr!A:B,2,FALSE())</f>
        <v>#N/A</v>
      </c>
      <c r="C731" s="299"/>
      <c r="D731" s="307"/>
      <c r="E731" s="289"/>
      <c r="F731" s="290"/>
      <c r="G731" s="287"/>
      <c r="H731" s="287"/>
      <c r="I731" s="292"/>
      <c r="J731" s="292"/>
      <c r="K731" s="293"/>
      <c r="L731" s="292" t="str">
        <f aca="false">A731&amp;G731&amp;H731</f>
        <v/>
      </c>
      <c r="M731" s="293" t="e">
        <f aca="false">B731&amp;F731&amp;H731&amp;C731</f>
        <v>#N/A</v>
      </c>
      <c r="N731" s="280" t="str">
        <f aca="false">+I731&amp;H731</f>
        <v/>
      </c>
    </row>
    <row r="732" customFormat="false" ht="12.5" hidden="false" customHeight="false" outlineLevel="0" collapsed="false">
      <c r="A732" s="290"/>
      <c r="B732" s="286" t="e">
        <f aca="false">VLOOKUP(A732,Adr!A:B,2,FALSE())</f>
        <v>#N/A</v>
      </c>
      <c r="C732" s="301"/>
      <c r="D732" s="305"/>
      <c r="E732" s="289"/>
      <c r="F732" s="290"/>
      <c r="G732" s="287"/>
      <c r="H732" s="287"/>
      <c r="I732" s="291"/>
      <c r="J732" s="292"/>
      <c r="K732" s="293"/>
      <c r="L732" s="292" t="str">
        <f aca="false">A732&amp;G732&amp;H732</f>
        <v/>
      </c>
      <c r="M732" s="293" t="e">
        <f aca="false">B732&amp;F732&amp;H732&amp;C732</f>
        <v>#N/A</v>
      </c>
      <c r="N732" s="280" t="str">
        <f aca="false">+I732&amp;H732</f>
        <v/>
      </c>
    </row>
    <row r="733" customFormat="false" ht="12.5" hidden="false" customHeight="false" outlineLevel="0" collapsed="false">
      <c r="A733" s="290"/>
      <c r="B733" s="286" t="e">
        <f aca="false">VLOOKUP(A733,Adr!A:B,2,FALSE())</f>
        <v>#N/A</v>
      </c>
      <c r="C733" s="299"/>
      <c r="D733" s="304"/>
      <c r="E733" s="289"/>
      <c r="F733" s="290"/>
      <c r="G733" s="287"/>
      <c r="H733" s="287"/>
      <c r="I733" s="291"/>
      <c r="J733" s="292"/>
      <c r="K733" s="293"/>
      <c r="L733" s="292" t="str">
        <f aca="false">A733&amp;G733&amp;H733</f>
        <v/>
      </c>
      <c r="M733" s="293" t="e">
        <f aca="false">B733&amp;F733&amp;H733&amp;C733</f>
        <v>#N/A</v>
      </c>
      <c r="N733" s="280" t="str">
        <f aca="false">+I733&amp;H733</f>
        <v/>
      </c>
    </row>
    <row r="734" customFormat="false" ht="12.5" hidden="false" customHeight="false" outlineLevel="0" collapsed="false">
      <c r="A734" s="290"/>
      <c r="B734" s="286" t="e">
        <f aca="false">VLOOKUP(A734,Adr!A:B,2,FALSE())</f>
        <v>#N/A</v>
      </c>
      <c r="C734" s="301"/>
      <c r="D734" s="305"/>
      <c r="E734" s="289"/>
      <c r="F734" s="298"/>
      <c r="G734" s="296"/>
      <c r="H734" s="296"/>
      <c r="I734" s="292"/>
      <c r="J734" s="292"/>
      <c r="K734" s="293"/>
      <c r="L734" s="292" t="str">
        <f aca="false">A734&amp;G734&amp;H734</f>
        <v/>
      </c>
      <c r="M734" s="293" t="e">
        <f aca="false">B734&amp;F734&amp;H734&amp;C734</f>
        <v>#N/A</v>
      </c>
      <c r="N734" s="280" t="str">
        <f aca="false">+I734&amp;H734</f>
        <v/>
      </c>
    </row>
    <row r="735" customFormat="false" ht="12.5" hidden="false" customHeight="false" outlineLevel="0" collapsed="false">
      <c r="A735" s="290"/>
      <c r="B735" s="286" t="e">
        <f aca="false">VLOOKUP(A735,Adr!A:B,2,FALSE())</f>
        <v>#N/A</v>
      </c>
      <c r="C735" s="301"/>
      <c r="D735" s="305"/>
      <c r="E735" s="289"/>
      <c r="F735" s="298"/>
      <c r="G735" s="296"/>
      <c r="H735" s="296"/>
      <c r="I735" s="292"/>
      <c r="J735" s="292"/>
      <c r="K735" s="293"/>
      <c r="L735" s="292" t="str">
        <f aca="false">A735&amp;G735&amp;H735</f>
        <v/>
      </c>
      <c r="M735" s="293" t="e">
        <f aca="false">B735&amp;F735&amp;H735&amp;C735</f>
        <v>#N/A</v>
      </c>
      <c r="N735" s="280" t="str">
        <f aca="false">+I735&amp;H735</f>
        <v/>
      </c>
    </row>
    <row r="736" customFormat="false" ht="12.5" hidden="false" customHeight="false" outlineLevel="0" collapsed="false">
      <c r="A736" s="290"/>
      <c r="B736" s="286" t="e">
        <f aca="false">VLOOKUP(A736,Adr!A:B,2,FALSE())</f>
        <v>#N/A</v>
      </c>
      <c r="C736" s="296"/>
      <c r="D736" s="304"/>
      <c r="E736" s="289"/>
      <c r="F736" s="298"/>
      <c r="G736" s="296"/>
      <c r="H736" s="296"/>
      <c r="I736" s="291"/>
      <c r="J736" s="292"/>
      <c r="K736" s="293"/>
      <c r="L736" s="292" t="str">
        <f aca="false">A736&amp;G736&amp;H736</f>
        <v/>
      </c>
      <c r="M736" s="293" t="e">
        <f aca="false">B736&amp;F736&amp;H736&amp;C736</f>
        <v>#N/A</v>
      </c>
      <c r="N736" s="280" t="str">
        <f aca="false">+I736&amp;H736</f>
        <v/>
      </c>
    </row>
    <row r="737" customFormat="false" ht="12.5" hidden="false" customHeight="false" outlineLevel="0" collapsed="false">
      <c r="A737" s="290"/>
      <c r="B737" s="286" t="e">
        <f aca="false">VLOOKUP(A737,Adr!A:B,2,FALSE())</f>
        <v>#N/A</v>
      </c>
      <c r="C737" s="287"/>
      <c r="D737" s="305"/>
      <c r="E737" s="289"/>
      <c r="F737" s="290"/>
      <c r="G737" s="287"/>
      <c r="H737" s="287"/>
      <c r="I737" s="291"/>
      <c r="J737" s="292"/>
      <c r="K737" s="293"/>
      <c r="L737" s="292" t="str">
        <f aca="false">A737&amp;G737&amp;H737</f>
        <v/>
      </c>
      <c r="M737" s="293" t="e">
        <f aca="false">B737&amp;F737&amp;H737&amp;C737</f>
        <v>#N/A</v>
      </c>
      <c r="N737" s="280" t="str">
        <f aca="false">+I737&amp;H737</f>
        <v/>
      </c>
    </row>
    <row r="738" customFormat="false" ht="12.5" hidden="false" customHeight="false" outlineLevel="0" collapsed="false">
      <c r="A738" s="290"/>
      <c r="B738" s="286" t="e">
        <f aca="false">VLOOKUP(A738,Adr!A:B,2,FALSE())</f>
        <v>#N/A</v>
      </c>
      <c r="C738" s="299"/>
      <c r="D738" s="307"/>
      <c r="E738" s="289"/>
      <c r="F738" s="290"/>
      <c r="G738" s="287"/>
      <c r="H738" s="287"/>
      <c r="I738" s="292"/>
      <c r="J738" s="292"/>
      <c r="K738" s="293"/>
      <c r="L738" s="292" t="str">
        <f aca="false">A738&amp;G738&amp;H738</f>
        <v/>
      </c>
      <c r="M738" s="293" t="e">
        <f aca="false">B738&amp;F738&amp;H738&amp;C738</f>
        <v>#N/A</v>
      </c>
      <c r="N738" s="280" t="str">
        <f aca="false">+I738&amp;H738</f>
        <v/>
      </c>
    </row>
    <row r="739" customFormat="false" ht="12.5" hidden="false" customHeight="false" outlineLevel="0" collapsed="false">
      <c r="A739" s="290"/>
      <c r="B739" s="286" t="e">
        <f aca="false">VLOOKUP(A739,Adr!A:B,2,FALSE())</f>
        <v>#N/A</v>
      </c>
      <c r="C739" s="299"/>
      <c r="D739" s="307"/>
      <c r="E739" s="289"/>
      <c r="F739" s="290"/>
      <c r="G739" s="287"/>
      <c r="H739" s="287"/>
      <c r="I739" s="292"/>
      <c r="J739" s="292"/>
      <c r="K739" s="293"/>
      <c r="L739" s="292" t="str">
        <f aca="false">A739&amp;G739&amp;H739</f>
        <v/>
      </c>
      <c r="M739" s="293" t="e">
        <f aca="false">B739&amp;F739&amp;H739&amp;C739</f>
        <v>#N/A</v>
      </c>
      <c r="N739" s="280" t="str">
        <f aca="false">+I739&amp;H739</f>
        <v/>
      </c>
    </row>
    <row r="740" customFormat="false" ht="12.5" hidden="false" customHeight="false" outlineLevel="0" collapsed="false">
      <c r="A740" s="298"/>
      <c r="B740" s="286" t="e">
        <f aca="false">VLOOKUP(A740,Adr!A:B,2,FALSE())</f>
        <v>#N/A</v>
      </c>
      <c r="C740" s="296"/>
      <c r="D740" s="304"/>
      <c r="E740" s="289"/>
      <c r="F740" s="298"/>
      <c r="G740" s="296"/>
      <c r="H740" s="296"/>
      <c r="I740" s="291"/>
      <c r="J740" s="292"/>
      <c r="K740" s="293"/>
      <c r="L740" s="292" t="str">
        <f aca="false">A740&amp;G740&amp;H740</f>
        <v/>
      </c>
      <c r="M740" s="293" t="e">
        <f aca="false">B740&amp;F740&amp;H740&amp;C740</f>
        <v>#N/A</v>
      </c>
      <c r="N740" s="280" t="str">
        <f aca="false">+I740&amp;H740</f>
        <v/>
      </c>
    </row>
    <row r="741" customFormat="false" ht="12.5" hidden="false" customHeight="false" outlineLevel="0" collapsed="false">
      <c r="A741" s="294"/>
      <c r="B741" s="286" t="e">
        <f aca="false">VLOOKUP(A741,Adr!A:B,2,FALSE())</f>
        <v>#N/A</v>
      </c>
      <c r="C741" s="287"/>
      <c r="D741" s="305"/>
      <c r="E741" s="289"/>
      <c r="F741" s="290"/>
      <c r="G741" s="287"/>
      <c r="H741" s="287"/>
      <c r="I741" s="291"/>
      <c r="J741" s="292"/>
      <c r="K741" s="293"/>
      <c r="L741" s="292" t="str">
        <f aca="false">A741&amp;G741&amp;H741</f>
        <v/>
      </c>
      <c r="M741" s="293" t="e">
        <f aca="false">B741&amp;F741&amp;H741&amp;C741</f>
        <v>#N/A</v>
      </c>
      <c r="N741" s="280" t="str">
        <f aca="false">+I741&amp;H741</f>
        <v/>
      </c>
    </row>
    <row r="742" customFormat="false" ht="12.5" hidden="false" customHeight="false" outlineLevel="0" collapsed="false">
      <c r="A742" s="290"/>
      <c r="B742" s="286" t="e">
        <f aca="false">VLOOKUP(A742,Adr!A:B,2,FALSE())</f>
        <v>#N/A</v>
      </c>
      <c r="C742" s="301"/>
      <c r="D742" s="305"/>
      <c r="E742" s="289"/>
      <c r="F742" s="290"/>
      <c r="G742" s="287"/>
      <c r="H742" s="287"/>
      <c r="I742" s="291"/>
      <c r="J742" s="292"/>
      <c r="K742" s="293"/>
      <c r="L742" s="292" t="str">
        <f aca="false">A742&amp;G742&amp;H742</f>
        <v/>
      </c>
      <c r="M742" s="293" t="e">
        <f aca="false">B742&amp;F742&amp;H742&amp;C742</f>
        <v>#N/A</v>
      </c>
      <c r="N742" s="280" t="str">
        <f aca="false">+I742&amp;H742</f>
        <v/>
      </c>
    </row>
    <row r="743" customFormat="false" ht="12.5" hidden="false" customHeight="false" outlineLevel="0" collapsed="false">
      <c r="A743" s="256"/>
      <c r="B743" s="286" t="e">
        <f aca="false">VLOOKUP(A743,Adr!A:B,2,FALSE())</f>
        <v>#N/A</v>
      </c>
      <c r="C743" s="287"/>
      <c r="D743" s="305"/>
      <c r="E743" s="289"/>
      <c r="F743" s="290"/>
      <c r="G743" s="287"/>
      <c r="H743" s="287"/>
      <c r="I743" s="291"/>
      <c r="J743" s="292"/>
      <c r="K743" s="293"/>
      <c r="L743" s="292" t="str">
        <f aca="false">A743&amp;G743&amp;H743</f>
        <v/>
      </c>
      <c r="M743" s="293" t="e">
        <f aca="false">B743&amp;F743&amp;H743&amp;C743</f>
        <v>#N/A</v>
      </c>
      <c r="N743" s="280" t="str">
        <f aca="false">+I743&amp;H743</f>
        <v/>
      </c>
    </row>
    <row r="744" customFormat="false" ht="12.5" hidden="false" customHeight="false" outlineLevel="0" collapsed="false">
      <c r="A744" s="256"/>
      <c r="B744" s="286" t="e">
        <f aca="false">VLOOKUP(A744,Adr!A:B,2,FALSE())</f>
        <v>#N/A</v>
      </c>
      <c r="C744" s="287"/>
      <c r="D744" s="305"/>
      <c r="E744" s="289"/>
      <c r="F744" s="290"/>
      <c r="G744" s="287"/>
      <c r="H744" s="287"/>
      <c r="I744" s="291"/>
      <c r="J744" s="292"/>
      <c r="K744" s="293"/>
      <c r="L744" s="292" t="str">
        <f aca="false">A744&amp;G744&amp;H744</f>
        <v/>
      </c>
      <c r="M744" s="293" t="e">
        <f aca="false">B744&amp;F744&amp;H744&amp;C744</f>
        <v>#N/A</v>
      </c>
      <c r="N744" s="280" t="str">
        <f aca="false">+I744&amp;H744</f>
        <v/>
      </c>
    </row>
    <row r="745" customFormat="false" ht="12.5" hidden="false" customHeight="false" outlineLevel="0" collapsed="false">
      <c r="A745" s="298"/>
      <c r="B745" s="286" t="e">
        <f aca="false">VLOOKUP(A745,Adr!A:B,2,FALSE())</f>
        <v>#N/A</v>
      </c>
      <c r="C745" s="296"/>
      <c r="D745" s="304"/>
      <c r="E745" s="289"/>
      <c r="F745" s="298"/>
      <c r="G745" s="296"/>
      <c r="H745" s="296"/>
      <c r="I745" s="291"/>
      <c r="J745" s="292"/>
      <c r="K745" s="293"/>
      <c r="L745" s="292" t="str">
        <f aca="false">A745&amp;G745&amp;H745</f>
        <v/>
      </c>
      <c r="M745" s="293" t="e">
        <f aca="false">B745&amp;F745&amp;H745&amp;C745</f>
        <v>#N/A</v>
      </c>
      <c r="N745" s="280" t="str">
        <f aca="false">+I745&amp;H745</f>
        <v/>
      </c>
    </row>
    <row r="746" customFormat="false" ht="12.5" hidden="false" customHeight="false" outlineLevel="0" collapsed="false">
      <c r="A746" s="290"/>
      <c r="B746" s="286" t="e">
        <f aca="false">VLOOKUP(A746,Adr!A:B,2,FALSE())</f>
        <v>#N/A</v>
      </c>
      <c r="C746" s="301"/>
      <c r="D746" s="305"/>
      <c r="E746" s="289"/>
      <c r="F746" s="298"/>
      <c r="G746" s="296"/>
      <c r="H746" s="296"/>
      <c r="I746" s="292"/>
      <c r="J746" s="292"/>
      <c r="K746" s="293"/>
      <c r="L746" s="292" t="str">
        <f aca="false">A746&amp;G746&amp;H746</f>
        <v/>
      </c>
      <c r="M746" s="293" t="e">
        <f aca="false">B746&amp;F746&amp;H746&amp;C746</f>
        <v>#N/A</v>
      </c>
      <c r="N746" s="280" t="str">
        <f aca="false">+I746&amp;H746</f>
        <v/>
      </c>
    </row>
    <row r="747" customFormat="false" ht="12.5" hidden="false" customHeight="false" outlineLevel="0" collapsed="false">
      <c r="A747" s="290"/>
      <c r="B747" s="286" t="e">
        <f aca="false">VLOOKUP(A747,Adr!A:B,2,FALSE())</f>
        <v>#N/A</v>
      </c>
      <c r="C747" s="301"/>
      <c r="D747" s="305"/>
      <c r="E747" s="289"/>
      <c r="F747" s="298"/>
      <c r="G747" s="296"/>
      <c r="H747" s="296"/>
      <c r="I747" s="292"/>
      <c r="J747" s="292"/>
      <c r="K747" s="293"/>
      <c r="L747" s="292" t="str">
        <f aca="false">A747&amp;G747&amp;H747</f>
        <v/>
      </c>
      <c r="M747" s="293" t="e">
        <f aca="false">B747&amp;F747&amp;H747&amp;C747</f>
        <v>#N/A</v>
      </c>
      <c r="N747" s="280" t="str">
        <f aca="false">+I747&amp;H747</f>
        <v/>
      </c>
    </row>
    <row r="748" customFormat="false" ht="12.5" hidden="false" customHeight="false" outlineLevel="0" collapsed="false">
      <c r="A748" s="290"/>
      <c r="B748" s="286" t="e">
        <f aca="false">VLOOKUP(A748,Adr!A:B,2,FALSE())</f>
        <v>#N/A</v>
      </c>
      <c r="C748" s="287"/>
      <c r="D748" s="305"/>
      <c r="E748" s="289"/>
      <c r="F748" s="290"/>
      <c r="G748" s="287"/>
      <c r="H748" s="287"/>
      <c r="I748" s="291"/>
      <c r="J748" s="292"/>
      <c r="K748" s="293"/>
      <c r="L748" s="292" t="str">
        <f aca="false">A748&amp;G748&amp;H748</f>
        <v/>
      </c>
      <c r="M748" s="293" t="e">
        <f aca="false">B748&amp;F748&amp;H748&amp;C748</f>
        <v>#N/A</v>
      </c>
      <c r="N748" s="280" t="str">
        <f aca="false">+I748&amp;H748</f>
        <v/>
      </c>
    </row>
    <row r="749" customFormat="false" ht="12.5" hidden="false" customHeight="false" outlineLevel="0" collapsed="false">
      <c r="A749" s="290"/>
      <c r="B749" s="286" t="e">
        <f aca="false">VLOOKUP(A749,Adr!A:B,2,FALSE())</f>
        <v>#N/A</v>
      </c>
      <c r="C749" s="296"/>
      <c r="D749" s="304"/>
      <c r="E749" s="289"/>
      <c r="F749" s="298"/>
      <c r="G749" s="296"/>
      <c r="H749" s="296"/>
      <c r="I749" s="291"/>
      <c r="J749" s="292"/>
      <c r="K749" s="293"/>
      <c r="L749" s="292" t="str">
        <f aca="false">A749&amp;G749&amp;H749</f>
        <v/>
      </c>
      <c r="M749" s="293" t="e">
        <f aca="false">B749&amp;F749&amp;H749&amp;C749</f>
        <v>#N/A</v>
      </c>
      <c r="N749" s="280" t="str">
        <f aca="false">+I749&amp;H749</f>
        <v/>
      </c>
    </row>
    <row r="750" customFormat="false" ht="12.5" hidden="false" customHeight="false" outlineLevel="0" collapsed="false">
      <c r="A750" s="290"/>
      <c r="B750" s="286" t="e">
        <f aca="false">VLOOKUP(A750,Adr!A:B,2,FALSE())</f>
        <v>#N/A</v>
      </c>
      <c r="C750" s="296"/>
      <c r="D750" s="304"/>
      <c r="E750" s="289"/>
      <c r="F750" s="298"/>
      <c r="G750" s="296"/>
      <c r="H750" s="296"/>
      <c r="I750" s="291"/>
      <c r="J750" s="292"/>
      <c r="K750" s="293"/>
      <c r="L750" s="292" t="str">
        <f aca="false">A750&amp;G750&amp;H750</f>
        <v/>
      </c>
      <c r="M750" s="293" t="e">
        <f aca="false">B750&amp;F750&amp;H750&amp;C750</f>
        <v>#N/A</v>
      </c>
      <c r="N750" s="280" t="str">
        <f aca="false">+I750&amp;H750</f>
        <v/>
      </c>
    </row>
    <row r="751" customFormat="false" ht="12.5" hidden="false" customHeight="false" outlineLevel="0" collapsed="false">
      <c r="A751" s="290"/>
      <c r="B751" s="286" t="e">
        <f aca="false">VLOOKUP(A751,Adr!A:B,2,FALSE())</f>
        <v>#N/A</v>
      </c>
      <c r="C751" s="301"/>
      <c r="D751" s="305"/>
      <c r="E751" s="289"/>
      <c r="F751" s="298"/>
      <c r="G751" s="296"/>
      <c r="H751" s="296"/>
      <c r="I751" s="292"/>
      <c r="J751" s="292"/>
      <c r="K751" s="293"/>
      <c r="L751" s="292" t="str">
        <f aca="false">A751&amp;G751&amp;H751</f>
        <v/>
      </c>
      <c r="M751" s="293" t="e">
        <f aca="false">B751&amp;F751&amp;H751&amp;C751</f>
        <v>#N/A</v>
      </c>
      <c r="N751" s="280" t="str">
        <f aca="false">+I751&amp;H751</f>
        <v/>
      </c>
    </row>
    <row r="752" customFormat="false" ht="12.5" hidden="false" customHeight="false" outlineLevel="0" collapsed="false">
      <c r="A752" s="298"/>
      <c r="B752" s="286" t="e">
        <f aca="false">VLOOKUP(A752,Adr!A:B,2,FALSE())</f>
        <v>#N/A</v>
      </c>
      <c r="C752" s="296"/>
      <c r="D752" s="304"/>
      <c r="E752" s="295"/>
      <c r="F752" s="298"/>
      <c r="G752" s="296"/>
      <c r="H752" s="296"/>
      <c r="I752" s="291"/>
      <c r="J752" s="292"/>
      <c r="K752" s="293"/>
      <c r="L752" s="292" t="str">
        <f aca="false">A752&amp;G752&amp;H752</f>
        <v/>
      </c>
      <c r="M752" s="293" t="e">
        <f aca="false">B752&amp;F752&amp;H752&amp;C752</f>
        <v>#N/A</v>
      </c>
      <c r="N752" s="280" t="str">
        <f aca="false">+I752&amp;H752</f>
        <v/>
      </c>
    </row>
    <row r="753" customFormat="false" ht="12.5" hidden="false" customHeight="false" outlineLevel="0" collapsed="false">
      <c r="A753" s="298"/>
      <c r="B753" s="286" t="e">
        <f aca="false">VLOOKUP(A753,Adr!A:B,2,FALSE())</f>
        <v>#N/A</v>
      </c>
      <c r="C753" s="296"/>
      <c r="D753" s="304"/>
      <c r="E753" s="295"/>
      <c r="F753" s="298"/>
      <c r="G753" s="296"/>
      <c r="H753" s="296"/>
      <c r="I753" s="291"/>
      <c r="J753" s="292"/>
      <c r="K753" s="293"/>
      <c r="L753" s="292" t="str">
        <f aca="false">A753&amp;G753&amp;H753</f>
        <v/>
      </c>
      <c r="M753" s="293" t="e">
        <f aca="false">B753&amp;F753&amp;H753&amp;C753</f>
        <v>#N/A</v>
      </c>
      <c r="N753" s="280" t="str">
        <f aca="false">+I753&amp;H753</f>
        <v/>
      </c>
    </row>
    <row r="754" customFormat="false" ht="12.5" hidden="false" customHeight="false" outlineLevel="0" collapsed="false">
      <c r="A754" s="298"/>
      <c r="B754" s="286" t="e">
        <f aca="false">VLOOKUP(A754,Adr!A:B,2,FALSE())</f>
        <v>#N/A</v>
      </c>
      <c r="C754" s="296"/>
      <c r="D754" s="304"/>
      <c r="E754" s="295"/>
      <c r="F754" s="298"/>
      <c r="G754" s="296"/>
      <c r="H754" s="296"/>
      <c r="I754" s="291"/>
      <c r="J754" s="292"/>
      <c r="K754" s="293"/>
      <c r="L754" s="292" t="str">
        <f aca="false">A754&amp;G754&amp;H754</f>
        <v/>
      </c>
      <c r="M754" s="293" t="e">
        <f aca="false">B754&amp;F754&amp;H754&amp;C754</f>
        <v>#N/A</v>
      </c>
      <c r="N754" s="280" t="str">
        <f aca="false">+I754&amp;H754</f>
        <v/>
      </c>
    </row>
    <row r="755" customFormat="false" ht="12.5" hidden="false" customHeight="false" outlineLevel="0" collapsed="false">
      <c r="A755" s="298"/>
      <c r="B755" s="286" t="e">
        <f aca="false">VLOOKUP(A755,Adr!A:B,2,FALSE())</f>
        <v>#N/A</v>
      </c>
      <c r="C755" s="296"/>
      <c r="D755" s="304"/>
      <c r="E755" s="295"/>
      <c r="F755" s="298"/>
      <c r="G755" s="296"/>
      <c r="H755" s="296"/>
      <c r="I755" s="291"/>
      <c r="J755" s="292"/>
      <c r="K755" s="293"/>
      <c r="L755" s="292" t="str">
        <f aca="false">A755&amp;G755&amp;H755</f>
        <v/>
      </c>
      <c r="M755" s="293" t="e">
        <f aca="false">B755&amp;F755&amp;H755&amp;C755</f>
        <v>#N/A</v>
      </c>
      <c r="N755" s="280" t="str">
        <f aca="false">+I755&amp;H755</f>
        <v/>
      </c>
    </row>
    <row r="756" customFormat="false" ht="12.5" hidden="false" customHeight="false" outlineLevel="0" collapsed="false">
      <c r="A756" s="298"/>
      <c r="B756" s="286" t="e">
        <f aca="false">VLOOKUP(A756,Adr!A:B,2,FALSE())</f>
        <v>#N/A</v>
      </c>
      <c r="C756" s="296"/>
      <c r="D756" s="304"/>
      <c r="E756" s="295"/>
      <c r="F756" s="298"/>
      <c r="G756" s="296"/>
      <c r="H756" s="296"/>
      <c r="I756" s="291"/>
      <c r="J756" s="292"/>
      <c r="K756" s="293"/>
      <c r="L756" s="292" t="str">
        <f aca="false">A756&amp;G756&amp;H756</f>
        <v/>
      </c>
      <c r="M756" s="293" t="e">
        <f aca="false">B756&amp;F756&amp;H756&amp;C756</f>
        <v>#N/A</v>
      </c>
      <c r="N756" s="280" t="str">
        <f aca="false">+I756&amp;H756</f>
        <v/>
      </c>
    </row>
    <row r="757" customFormat="false" ht="12.5" hidden="false" customHeight="false" outlineLevel="0" collapsed="false">
      <c r="A757" s="298"/>
      <c r="B757" s="286" t="e">
        <f aca="false">VLOOKUP(A757,Adr!A:B,2,FALSE())</f>
        <v>#N/A</v>
      </c>
      <c r="C757" s="296"/>
      <c r="D757" s="304"/>
      <c r="E757" s="295"/>
      <c r="F757" s="298"/>
      <c r="G757" s="296"/>
      <c r="H757" s="296"/>
      <c r="I757" s="291"/>
      <c r="J757" s="292"/>
      <c r="K757" s="293"/>
      <c r="L757" s="292" t="str">
        <f aca="false">A757&amp;G757&amp;H757</f>
        <v/>
      </c>
      <c r="M757" s="293" t="e">
        <f aca="false">B757&amp;F757&amp;H757&amp;C757</f>
        <v>#N/A</v>
      </c>
      <c r="N757" s="280" t="str">
        <f aca="false">+I757&amp;H757</f>
        <v/>
      </c>
    </row>
    <row r="758" customFormat="false" ht="12.5" hidden="false" customHeight="false" outlineLevel="0" collapsed="false">
      <c r="A758" s="298"/>
      <c r="B758" s="286" t="e">
        <f aca="false">VLOOKUP(A758,Adr!A:B,2,FALSE())</f>
        <v>#N/A</v>
      </c>
      <c r="C758" s="296"/>
      <c r="D758" s="304"/>
      <c r="E758" s="295"/>
      <c r="F758" s="298"/>
      <c r="G758" s="296"/>
      <c r="H758" s="296"/>
      <c r="I758" s="291"/>
      <c r="J758" s="292"/>
      <c r="K758" s="293"/>
      <c r="L758" s="292" t="str">
        <f aca="false">A758&amp;G758&amp;H758</f>
        <v/>
      </c>
      <c r="M758" s="293" t="e">
        <f aca="false">B758&amp;F758&amp;H758&amp;C758</f>
        <v>#N/A</v>
      </c>
      <c r="N758" s="280" t="str">
        <f aca="false">+I758&amp;H758</f>
        <v/>
      </c>
    </row>
    <row r="759" customFormat="false" ht="12.5" hidden="false" customHeight="false" outlineLevel="0" collapsed="false">
      <c r="A759" s="298"/>
      <c r="B759" s="286" t="e">
        <f aca="false">VLOOKUP(A759,Adr!A:B,2,FALSE())</f>
        <v>#N/A</v>
      </c>
      <c r="C759" s="296"/>
      <c r="D759" s="304"/>
      <c r="E759" s="295"/>
      <c r="F759" s="298"/>
      <c r="G759" s="296"/>
      <c r="H759" s="296"/>
      <c r="I759" s="291"/>
      <c r="J759" s="292"/>
      <c r="K759" s="293"/>
      <c r="L759" s="292" t="str">
        <f aca="false">A759&amp;G759&amp;H759</f>
        <v/>
      </c>
      <c r="M759" s="293" t="e">
        <f aca="false">B759&amp;F759&amp;H759&amp;C759</f>
        <v>#N/A</v>
      </c>
      <c r="N759" s="280" t="str">
        <f aca="false">+I759&amp;H759</f>
        <v/>
      </c>
    </row>
    <row r="760" customFormat="false" ht="12.5" hidden="false" customHeight="false" outlineLevel="0" collapsed="false">
      <c r="A760" s="298"/>
      <c r="B760" s="286" t="e">
        <f aca="false">VLOOKUP(A760,Adr!A:B,2,FALSE())</f>
        <v>#N/A</v>
      </c>
      <c r="C760" s="296"/>
      <c r="D760" s="304"/>
      <c r="E760" s="295"/>
      <c r="F760" s="298"/>
      <c r="G760" s="296"/>
      <c r="H760" s="296"/>
      <c r="I760" s="291"/>
      <c r="J760" s="292"/>
      <c r="K760" s="293"/>
      <c r="L760" s="292" t="str">
        <f aca="false">A760&amp;G760&amp;H760</f>
        <v/>
      </c>
      <c r="M760" s="293" t="e">
        <f aca="false">B760&amp;F760&amp;H760&amp;C760</f>
        <v>#N/A</v>
      </c>
      <c r="N760" s="280" t="str">
        <f aca="false">+I760&amp;H760</f>
        <v/>
      </c>
    </row>
    <row r="761" customFormat="false" ht="12.5" hidden="false" customHeight="false" outlineLevel="0" collapsed="false">
      <c r="A761" s="298"/>
      <c r="B761" s="286" t="e">
        <f aca="false">VLOOKUP(A761,Adr!A:B,2,FALSE())</f>
        <v>#N/A</v>
      </c>
      <c r="C761" s="296"/>
      <c r="D761" s="304"/>
      <c r="E761" s="295"/>
      <c r="F761" s="298"/>
      <c r="G761" s="296"/>
      <c r="H761" s="296"/>
      <c r="I761" s="291"/>
      <c r="J761" s="292"/>
      <c r="K761" s="293"/>
      <c r="L761" s="292" t="str">
        <f aca="false">A761&amp;G761&amp;H761</f>
        <v/>
      </c>
      <c r="M761" s="293" t="e">
        <f aca="false">B761&amp;F761&amp;H761&amp;C761</f>
        <v>#N/A</v>
      </c>
      <c r="N761" s="280" t="str">
        <f aca="false">+I761&amp;H761</f>
        <v/>
      </c>
    </row>
    <row r="762" customFormat="false" ht="12.5" hidden="false" customHeight="false" outlineLevel="0" collapsed="false">
      <c r="A762" s="298"/>
      <c r="B762" s="286" t="e">
        <f aca="false">VLOOKUP(A762,Adr!A:B,2,FALSE())</f>
        <v>#N/A</v>
      </c>
      <c r="C762" s="296"/>
      <c r="D762" s="304"/>
      <c r="E762" s="295"/>
      <c r="F762" s="298"/>
      <c r="G762" s="296"/>
      <c r="H762" s="296"/>
      <c r="I762" s="291"/>
      <c r="J762" s="292"/>
      <c r="K762" s="293"/>
      <c r="L762" s="292" t="str">
        <f aca="false">A762&amp;G762&amp;H762</f>
        <v/>
      </c>
      <c r="M762" s="293" t="e">
        <f aca="false">B762&amp;F762&amp;H762&amp;C762</f>
        <v>#N/A</v>
      </c>
      <c r="N762" s="280" t="str">
        <f aca="false">+I762&amp;H762</f>
        <v/>
      </c>
    </row>
    <row r="763" customFormat="false" ht="12.5" hidden="false" customHeight="false" outlineLevel="0" collapsed="false">
      <c r="A763" s="298"/>
      <c r="B763" s="286" t="e">
        <f aca="false">VLOOKUP(A763,Adr!A:B,2,FALSE())</f>
        <v>#N/A</v>
      </c>
      <c r="C763" s="296"/>
      <c r="D763" s="304"/>
      <c r="E763" s="295"/>
      <c r="F763" s="298"/>
      <c r="G763" s="296"/>
      <c r="H763" s="296"/>
      <c r="I763" s="291"/>
      <c r="J763" s="292"/>
      <c r="K763" s="293"/>
      <c r="L763" s="292" t="str">
        <f aca="false">A763&amp;G763&amp;H763</f>
        <v/>
      </c>
      <c r="M763" s="293" t="e">
        <f aca="false">B763&amp;F763&amp;H763&amp;C763</f>
        <v>#N/A</v>
      </c>
      <c r="N763" s="280" t="str">
        <f aca="false">+I763&amp;H763</f>
        <v/>
      </c>
    </row>
    <row r="764" customFormat="false" ht="12.5" hidden="false" customHeight="false" outlineLevel="0" collapsed="false">
      <c r="A764" s="298"/>
      <c r="B764" s="286" t="e">
        <f aca="false">VLOOKUP(A764,Adr!A:B,2,FALSE())</f>
        <v>#N/A</v>
      </c>
      <c r="C764" s="296"/>
      <c r="D764" s="304"/>
      <c r="E764" s="295"/>
      <c r="F764" s="298"/>
      <c r="G764" s="296"/>
      <c r="H764" s="296"/>
      <c r="I764" s="291"/>
      <c r="J764" s="292"/>
      <c r="K764" s="293"/>
      <c r="L764" s="292" t="str">
        <f aca="false">A764&amp;G764&amp;H764</f>
        <v/>
      </c>
      <c r="M764" s="293" t="e">
        <f aca="false">B764&amp;F764&amp;H764&amp;C764</f>
        <v>#N/A</v>
      </c>
      <c r="N764" s="280" t="str">
        <f aca="false">+I764&amp;H764</f>
        <v/>
      </c>
    </row>
    <row r="765" customFormat="false" ht="12.5" hidden="false" customHeight="false" outlineLevel="0" collapsed="false">
      <c r="A765" s="298"/>
      <c r="B765" s="286" t="e">
        <f aca="false">VLOOKUP(A765,Adr!A:B,2,FALSE())</f>
        <v>#N/A</v>
      </c>
      <c r="C765" s="296"/>
      <c r="D765" s="304"/>
      <c r="E765" s="295"/>
      <c r="F765" s="298"/>
      <c r="G765" s="296"/>
      <c r="H765" s="296"/>
      <c r="I765" s="291"/>
      <c r="J765" s="292"/>
      <c r="K765" s="293"/>
      <c r="L765" s="292" t="str">
        <f aca="false">A765&amp;G765&amp;H765</f>
        <v/>
      </c>
      <c r="M765" s="293" t="e">
        <f aca="false">B765&amp;F765&amp;H765&amp;C765</f>
        <v>#N/A</v>
      </c>
      <c r="N765" s="280" t="str">
        <f aca="false">+I765&amp;H765</f>
        <v/>
      </c>
    </row>
    <row r="766" customFormat="false" ht="12.5" hidden="false" customHeight="false" outlineLevel="0" collapsed="false">
      <c r="A766" s="298"/>
      <c r="B766" s="286" t="e">
        <f aca="false">VLOOKUP(A766,Adr!A:B,2,FALSE())</f>
        <v>#N/A</v>
      </c>
      <c r="C766" s="296"/>
      <c r="D766" s="304"/>
      <c r="E766" s="295"/>
      <c r="F766" s="298"/>
      <c r="G766" s="296"/>
      <c r="H766" s="296"/>
      <c r="I766" s="291"/>
      <c r="J766" s="292"/>
      <c r="K766" s="293"/>
      <c r="L766" s="292" t="str">
        <f aca="false">A766&amp;G766&amp;H766</f>
        <v/>
      </c>
      <c r="M766" s="293" t="e">
        <f aca="false">B766&amp;F766&amp;H766&amp;C766</f>
        <v>#N/A</v>
      </c>
      <c r="N766" s="280" t="str">
        <f aca="false">+I766&amp;H766</f>
        <v/>
      </c>
    </row>
    <row r="767" customFormat="false" ht="12.5" hidden="false" customHeight="false" outlineLevel="0" collapsed="false">
      <c r="A767" s="298"/>
      <c r="B767" s="286" t="e">
        <f aca="false">VLOOKUP(A767,Adr!A:B,2,FALSE())</f>
        <v>#N/A</v>
      </c>
      <c r="C767" s="296"/>
      <c r="D767" s="304"/>
      <c r="E767" s="295"/>
      <c r="F767" s="298"/>
      <c r="G767" s="296"/>
      <c r="H767" s="296"/>
      <c r="I767" s="291"/>
      <c r="J767" s="292"/>
      <c r="K767" s="293"/>
      <c r="L767" s="292" t="str">
        <f aca="false">A767&amp;G767&amp;H767</f>
        <v/>
      </c>
      <c r="M767" s="293" t="e">
        <f aca="false">B767&amp;F767&amp;H767&amp;C767</f>
        <v>#N/A</v>
      </c>
      <c r="N767" s="280" t="str">
        <f aca="false">+I767&amp;H767</f>
        <v/>
      </c>
    </row>
    <row r="768" customFormat="false" ht="12.5" hidden="false" customHeight="false" outlineLevel="0" collapsed="false">
      <c r="A768" s="298"/>
      <c r="B768" s="286" t="e">
        <f aca="false">VLOOKUP(A768,Adr!A:B,2,FALSE())</f>
        <v>#N/A</v>
      </c>
      <c r="C768" s="296"/>
      <c r="D768" s="304"/>
      <c r="E768" s="295"/>
      <c r="F768" s="298"/>
      <c r="G768" s="296"/>
      <c r="H768" s="296"/>
      <c r="I768" s="291"/>
      <c r="J768" s="292"/>
      <c r="K768" s="293"/>
      <c r="L768" s="292" t="str">
        <f aca="false">A768&amp;G768&amp;H768</f>
        <v/>
      </c>
      <c r="M768" s="293" t="e">
        <f aca="false">B768&amp;F768&amp;H768&amp;C768</f>
        <v>#N/A</v>
      </c>
      <c r="N768" s="280" t="str">
        <f aca="false">+I768&amp;H768</f>
        <v/>
      </c>
    </row>
    <row r="769" customFormat="false" ht="12.5" hidden="false" customHeight="false" outlineLevel="0" collapsed="false">
      <c r="A769" s="298"/>
      <c r="B769" s="286" t="e">
        <f aca="false">VLOOKUP(A769,Adr!A:B,2,FALSE())</f>
        <v>#N/A</v>
      </c>
      <c r="C769" s="296"/>
      <c r="D769" s="304"/>
      <c r="E769" s="295"/>
      <c r="F769" s="298"/>
      <c r="G769" s="296"/>
      <c r="H769" s="296"/>
      <c r="I769" s="291"/>
      <c r="J769" s="292"/>
      <c r="K769" s="293"/>
      <c r="L769" s="292" t="str">
        <f aca="false">A769&amp;G769&amp;H769</f>
        <v/>
      </c>
      <c r="M769" s="293" t="e">
        <f aca="false">B769&amp;F769&amp;H769&amp;C769</f>
        <v>#N/A</v>
      </c>
      <c r="N769" s="280" t="str">
        <f aca="false">+I769&amp;H769</f>
        <v/>
      </c>
    </row>
    <row r="770" customFormat="false" ht="12.5" hidden="false" customHeight="false" outlineLevel="0" collapsed="false">
      <c r="A770" s="298"/>
      <c r="B770" s="286" t="e">
        <f aca="false">VLOOKUP(A770,Adr!A:B,2,FALSE())</f>
        <v>#N/A</v>
      </c>
      <c r="C770" s="296"/>
      <c r="D770" s="304"/>
      <c r="E770" s="295"/>
      <c r="F770" s="298"/>
      <c r="G770" s="296"/>
      <c r="H770" s="296"/>
      <c r="I770" s="291"/>
      <c r="J770" s="292"/>
      <c r="K770" s="293"/>
      <c r="L770" s="292" t="str">
        <f aca="false">A770&amp;G770&amp;H770</f>
        <v/>
      </c>
      <c r="M770" s="293" t="e">
        <f aca="false">B770&amp;F770&amp;H770&amp;C770</f>
        <v>#N/A</v>
      </c>
      <c r="N770" s="280" t="str">
        <f aca="false">+I770&amp;H770</f>
        <v/>
      </c>
    </row>
    <row r="771" customFormat="false" ht="12.5" hidden="false" customHeight="false" outlineLevel="0" collapsed="false">
      <c r="A771" s="298"/>
      <c r="B771" s="286" t="e">
        <f aca="false">VLOOKUP(A771,Adr!A:B,2,FALSE())</f>
        <v>#N/A</v>
      </c>
      <c r="C771" s="296"/>
      <c r="D771" s="304"/>
      <c r="E771" s="295"/>
      <c r="F771" s="298"/>
      <c r="G771" s="296"/>
      <c r="H771" s="296"/>
      <c r="I771" s="291"/>
      <c r="J771" s="292"/>
      <c r="K771" s="293"/>
      <c r="L771" s="292" t="str">
        <f aca="false">A771&amp;G771&amp;H771</f>
        <v/>
      </c>
      <c r="M771" s="293" t="e">
        <f aca="false">B771&amp;F771&amp;H771&amp;C771</f>
        <v>#N/A</v>
      </c>
      <c r="N771" s="280" t="str">
        <f aca="false">+I771&amp;H771</f>
        <v/>
      </c>
    </row>
    <row r="772" customFormat="false" ht="12.5" hidden="false" customHeight="false" outlineLevel="0" collapsed="false">
      <c r="A772" s="298"/>
      <c r="B772" s="286" t="e">
        <f aca="false">VLOOKUP(A772,Adr!A:B,2,FALSE())</f>
        <v>#N/A</v>
      </c>
      <c r="C772" s="296"/>
      <c r="D772" s="304"/>
      <c r="E772" s="295"/>
      <c r="F772" s="298"/>
      <c r="G772" s="296"/>
      <c r="H772" s="296"/>
      <c r="I772" s="291"/>
      <c r="J772" s="292"/>
      <c r="K772" s="293"/>
      <c r="L772" s="292" t="str">
        <f aca="false">A772&amp;G772&amp;H772</f>
        <v/>
      </c>
      <c r="M772" s="293" t="e">
        <f aca="false">B772&amp;F772&amp;H772&amp;C772</f>
        <v>#N/A</v>
      </c>
      <c r="N772" s="280" t="str">
        <f aca="false">+I772&amp;H772</f>
        <v/>
      </c>
    </row>
    <row r="773" customFormat="false" ht="12.5" hidden="false" customHeight="false" outlineLevel="0" collapsed="false">
      <c r="A773" s="298"/>
      <c r="B773" s="286" t="e">
        <f aca="false">VLOOKUP(A773,Adr!A:B,2,FALSE())</f>
        <v>#N/A</v>
      </c>
      <c r="C773" s="296"/>
      <c r="D773" s="304"/>
      <c r="E773" s="295"/>
      <c r="F773" s="298"/>
      <c r="G773" s="296"/>
      <c r="H773" s="296"/>
      <c r="I773" s="291"/>
      <c r="J773" s="292"/>
      <c r="K773" s="293"/>
      <c r="L773" s="292" t="str">
        <f aca="false">A773&amp;G773&amp;H773</f>
        <v/>
      </c>
      <c r="M773" s="293" t="e">
        <f aca="false">B773&amp;F773&amp;H773&amp;C773</f>
        <v>#N/A</v>
      </c>
      <c r="N773" s="280" t="str">
        <f aca="false">+I773&amp;H773</f>
        <v/>
      </c>
    </row>
    <row r="774" customFormat="false" ht="12.5" hidden="false" customHeight="false" outlineLevel="0" collapsed="false">
      <c r="A774" s="298"/>
      <c r="B774" s="286" t="e">
        <f aca="false">VLOOKUP(A774,Adr!A:B,2,FALSE())</f>
        <v>#N/A</v>
      </c>
      <c r="C774" s="296"/>
      <c r="D774" s="304"/>
      <c r="E774" s="295"/>
      <c r="F774" s="298"/>
      <c r="G774" s="296"/>
      <c r="H774" s="296"/>
      <c r="I774" s="291"/>
      <c r="J774" s="292"/>
      <c r="K774" s="293"/>
      <c r="L774" s="292" t="str">
        <f aca="false">A774&amp;G774&amp;H774</f>
        <v/>
      </c>
      <c r="M774" s="293" t="e">
        <f aca="false">B774&amp;F774&amp;H774&amp;C774</f>
        <v>#N/A</v>
      </c>
      <c r="N774" s="280" t="str">
        <f aca="false">+I774&amp;H774</f>
        <v/>
      </c>
    </row>
    <row r="775" customFormat="false" ht="12.5" hidden="false" customHeight="false" outlineLevel="0" collapsed="false">
      <c r="A775" s="298"/>
      <c r="B775" s="286" t="e">
        <f aca="false">VLOOKUP(A775,Adr!A:B,2,FALSE())</f>
        <v>#N/A</v>
      </c>
      <c r="C775" s="296"/>
      <c r="D775" s="304"/>
      <c r="E775" s="295"/>
      <c r="F775" s="298"/>
      <c r="G775" s="296"/>
      <c r="H775" s="296"/>
      <c r="I775" s="291"/>
      <c r="J775" s="292"/>
      <c r="K775" s="293"/>
      <c r="L775" s="292" t="str">
        <f aca="false">A775&amp;G775&amp;H775</f>
        <v/>
      </c>
      <c r="M775" s="293" t="e">
        <f aca="false">B775&amp;F775&amp;H775&amp;C775</f>
        <v>#N/A</v>
      </c>
      <c r="N775" s="280" t="str">
        <f aca="false">+I775&amp;H775</f>
        <v/>
      </c>
    </row>
    <row r="776" customFormat="false" ht="12.5" hidden="false" customHeight="false" outlineLevel="0" collapsed="false">
      <c r="A776" s="290"/>
      <c r="B776" s="286" t="e">
        <f aca="false">VLOOKUP(A776,Adr!A:B,2,FALSE())</f>
        <v>#N/A</v>
      </c>
      <c r="C776" s="299"/>
      <c r="D776" s="307"/>
      <c r="E776" s="289"/>
      <c r="F776" s="290"/>
      <c r="G776" s="287"/>
      <c r="H776" s="287"/>
      <c r="I776" s="292"/>
      <c r="J776" s="292"/>
      <c r="K776" s="293"/>
      <c r="L776" s="292" t="str">
        <f aca="false">A776&amp;G776&amp;H776</f>
        <v/>
      </c>
      <c r="M776" s="293" t="e">
        <f aca="false">B776&amp;F776&amp;H776&amp;C776</f>
        <v>#N/A</v>
      </c>
      <c r="N776" s="280" t="str">
        <f aca="false">+I776&amp;H776</f>
        <v/>
      </c>
    </row>
    <row r="777" customFormat="false" ht="12.5" hidden="false" customHeight="false" outlineLevel="0" collapsed="false">
      <c r="A777" s="290"/>
      <c r="B777" s="286" t="e">
        <f aca="false">VLOOKUP(A777,Adr!A:B,2,FALSE())</f>
        <v>#N/A</v>
      </c>
      <c r="C777" s="299"/>
      <c r="D777" s="307"/>
      <c r="E777" s="289"/>
      <c r="F777" s="290"/>
      <c r="G777" s="287"/>
      <c r="H777" s="287"/>
      <c r="I777" s="292"/>
      <c r="J777" s="292"/>
      <c r="K777" s="293"/>
      <c r="L777" s="292" t="str">
        <f aca="false">A777&amp;G777&amp;H777</f>
        <v/>
      </c>
      <c r="M777" s="293" t="e">
        <f aca="false">B777&amp;F777&amp;H777&amp;C777</f>
        <v>#N/A</v>
      </c>
      <c r="N777" s="280" t="str">
        <f aca="false">+I777&amp;H777</f>
        <v/>
      </c>
    </row>
    <row r="778" customFormat="false" ht="12.5" hidden="false" customHeight="false" outlineLevel="0" collapsed="false">
      <c r="A778" s="290"/>
      <c r="B778" s="286" t="e">
        <f aca="false">VLOOKUP(A778,Adr!A:B,2,FALSE())</f>
        <v>#N/A</v>
      </c>
      <c r="C778" s="299"/>
      <c r="D778" s="307"/>
      <c r="E778" s="289"/>
      <c r="F778" s="290"/>
      <c r="G778" s="287"/>
      <c r="H778" s="287"/>
      <c r="I778" s="292"/>
      <c r="J778" s="292"/>
      <c r="K778" s="293"/>
      <c r="L778" s="292" t="str">
        <f aca="false">A778&amp;G778&amp;H778</f>
        <v/>
      </c>
      <c r="M778" s="293" t="e">
        <f aca="false">B778&amp;F778&amp;H778&amp;C778</f>
        <v>#N/A</v>
      </c>
      <c r="N778" s="280" t="str">
        <f aca="false">+I778&amp;H778</f>
        <v/>
      </c>
    </row>
    <row r="779" customFormat="false" ht="12.5" hidden="false" customHeight="false" outlineLevel="0" collapsed="false">
      <c r="A779" s="290"/>
      <c r="B779" s="286" t="e">
        <f aca="false">VLOOKUP(A779,Adr!A:B,2,FALSE())</f>
        <v>#N/A</v>
      </c>
      <c r="C779" s="299"/>
      <c r="D779" s="307"/>
      <c r="E779" s="289"/>
      <c r="F779" s="290"/>
      <c r="G779" s="287"/>
      <c r="H779" s="287"/>
      <c r="I779" s="292"/>
      <c r="J779" s="292"/>
      <c r="K779" s="293"/>
      <c r="L779" s="292" t="str">
        <f aca="false">A779&amp;G779&amp;H779</f>
        <v/>
      </c>
      <c r="M779" s="293" t="e">
        <f aca="false">B779&amp;F779&amp;H779&amp;C779</f>
        <v>#N/A</v>
      </c>
      <c r="N779" s="280" t="str">
        <f aca="false">+I779&amp;H779</f>
        <v/>
      </c>
    </row>
    <row r="780" customFormat="false" ht="12.5" hidden="false" customHeight="false" outlineLevel="0" collapsed="false">
      <c r="A780" s="298"/>
      <c r="B780" s="286" t="e">
        <f aca="false">VLOOKUP(A780,Adr!A:B,2,FALSE())</f>
        <v>#N/A</v>
      </c>
      <c r="C780" s="296"/>
      <c r="D780" s="304"/>
      <c r="E780" s="289"/>
      <c r="F780" s="298"/>
      <c r="G780" s="296"/>
      <c r="H780" s="296"/>
      <c r="I780" s="291"/>
      <c r="J780" s="292"/>
      <c r="K780" s="293"/>
      <c r="L780" s="292" t="str">
        <f aca="false">A780&amp;G780&amp;H780</f>
        <v/>
      </c>
      <c r="M780" s="293" t="e">
        <f aca="false">B780&amp;F780&amp;H780&amp;C780</f>
        <v>#N/A</v>
      </c>
      <c r="N780" s="280" t="str">
        <f aca="false">+I780&amp;H780</f>
        <v/>
      </c>
    </row>
    <row r="781" customFormat="false" ht="12.5" hidden="false" customHeight="false" outlineLevel="0" collapsed="false">
      <c r="A781" s="290"/>
      <c r="B781" s="286" t="e">
        <f aca="false">VLOOKUP(A781,Adr!A:B,2,FALSE())</f>
        <v>#N/A</v>
      </c>
      <c r="C781" s="301"/>
      <c r="D781" s="305"/>
      <c r="E781" s="289"/>
      <c r="F781" s="298"/>
      <c r="G781" s="296"/>
      <c r="H781" s="296"/>
      <c r="I781" s="292"/>
      <c r="J781" s="292"/>
      <c r="K781" s="293"/>
      <c r="L781" s="292" t="str">
        <f aca="false">A781&amp;G781&amp;H781</f>
        <v/>
      </c>
      <c r="M781" s="293" t="e">
        <f aca="false">B781&amp;F781&amp;H781&amp;C781</f>
        <v>#N/A</v>
      </c>
      <c r="N781" s="280" t="str">
        <f aca="false">+I781&amp;H781</f>
        <v/>
      </c>
    </row>
    <row r="782" customFormat="false" ht="12.5" hidden="false" customHeight="false" outlineLevel="0" collapsed="false">
      <c r="A782" s="290"/>
      <c r="B782" s="286" t="e">
        <f aca="false">VLOOKUP(A782,Adr!A:B,2,FALSE())</f>
        <v>#N/A</v>
      </c>
      <c r="C782" s="301"/>
      <c r="D782" s="305"/>
      <c r="E782" s="289"/>
      <c r="F782" s="298"/>
      <c r="G782" s="296"/>
      <c r="H782" s="296"/>
      <c r="I782" s="292"/>
      <c r="J782" s="292"/>
      <c r="K782" s="293"/>
      <c r="L782" s="292" t="str">
        <f aca="false">A782&amp;G782&amp;H782</f>
        <v/>
      </c>
      <c r="M782" s="293" t="e">
        <f aca="false">B782&amp;F782&amp;H782&amp;C782</f>
        <v>#N/A</v>
      </c>
      <c r="N782" s="280" t="str">
        <f aca="false">+I782&amp;H782</f>
        <v/>
      </c>
    </row>
    <row r="783" customFormat="false" ht="12.5" hidden="false" customHeight="false" outlineLevel="0" collapsed="false">
      <c r="A783" s="290"/>
      <c r="B783" s="286" t="e">
        <f aca="false">VLOOKUP(A783,Adr!A:B,2,FALSE())</f>
        <v>#N/A</v>
      </c>
      <c r="C783" s="296"/>
      <c r="D783" s="304"/>
      <c r="E783" s="289"/>
      <c r="F783" s="298"/>
      <c r="G783" s="296"/>
      <c r="H783" s="296"/>
      <c r="I783" s="291"/>
      <c r="J783" s="292"/>
      <c r="K783" s="293"/>
      <c r="L783" s="292" t="str">
        <f aca="false">A783&amp;G783&amp;H783</f>
        <v/>
      </c>
      <c r="M783" s="293" t="e">
        <f aca="false">B783&amp;F783&amp;H783&amp;C783</f>
        <v>#N/A</v>
      </c>
      <c r="N783" s="280" t="str">
        <f aca="false">+I783&amp;H783</f>
        <v/>
      </c>
    </row>
    <row r="784" customFormat="false" ht="12.5" hidden="false" customHeight="false" outlineLevel="0" collapsed="false">
      <c r="A784" s="290"/>
      <c r="B784" s="286" t="e">
        <f aca="false">VLOOKUP(A784,Adr!A:B,2,FALSE())</f>
        <v>#N/A</v>
      </c>
      <c r="C784" s="296"/>
      <c r="D784" s="304"/>
      <c r="E784" s="289"/>
      <c r="F784" s="298"/>
      <c r="G784" s="296"/>
      <c r="H784" s="296"/>
      <c r="I784" s="291"/>
      <c r="J784" s="292"/>
      <c r="K784" s="293"/>
      <c r="L784" s="292" t="str">
        <f aca="false">A784&amp;G784&amp;H784</f>
        <v/>
      </c>
      <c r="M784" s="293" t="e">
        <f aca="false">B784&amp;F784&amp;H784&amp;C784</f>
        <v>#N/A</v>
      </c>
      <c r="N784" s="280" t="str">
        <f aca="false">+I784&amp;H784</f>
        <v/>
      </c>
    </row>
    <row r="785" customFormat="false" ht="12.5" hidden="false" customHeight="false" outlineLevel="0" collapsed="false">
      <c r="A785" s="290"/>
      <c r="B785" s="286" t="e">
        <f aca="false">VLOOKUP(A785,Adr!A:B,2,FALSE())</f>
        <v>#N/A</v>
      </c>
      <c r="C785" s="296"/>
      <c r="D785" s="304"/>
      <c r="E785" s="289"/>
      <c r="F785" s="298"/>
      <c r="G785" s="296"/>
      <c r="H785" s="296"/>
      <c r="I785" s="291"/>
      <c r="J785" s="292"/>
      <c r="K785" s="293"/>
      <c r="L785" s="292" t="str">
        <f aca="false">A785&amp;G785&amp;H785</f>
        <v/>
      </c>
      <c r="M785" s="293" t="e">
        <f aca="false">B785&amp;F785&amp;H785&amp;C785</f>
        <v>#N/A</v>
      </c>
      <c r="N785" s="280" t="str">
        <f aca="false">+I785&amp;H785</f>
        <v/>
      </c>
    </row>
    <row r="786" customFormat="false" ht="12.5" hidden="false" customHeight="false" outlineLevel="0" collapsed="false">
      <c r="A786" s="298"/>
      <c r="B786" s="286" t="e">
        <f aca="false">VLOOKUP(A786,Adr!A:B,2,FALSE())</f>
        <v>#N/A</v>
      </c>
      <c r="C786" s="296"/>
      <c r="D786" s="304"/>
      <c r="E786" s="295"/>
      <c r="F786" s="298"/>
      <c r="G786" s="296"/>
      <c r="H786" s="296"/>
      <c r="I786" s="291"/>
      <c r="J786" s="292"/>
      <c r="K786" s="293"/>
      <c r="L786" s="292" t="str">
        <f aca="false">A786&amp;G786&amp;H786</f>
        <v/>
      </c>
      <c r="M786" s="293" t="e">
        <f aca="false">B786&amp;F786&amp;H786&amp;C786</f>
        <v>#N/A</v>
      </c>
      <c r="N786" s="280" t="str">
        <f aca="false">+I786&amp;H786</f>
        <v/>
      </c>
    </row>
    <row r="787" customFormat="false" ht="12.5" hidden="false" customHeight="false" outlineLevel="0" collapsed="false">
      <c r="C787" s="299"/>
      <c r="G787" s="296"/>
      <c r="H787" s="296"/>
    </row>
    <row r="788" customFormat="false" ht="12.5" hidden="false" customHeight="false" outlineLevel="0" collapsed="false">
      <c r="C788" s="299"/>
      <c r="G788" s="296"/>
      <c r="H788" s="296"/>
    </row>
    <row r="789" customFormat="false" ht="12.5" hidden="false" customHeight="false" outlineLevel="0" collapsed="false">
      <c r="G789" s="296"/>
      <c r="H789" s="296"/>
    </row>
    <row r="790" customFormat="false" ht="12.5" hidden="false" customHeight="false" outlineLevel="0" collapsed="false">
      <c r="G790" s="296"/>
      <c r="H790" s="296"/>
    </row>
    <row r="791" customFormat="false" ht="12.5" hidden="false" customHeight="false" outlineLevel="0" collapsed="false">
      <c r="G791" s="296"/>
      <c r="H791" s="296"/>
    </row>
    <row r="792" customFormat="false" ht="12.5" hidden="false" customHeight="false" outlineLevel="0" collapsed="false">
      <c r="G792" s="296"/>
      <c r="H792" s="296"/>
    </row>
  </sheetData>
  <sheetProtection sheet="true" objects="true" scenarios="true"/>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8046875" defaultRowHeight="12.5" zeroHeight="false" outlineLevelRow="0" outlineLevelCol="0"/>
  <cols>
    <col collapsed="false" customWidth="true" hidden="false" outlineLevel="0" max="1" min="1" style="0" width="24.09"/>
    <col collapsed="false" customWidth="true" hidden="false" outlineLevel="0" max="2" min="2" style="0" width="2.09"/>
    <col collapsed="false" customWidth="true" hidden="false" outlineLevel="0" max="3" min="3" style="0" width="5.01"/>
    <col collapsed="false" customWidth="true" hidden="false" outlineLevel="0" max="4" min="4" style="0" width="14.01"/>
    <col collapsed="false" customWidth="true" hidden="false" outlineLevel="0" max="5" min="5" style="0" width="6.54"/>
    <col collapsed="false" customWidth="true" hidden="false" outlineLevel="0" max="7" min="7" style="0" width="41.54"/>
    <col collapsed="false" customWidth="true" hidden="false" outlineLevel="0" max="8" min="8" style="0" width="2"/>
    <col collapsed="false" customWidth="true" hidden="false" outlineLevel="0" max="9" min="9" style="0" width="6.54"/>
    <col collapsed="false" customWidth="true" hidden="false" outlineLevel="0" max="10" min="10" style="0" width="41.09"/>
  </cols>
  <sheetData>
    <row r="1" s="309" customFormat="true" ht="13" hidden="false" customHeight="false" outlineLevel="0" collapsed="false">
      <c r="A1" s="308" t="s">
        <v>2047</v>
      </c>
      <c r="B1" s="308"/>
      <c r="C1" s="308" t="s">
        <v>373</v>
      </c>
      <c r="D1" s="308" t="s">
        <v>2226</v>
      </c>
      <c r="E1" s="308" t="s">
        <v>2227</v>
      </c>
      <c r="F1" s="308" t="s">
        <v>352</v>
      </c>
      <c r="G1" s="308" t="s">
        <v>2228</v>
      </c>
      <c r="H1" s="308"/>
      <c r="I1" s="308" t="s">
        <v>352</v>
      </c>
      <c r="J1" s="308" t="s">
        <v>2229</v>
      </c>
      <c r="K1" s="308"/>
      <c r="L1" s="308"/>
      <c r="M1" s="308"/>
      <c r="N1" s="308"/>
    </row>
    <row r="2" customFormat="false" ht="12.5" hidden="false" customHeight="false" outlineLevel="0" collapsed="false">
      <c r="A2" s="0" t="s">
        <v>2230</v>
      </c>
      <c r="C2" s="0" t="s">
        <v>376</v>
      </c>
      <c r="D2" s="0" t="s">
        <v>2231</v>
      </c>
      <c r="E2" s="0" t="n">
        <v>1</v>
      </c>
      <c r="F2" s="0" t="s">
        <v>356</v>
      </c>
      <c r="G2" s="0" t="s">
        <v>2232</v>
      </c>
      <c r="I2" s="0" t="s">
        <v>354</v>
      </c>
      <c r="J2" s="0" t="s">
        <v>2233</v>
      </c>
    </row>
    <row r="3" customFormat="false" ht="12.5" hidden="false" customHeight="false" outlineLevel="0" collapsed="false">
      <c r="A3" s="0" t="s">
        <v>2053</v>
      </c>
      <c r="C3" s="0" t="s">
        <v>378</v>
      </c>
      <c r="D3" s="0" t="s">
        <v>2234</v>
      </c>
      <c r="E3" s="0" t="n">
        <v>1</v>
      </c>
      <c r="F3" s="0" t="s">
        <v>356</v>
      </c>
      <c r="G3" s="0" t="s">
        <v>2232</v>
      </c>
      <c r="I3" s="0" t="s">
        <v>356</v>
      </c>
      <c r="J3" s="0" t="s">
        <v>357</v>
      </c>
    </row>
    <row r="4" customFormat="false" ht="12.5" hidden="false" customHeight="false" outlineLevel="0" collapsed="false">
      <c r="A4" s="0" t="s">
        <v>2121</v>
      </c>
      <c r="C4" s="0" t="s">
        <v>380</v>
      </c>
      <c r="D4" s="0" t="s">
        <v>2235</v>
      </c>
      <c r="E4" s="0" t="n">
        <v>1</v>
      </c>
      <c r="F4" s="0" t="s">
        <v>356</v>
      </c>
      <c r="G4" s="0" t="s">
        <v>2232</v>
      </c>
      <c r="I4" s="0" t="s">
        <v>358</v>
      </c>
      <c r="J4" s="0" t="s">
        <v>359</v>
      </c>
    </row>
    <row r="5" customFormat="false" ht="12.5" hidden="false" customHeight="false" outlineLevel="0" collapsed="false">
      <c r="A5" s="0" t="s">
        <v>2073</v>
      </c>
      <c r="C5" s="0" t="s">
        <v>382</v>
      </c>
      <c r="D5" s="0" t="s">
        <v>2236</v>
      </c>
      <c r="E5" s="0" t="n">
        <v>1</v>
      </c>
      <c r="F5" s="0" t="s">
        <v>356</v>
      </c>
      <c r="G5" s="0" t="s">
        <v>2232</v>
      </c>
      <c r="I5" s="0" t="s">
        <v>360</v>
      </c>
      <c r="J5" s="0" t="s">
        <v>361</v>
      </c>
    </row>
    <row r="6" customFormat="false" ht="12.5" hidden="false" customHeight="false" outlineLevel="0" collapsed="false">
      <c r="A6" s="0" t="s">
        <v>2237</v>
      </c>
      <c r="C6" s="0" t="s">
        <v>384</v>
      </c>
      <c r="D6" s="0" t="s">
        <v>2238</v>
      </c>
      <c r="E6" s="0" t="n">
        <v>1</v>
      </c>
      <c r="F6" s="0" t="s">
        <v>356</v>
      </c>
      <c r="G6" s="0" t="s">
        <v>2232</v>
      </c>
      <c r="I6" s="0" t="s">
        <v>362</v>
      </c>
      <c r="J6" s="0" t="s">
        <v>2239</v>
      </c>
    </row>
    <row r="7" customFormat="false" ht="12.5" hidden="false" customHeight="false" outlineLevel="0" collapsed="false">
      <c r="A7" s="0" t="s">
        <v>2240</v>
      </c>
      <c r="C7" s="0" t="s">
        <v>386</v>
      </c>
      <c r="D7" s="0" t="s">
        <v>2241</v>
      </c>
      <c r="E7" s="0" t="n">
        <v>2</v>
      </c>
      <c r="F7" s="0" t="s">
        <v>358</v>
      </c>
      <c r="G7" s="0" t="s">
        <v>2242</v>
      </c>
    </row>
    <row r="8" customFormat="false" ht="12.5" hidden="false" customHeight="false" outlineLevel="0" collapsed="false">
      <c r="A8" s="0" t="s">
        <v>2083</v>
      </c>
      <c r="C8" s="0" t="s">
        <v>388</v>
      </c>
      <c r="D8" s="0" t="s">
        <v>2243</v>
      </c>
      <c r="E8" s="0" t="n">
        <v>3</v>
      </c>
      <c r="F8" s="0" t="s">
        <v>358</v>
      </c>
      <c r="G8" s="0" t="s">
        <v>2244</v>
      </c>
    </row>
    <row r="9" customFormat="false" ht="12.5" hidden="false" customHeight="false" outlineLevel="0" collapsed="false">
      <c r="A9" s="0" t="s">
        <v>2245</v>
      </c>
      <c r="C9" s="0" t="s">
        <v>390</v>
      </c>
      <c r="D9" s="0" t="s">
        <v>2246</v>
      </c>
      <c r="E9" s="0" t="n">
        <v>3</v>
      </c>
      <c r="F9" s="0" t="s">
        <v>358</v>
      </c>
      <c r="G9" s="0" t="s">
        <v>2247</v>
      </c>
    </row>
    <row r="10" customFormat="false" ht="12.5" hidden="false" customHeight="false" outlineLevel="0" collapsed="false">
      <c r="A10" s="0" t="s">
        <v>2161</v>
      </c>
      <c r="C10" s="0" t="s">
        <v>392</v>
      </c>
      <c r="D10" s="0" t="s">
        <v>2248</v>
      </c>
      <c r="E10" s="0" t="n">
        <v>4</v>
      </c>
      <c r="F10" s="0" t="s">
        <v>358</v>
      </c>
      <c r="G10" s="0" t="s">
        <v>2249</v>
      </c>
    </row>
    <row r="11" customFormat="false" ht="12.5" hidden="false" customHeight="false" outlineLevel="0" collapsed="false">
      <c r="A11" s="0" t="s">
        <v>2163</v>
      </c>
      <c r="C11" s="0" t="s">
        <v>394</v>
      </c>
      <c r="D11" s="0" t="s">
        <v>2250</v>
      </c>
      <c r="E11" s="0" t="n">
        <v>4</v>
      </c>
      <c r="F11" s="0" t="s">
        <v>354</v>
      </c>
      <c r="G11" s="0" t="s">
        <v>2249</v>
      </c>
    </row>
    <row r="12" customFormat="false" ht="12.5" hidden="false" customHeight="false" outlineLevel="0" collapsed="false">
      <c r="A12" s="0" t="s">
        <v>2123</v>
      </c>
      <c r="C12" s="0" t="s">
        <v>396</v>
      </c>
      <c r="D12" s="0" t="s">
        <v>2251</v>
      </c>
      <c r="E12" s="0" t="n">
        <v>4</v>
      </c>
      <c r="F12" s="0" t="s">
        <v>354</v>
      </c>
      <c r="G12" s="0" t="s">
        <v>2249</v>
      </c>
    </row>
    <row r="13" customFormat="false" ht="12.5" hidden="false" customHeight="false" outlineLevel="0" collapsed="false">
      <c r="A13" s="0" t="s">
        <v>2166</v>
      </c>
      <c r="C13" s="0" t="s">
        <v>398</v>
      </c>
      <c r="D13" s="0" t="s">
        <v>2252</v>
      </c>
      <c r="E13" s="0" t="n">
        <v>4</v>
      </c>
      <c r="F13" s="0" t="s">
        <v>362</v>
      </c>
      <c r="G13" s="0" t="s">
        <v>2249</v>
      </c>
    </row>
    <row r="14" customFormat="false" ht="12.5" hidden="false" customHeight="false" outlineLevel="0" collapsed="false">
      <c r="A14" s="0" t="s">
        <v>2055</v>
      </c>
      <c r="C14" s="0" t="s">
        <v>400</v>
      </c>
      <c r="D14" s="0" t="s">
        <v>2253</v>
      </c>
      <c r="E14" s="0" t="n">
        <v>4</v>
      </c>
      <c r="F14" s="0" t="s">
        <v>358</v>
      </c>
      <c r="G14" s="0" t="s">
        <v>2249</v>
      </c>
    </row>
    <row r="15" customFormat="false" ht="12.5" hidden="false" customHeight="false" outlineLevel="0" collapsed="false">
      <c r="A15" s="0" t="s">
        <v>2057</v>
      </c>
      <c r="C15" s="0" t="s">
        <v>402</v>
      </c>
    </row>
    <row r="16" customFormat="false" ht="12.5" hidden="false" customHeight="false" outlineLevel="0" collapsed="false">
      <c r="A16" s="0" t="s">
        <v>2125</v>
      </c>
      <c r="C16" s="0" t="s">
        <v>403</v>
      </c>
    </row>
    <row r="17" customFormat="false" ht="12.5" hidden="false" customHeight="false" outlineLevel="0" collapsed="false">
      <c r="A17" s="0" t="s">
        <v>2085</v>
      </c>
      <c r="C17" s="0" t="s">
        <v>404</v>
      </c>
    </row>
    <row r="18" customFormat="false" ht="12.5" hidden="false" customHeight="false" outlineLevel="0" collapsed="false">
      <c r="A18" s="0" t="s">
        <v>2127</v>
      </c>
      <c r="C18" s="0" t="s">
        <v>405</v>
      </c>
    </row>
    <row r="19" customFormat="false" ht="12.5" hidden="false" customHeight="false" outlineLevel="0" collapsed="false">
      <c r="A19" s="0" t="s">
        <v>2129</v>
      </c>
      <c r="C19" s="0" t="s">
        <v>406</v>
      </c>
    </row>
    <row r="20" customFormat="false" ht="12.5" hidden="false" customHeight="false" outlineLevel="0" collapsed="false">
      <c r="A20" s="0" t="s">
        <v>2168</v>
      </c>
      <c r="C20" s="0" t="s">
        <v>2254</v>
      </c>
    </row>
    <row r="21" customFormat="false" ht="12.5" hidden="false" customHeight="false" outlineLevel="0" collapsed="false">
      <c r="A21" s="0" t="s">
        <v>2255</v>
      </c>
      <c r="C21" s="0" t="s">
        <v>2256</v>
      </c>
    </row>
    <row r="22" customFormat="false" ht="12.5" hidden="false" customHeight="false" outlineLevel="0" collapsed="false">
      <c r="A22" s="0" t="s">
        <v>2257</v>
      </c>
      <c r="C22" s="0" t="s">
        <v>2258</v>
      </c>
    </row>
    <row r="23" customFormat="false" ht="12.5" hidden="false" customHeight="false" outlineLevel="0" collapsed="false">
      <c r="A23" s="0" t="s">
        <v>2170</v>
      </c>
      <c r="C23" s="0" t="s">
        <v>2259</v>
      </c>
    </row>
    <row r="24" customFormat="false" ht="12.5" hidden="false" customHeight="false" outlineLevel="0" collapsed="false">
      <c r="A24" s="0" t="s">
        <v>2260</v>
      </c>
      <c r="C24" s="0" t="s">
        <v>2261</v>
      </c>
    </row>
    <row r="25" customFormat="false" ht="12.5" hidden="false" customHeight="false" outlineLevel="0" collapsed="false">
      <c r="A25" s="0" t="s">
        <v>2172</v>
      </c>
      <c r="C25" s="0" t="s">
        <v>2262</v>
      </c>
    </row>
    <row r="26" customFormat="false" ht="12.5" hidden="false" customHeight="false" outlineLevel="0" collapsed="false">
      <c r="A26" s="0" t="s">
        <v>2131</v>
      </c>
      <c r="C26" s="0" t="s">
        <v>2263</v>
      </c>
    </row>
    <row r="27" customFormat="false" ht="12.5" hidden="false" customHeight="false" outlineLevel="0" collapsed="false">
      <c r="A27" s="0" t="s">
        <v>2069</v>
      </c>
      <c r="C27" s="0" t="s">
        <v>2264</v>
      </c>
    </row>
    <row r="28" customFormat="false" ht="12.5" hidden="false" customHeight="false" outlineLevel="0" collapsed="false">
      <c r="A28" s="0" t="s">
        <v>2089</v>
      </c>
    </row>
    <row r="29" customFormat="false" ht="12.5" hidden="false" customHeight="false" outlineLevel="0" collapsed="false">
      <c r="A29" s="0" t="s">
        <v>2091</v>
      </c>
    </row>
    <row r="30" customFormat="false" ht="12.5" hidden="false" customHeight="false" outlineLevel="0" collapsed="false">
      <c r="A30" s="0" t="s">
        <v>2174</v>
      </c>
    </row>
    <row r="31" customFormat="false" ht="12.5" hidden="false" customHeight="false" outlineLevel="0" collapsed="false">
      <c r="A31" s="0" t="s">
        <v>2134</v>
      </c>
    </row>
    <row r="32" customFormat="false" ht="12.5" hidden="false" customHeight="false" outlineLevel="0" collapsed="false">
      <c r="A32" s="0" t="s">
        <v>2176</v>
      </c>
    </row>
    <row r="33" customFormat="false" ht="12.5" hidden="false" customHeight="false" outlineLevel="0" collapsed="false">
      <c r="A33" s="0" t="s">
        <v>2096</v>
      </c>
    </row>
    <row r="34" customFormat="false" ht="12.5" hidden="false" customHeight="false" outlineLevel="0" collapsed="false">
      <c r="A34" s="0" t="s">
        <v>2178</v>
      </c>
    </row>
    <row r="35" customFormat="false" ht="12.5" hidden="false" customHeight="false" outlineLevel="0" collapsed="false">
      <c r="A35" s="0" t="s">
        <v>2202</v>
      </c>
    </row>
    <row r="36" customFormat="false" ht="12.5" hidden="false" customHeight="false" outlineLevel="0" collapsed="false">
      <c r="A36" s="0" t="s">
        <v>2098</v>
      </c>
    </row>
    <row r="37" customFormat="false" ht="12.5" hidden="false" customHeight="false" outlineLevel="0" collapsed="false">
      <c r="A37" s="0" t="s">
        <v>2180</v>
      </c>
    </row>
    <row r="38" customFormat="false" ht="12.5" hidden="false" customHeight="false" outlineLevel="0" collapsed="false">
      <c r="A38" s="0" t="s">
        <v>2265</v>
      </c>
    </row>
    <row r="39" customFormat="false" ht="12.5" hidden="false" customHeight="false" outlineLevel="0" collapsed="false">
      <c r="A39" s="0" t="s">
        <v>2183</v>
      </c>
    </row>
    <row r="40" customFormat="false" ht="12.5" hidden="false" customHeight="false" outlineLevel="0" collapsed="false">
      <c r="A40" s="0" t="s">
        <v>2222</v>
      </c>
    </row>
    <row r="41" customFormat="false" ht="12.5" hidden="false" customHeight="false" outlineLevel="0" collapsed="false">
      <c r="A41" s="0" t="s">
        <v>2071</v>
      </c>
    </row>
    <row r="42" customFormat="false" ht="12.5" hidden="false" customHeight="false" outlineLevel="0" collapsed="false">
      <c r="A42" s="0" t="s">
        <v>2138</v>
      </c>
    </row>
    <row r="43" customFormat="false" ht="12.5" hidden="false" customHeight="false" outlineLevel="0" collapsed="false">
      <c r="A43" s="0" t="s">
        <v>2266</v>
      </c>
    </row>
    <row r="44" customFormat="false" ht="12.5" hidden="false" customHeight="false" outlineLevel="0" collapsed="false">
      <c r="A44" s="0" t="s">
        <v>2267</v>
      </c>
    </row>
    <row r="45" customFormat="false" ht="12.5" hidden="false" customHeight="false" outlineLevel="0" collapsed="false">
      <c r="A45" s="0" t="s">
        <v>2268</v>
      </c>
    </row>
    <row r="46" customFormat="false" ht="12.5" hidden="false" customHeight="false" outlineLevel="0" collapsed="false">
      <c r="A46" s="0" t="s">
        <v>2185</v>
      </c>
    </row>
    <row r="47" customFormat="false" ht="12.5" hidden="false" customHeight="false" outlineLevel="0" collapsed="false">
      <c r="A47" s="0" t="s">
        <v>2100</v>
      </c>
    </row>
    <row r="48" customFormat="false" ht="12.5" hidden="false" customHeight="false" outlineLevel="0" collapsed="false">
      <c r="A48" s="0" t="s">
        <v>2142</v>
      </c>
    </row>
    <row r="49" customFormat="false" ht="12.5" hidden="false" customHeight="false" outlineLevel="0" collapsed="false">
      <c r="A49" s="0" t="s">
        <v>2140</v>
      </c>
    </row>
    <row r="50" customFormat="false" ht="12.5" hidden="false" customHeight="false" outlineLevel="0" collapsed="false">
      <c r="A50" s="0" t="s">
        <v>2224</v>
      </c>
    </row>
    <row r="51" customFormat="false" ht="12.5" hidden="false" customHeight="false" outlineLevel="0" collapsed="false">
      <c r="A51" s="0" t="s">
        <v>2188</v>
      </c>
    </row>
    <row r="52" customFormat="false" ht="12.5" hidden="false" customHeight="false" outlineLevel="0" collapsed="false">
      <c r="A52" s="0" t="s">
        <v>2102</v>
      </c>
    </row>
    <row r="53" customFormat="false" ht="12.5" hidden="false" customHeight="false" outlineLevel="0" collapsed="false">
      <c r="A53" s="0" t="s">
        <v>2269</v>
      </c>
    </row>
    <row r="54" customFormat="false" ht="12.5" hidden="false" customHeight="false" outlineLevel="0" collapsed="false">
      <c r="A54" s="0" t="s">
        <v>2190</v>
      </c>
    </row>
    <row r="55" customFormat="false" ht="12.5" hidden="false" customHeight="false" outlineLevel="0" collapsed="false">
      <c r="A55" s="0" t="s">
        <v>2270</v>
      </c>
    </row>
    <row r="56" customFormat="false" ht="12.5" hidden="false" customHeight="false" outlineLevel="0" collapsed="false">
      <c r="A56" s="0" t="s">
        <v>2106</v>
      </c>
    </row>
    <row r="57" customFormat="false" ht="12.5" hidden="false" customHeight="false" outlineLevel="0" collapsed="false">
      <c r="A57" s="0" t="s">
        <v>2271</v>
      </c>
    </row>
    <row r="58" customFormat="false" ht="12.5" hidden="false" customHeight="false" outlineLevel="0" collapsed="false">
      <c r="A58" s="0" t="s">
        <v>2220</v>
      </c>
    </row>
    <row r="59" customFormat="false" ht="12.5" hidden="false" customHeight="false" outlineLevel="0" collapsed="false">
      <c r="A59" s="0" t="s">
        <v>2272</v>
      </c>
    </row>
    <row r="60" customFormat="false" ht="12.5" hidden="false" customHeight="false" outlineLevel="0" collapsed="false">
      <c r="A60" s="0" t="s">
        <v>2192</v>
      </c>
    </row>
    <row r="61" customFormat="false" ht="12.5" hidden="false" customHeight="false" outlineLevel="0" collapsed="false">
      <c r="A61" s="0" t="s">
        <v>2273</v>
      </c>
    </row>
    <row r="62" customFormat="false" ht="12.5" hidden="false" customHeight="false" outlineLevel="0" collapsed="false">
      <c r="A62" s="0" t="s">
        <v>2195</v>
      </c>
    </row>
    <row r="63" customFormat="false" ht="12.5" hidden="false" customHeight="false" outlineLevel="0" collapsed="false">
      <c r="A63" s="0" t="s">
        <v>2274</v>
      </c>
    </row>
    <row r="64" customFormat="false" ht="12.5" hidden="false" customHeight="false" outlineLevel="0" collapsed="false">
      <c r="A64" s="0" t="s">
        <v>2109</v>
      </c>
    </row>
    <row r="65" customFormat="false" ht="12.5" hidden="false" customHeight="false" outlineLevel="0" collapsed="false">
      <c r="A65" s="0" t="s">
        <v>2197</v>
      </c>
    </row>
    <row r="66" customFormat="false" ht="12.5" hidden="false" customHeight="false" outlineLevel="0" collapsed="false">
      <c r="A66" s="0" t="s">
        <v>2144</v>
      </c>
    </row>
    <row r="67" customFormat="false" ht="12.5" hidden="false" customHeight="false" outlineLevel="0" collapsed="false">
      <c r="A67" s="0" t="s">
        <v>2275</v>
      </c>
    </row>
    <row r="68" customFormat="false" ht="12.5" hidden="false" customHeight="false" outlineLevel="0" collapsed="false">
      <c r="A68" s="0" t="s">
        <v>2199</v>
      </c>
    </row>
    <row r="69" customFormat="false" ht="12.5" hidden="false" customHeight="false" outlineLevel="0" collapsed="false">
      <c r="A69" s="0" t="s">
        <v>2276</v>
      </c>
    </row>
    <row r="70" customFormat="false" ht="12.5" hidden="false" customHeight="false" outlineLevel="0" collapsed="false">
      <c r="A70" s="0" t="s">
        <v>2277</v>
      </c>
    </row>
    <row r="71" customFormat="false" ht="12.5" hidden="false" customHeight="false" outlineLevel="0" collapsed="false">
      <c r="A71" s="0" t="s">
        <v>2065</v>
      </c>
    </row>
    <row r="72" customFormat="false" ht="12.5" hidden="false" customHeight="false" outlineLevel="0" collapsed="false">
      <c r="A72" s="0" t="s">
        <v>2111</v>
      </c>
    </row>
    <row r="73" customFormat="false" ht="12.5" hidden="false" customHeight="false" outlineLevel="0" collapsed="false">
      <c r="A73" s="0" t="s">
        <v>2278</v>
      </c>
    </row>
    <row r="74" customFormat="false" ht="12.5" hidden="false" customHeight="false" outlineLevel="0" collapsed="false">
      <c r="A74" s="0" t="s">
        <v>2113</v>
      </c>
    </row>
    <row r="75" customFormat="false" ht="12.5" hidden="false" customHeight="false" outlineLevel="0" collapsed="false">
      <c r="A75" s="0" t="s">
        <v>2115</v>
      </c>
    </row>
    <row r="76" customFormat="false" ht="12.5" hidden="false" customHeight="false" outlineLevel="0" collapsed="false">
      <c r="A76" s="0" t="s">
        <v>2146</v>
      </c>
    </row>
    <row r="77" customFormat="false" ht="12.5" hidden="false" customHeight="false" outlineLevel="0" collapsed="false">
      <c r="A77" s="0" t="s">
        <v>2148</v>
      </c>
    </row>
    <row r="78" customFormat="false" ht="12.5" hidden="false" customHeight="false" outlineLevel="0" collapsed="false">
      <c r="A78" s="0" t="s">
        <v>2279</v>
      </c>
    </row>
    <row r="79" customFormat="false" ht="12.5" hidden="false" customHeight="false" outlineLevel="0" collapsed="false">
      <c r="A79" s="0" t="s">
        <v>2280</v>
      </c>
    </row>
    <row r="80" customFormat="false" ht="12.5" hidden="false" customHeight="false" outlineLevel="0" collapsed="false">
      <c r="A80" s="0" t="s">
        <v>2151</v>
      </c>
    </row>
    <row r="81" customFormat="false" ht="12.5" hidden="false" customHeight="false" outlineLevel="0" collapsed="false">
      <c r="A81" s="0" t="s">
        <v>2153</v>
      </c>
    </row>
    <row r="82" customFormat="false" ht="12.5" hidden="false" customHeight="false" outlineLevel="0" collapsed="false">
      <c r="A82" s="0" t="s">
        <v>2218</v>
      </c>
    </row>
    <row r="83" customFormat="false" ht="12.5" hidden="false" customHeight="false" outlineLevel="0" collapsed="false">
      <c r="A83" s="0" t="s">
        <v>2281</v>
      </c>
    </row>
    <row r="84" customFormat="false" ht="12.5" hidden="false" customHeight="false" outlineLevel="0" collapsed="false">
      <c r="A84" s="0" t="s">
        <v>2204</v>
      </c>
    </row>
    <row r="85" customFormat="false" ht="12.5" hidden="false" customHeight="false" outlineLevel="0" collapsed="false">
      <c r="A85" s="0" t="s">
        <v>2067</v>
      </c>
    </row>
    <row r="86" customFormat="false" ht="12.5" hidden="false" customHeight="false" outlineLevel="0" collapsed="false">
      <c r="A86" s="0" t="s">
        <v>2079</v>
      </c>
    </row>
    <row r="87" customFormat="false" ht="12.5" hidden="false" customHeight="false" outlineLevel="0" collapsed="false">
      <c r="A87" s="0" t="s">
        <v>2206</v>
      </c>
    </row>
    <row r="88" customFormat="false" ht="12.5" hidden="false" customHeight="false" outlineLevel="0" collapsed="false">
      <c r="A88" s="0" t="s">
        <v>2155</v>
      </c>
    </row>
    <row r="89" customFormat="false" ht="12.5" hidden="false" customHeight="false" outlineLevel="0" collapsed="false">
      <c r="A89" s="0" t="s">
        <v>2104</v>
      </c>
    </row>
    <row r="90" customFormat="false" ht="12.5" hidden="false" customHeight="false" outlineLevel="0" collapsed="false">
      <c r="A90" s="0" t="s">
        <v>2117</v>
      </c>
    </row>
    <row r="91" customFormat="false" ht="12.5" hidden="false" customHeight="false" outlineLevel="0" collapsed="false">
      <c r="A91" s="0" t="s">
        <v>2157</v>
      </c>
    </row>
    <row r="92" customFormat="false" ht="12.5" hidden="false" customHeight="false" outlineLevel="0" collapsed="false">
      <c r="A92" s="0" t="s">
        <v>2208</v>
      </c>
    </row>
    <row r="93" customFormat="false" ht="12.5" hidden="false" customHeight="false" outlineLevel="0" collapsed="false">
      <c r="A93" s="0" t="s">
        <v>2282</v>
      </c>
    </row>
    <row r="94" customFormat="false" ht="12.5" hidden="false" customHeight="false" outlineLevel="0" collapsed="false">
      <c r="A94" s="0" t="s">
        <v>2210</v>
      </c>
    </row>
    <row r="95" customFormat="false" ht="12.5" hidden="false" customHeight="false" outlineLevel="0" collapsed="false">
      <c r="A95" s="0" t="s">
        <v>2119</v>
      </c>
    </row>
    <row r="96" customFormat="false" ht="12.5" hidden="false" customHeight="false" outlineLevel="0" collapsed="false">
      <c r="A96" s="0" t="s">
        <v>2212</v>
      </c>
    </row>
    <row r="97" customFormat="false" ht="12.5" hidden="false" customHeight="false" outlineLevel="0" collapsed="false">
      <c r="A97" s="0" t="s">
        <v>2059</v>
      </c>
    </row>
    <row r="98" customFormat="false" ht="12.5" hidden="false" customHeight="false" outlineLevel="0" collapsed="false">
      <c r="A98" s="0" t="s">
        <v>2159</v>
      </c>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0"/>
  <sheetViews>
    <sheetView showFormulas="false" showGridLines="true" showRowColHeaders="true" showZeros="true" rightToLeft="false" tabSelected="true" showOutlineSymbols="true" defaultGridColor="true" view="normal" topLeftCell="B18" colorId="64" zoomScale="130" zoomScaleNormal="130" zoomScalePageLayoutView="100" workbookViewId="0">
      <selection pane="topLeft" activeCell="F7" activeCellId="0" sqref="F7"/>
    </sheetView>
  </sheetViews>
  <sheetFormatPr defaultColWidth="9.1015625" defaultRowHeight="15.5" zeroHeight="false" outlineLevelRow="0" outlineLevelCol="0"/>
  <cols>
    <col collapsed="false" customWidth="true" hidden="false" outlineLevel="0" max="1" min="1" style="310" width="18.46"/>
    <col collapsed="false" customWidth="true" hidden="false" outlineLevel="0" max="2" min="2" style="310" width="36.99"/>
    <col collapsed="false" customWidth="true" hidden="false" outlineLevel="0" max="3" min="3" style="310" width="37.54"/>
    <col collapsed="false" customWidth="true" hidden="false" outlineLevel="0" max="4" min="4" style="311" width="10.46"/>
    <col collapsed="false" customWidth="true" hidden="false" outlineLevel="0" max="5" min="5" style="311" width="37.54"/>
    <col collapsed="false" customWidth="true" hidden="false" outlineLevel="0" max="6" min="6" style="311" width="36.46"/>
    <col collapsed="false" customWidth="false" hidden="false" outlineLevel="0" max="13" min="7" style="311" width="9.09"/>
    <col collapsed="false" customWidth="true" hidden="true" outlineLevel="0" max="14" min="14" style="311" width="38.56"/>
    <col collapsed="false" customWidth="false" hidden="true" outlineLevel="0" max="16" min="15" style="311" width="9.09"/>
    <col collapsed="false" customWidth="false" hidden="false" outlineLevel="0" max="1024" min="17" style="311" width="9.09"/>
  </cols>
  <sheetData>
    <row r="1" customFormat="false" ht="37.5" hidden="false" customHeight="true" outlineLevel="0" collapsed="false">
      <c r="A1" s="312" t="str">
        <f aca="false">Spolu!C3&amp;", "&amp;Spolu!C6</f>
        <v>Slovenská asociácia motoristického športu, Fatranská 3, Nitra, 949 01</v>
      </c>
      <c r="B1" s="312"/>
      <c r="C1" s="312"/>
      <c r="N1" s="311" t="str">
        <f aca="false">O1&amp;" - "&amp;P1</f>
        <v>a - príspevok uznaným športom</v>
      </c>
      <c r="O1" s="311" t="s">
        <v>376</v>
      </c>
      <c r="P1" s="311" t="s">
        <v>377</v>
      </c>
    </row>
    <row r="2" customFormat="false" ht="15.5" hidden="false" customHeight="false" outlineLevel="0" collapsed="false">
      <c r="N2" s="311" t="str">
        <f aca="false">O2&amp;" - "&amp;P2</f>
        <v>b - príspevok Slovenskému olympijskému a športovému výboru</v>
      </c>
      <c r="O2" s="311" t="s">
        <v>378</v>
      </c>
      <c r="P2" s="311" t="s">
        <v>379</v>
      </c>
    </row>
    <row r="3" customFormat="false" ht="15.5" hidden="false" customHeight="true" outlineLevel="0" collapsed="false">
      <c r="E3" s="313" t="s">
        <v>2283</v>
      </c>
      <c r="F3" s="313"/>
      <c r="N3" s="311" t="str">
        <f aca="false">O3&amp;" - "&amp;P3</f>
        <v>c - príspevok Slovenskému paralympijskému výboru</v>
      </c>
      <c r="O3" s="311" t="s">
        <v>380</v>
      </c>
      <c r="P3" s="311" t="s">
        <v>381</v>
      </c>
    </row>
    <row r="4" customFormat="false" ht="45.75" hidden="false" customHeight="true" outlineLevel="0" collapsed="false">
      <c r="E4" s="313"/>
      <c r="F4" s="313"/>
      <c r="N4" s="311" t="str">
        <f aca="false">O4&amp;" - "&amp;P4</f>
        <v>d - príspevok športovcom top tímu</v>
      </c>
      <c r="O4" s="311" t="s">
        <v>382</v>
      </c>
      <c r="P4" s="311" t="s">
        <v>383</v>
      </c>
    </row>
    <row r="5" customFormat="false" ht="30.75" hidden="false" customHeight="true" outlineLevel="0" collapsed="false">
      <c r="C5" s="314" t="s">
        <v>2284</v>
      </c>
      <c r="N5" s="311" t="str">
        <f aca="false">O5&amp;" - "&amp;P5</f>
        <v>e - rozvoj športov, ktoré nie sú uznanými podľa zákona č. 440/2015 Z. z.</v>
      </c>
      <c r="O5" s="311" t="s">
        <v>384</v>
      </c>
      <c r="P5" s="311" t="s">
        <v>389</v>
      </c>
    </row>
    <row r="6" customFormat="false" ht="31" hidden="false" customHeight="false" outlineLevel="0" collapsed="false">
      <c r="C6" s="314" t="s">
        <v>2285</v>
      </c>
      <c r="E6" s="315" t="s">
        <v>2286</v>
      </c>
      <c r="F6" s="316" t="n">
        <v>46125</v>
      </c>
      <c r="N6" s="311" t="str">
        <f aca="false">O6&amp;" - "&amp;P6</f>
        <v>f - organizovanie významných a tradičných športových podujatí na území SR v roku 2020</v>
      </c>
      <c r="O6" s="311" t="s">
        <v>386</v>
      </c>
      <c r="P6" s="311" t="s">
        <v>2287</v>
      </c>
    </row>
    <row r="7" customFormat="false" ht="15.5" hidden="false" customHeight="false" outlineLevel="0" collapsed="false">
      <c r="C7" s="314" t="s">
        <v>2288</v>
      </c>
      <c r="E7" s="315" t="s">
        <v>2289</v>
      </c>
      <c r="F7" s="317" t="n">
        <v>0</v>
      </c>
      <c r="N7" s="311" t="str">
        <f aca="false">O7&amp;" - "&amp;P7</f>
        <v>g - projekty školského, univerzitného športu a športu pre všetkých</v>
      </c>
      <c r="O7" s="311" t="s">
        <v>388</v>
      </c>
      <c r="P7" s="311" t="s">
        <v>2290</v>
      </c>
    </row>
    <row r="8" customFormat="false" ht="15.5" hidden="false" customHeight="false" outlineLevel="0" collapsed="false">
      <c r="C8" s="314" t="s">
        <v>2291</v>
      </c>
      <c r="E8" s="315" t="s">
        <v>2292</v>
      </c>
      <c r="F8" s="318" t="s">
        <v>2293</v>
      </c>
      <c r="N8" s="311" t="str">
        <f aca="false">O8&amp;" - "&amp;P8</f>
        <v>h - podpora a rozvoj turistických a cykloturistických trás</v>
      </c>
      <c r="O8" s="311" t="s">
        <v>390</v>
      </c>
      <c r="P8" s="311" t="s">
        <v>391</v>
      </c>
    </row>
    <row r="9" customFormat="false" ht="15.5" hidden="false" customHeight="false" outlineLevel="0" collapsed="false">
      <c r="E9" s="315" t="s">
        <v>2294</v>
      </c>
      <c r="F9" s="316" t="n">
        <v>46125</v>
      </c>
      <c r="N9" s="311" t="str">
        <f aca="false">O9&amp;" - "&amp;P9</f>
        <v>i - finančné odmeny športovcom za výsledky dosiahnuté v roku 2019 a trénerom mládeže za dosiahnuté výsledky ich športovcov v roku 2019 a za celoživotnú prácu s mládežou</v>
      </c>
      <c r="O9" s="311" t="s">
        <v>392</v>
      </c>
      <c r="P9" s="311" t="s">
        <v>2295</v>
      </c>
    </row>
    <row r="10" customFormat="false" ht="15.5" hidden="false" customHeight="false" outlineLevel="0" collapsed="false">
      <c r="N10" s="311" t="str">
        <f aca="false">O10&amp;" - "&amp;P10</f>
        <v>j - projekty pre popularizáciu pohybových aktivít detí, mládeže a seniorov</v>
      </c>
      <c r="O10" s="311" t="s">
        <v>394</v>
      </c>
      <c r="P10" s="311" t="s">
        <v>2296</v>
      </c>
    </row>
    <row r="11" customFormat="false" ht="15.5" hidden="false" customHeight="false" outlineLevel="0" collapsed="false">
      <c r="N11" s="311" t="str">
        <f aca="false">O11&amp;" - "&amp;P11</f>
        <v>k - výstavba, modernizácia a rekonštrukcia športovej infraštruktúry národného významu</v>
      </c>
      <c r="O11" s="311" t="s">
        <v>396</v>
      </c>
      <c r="P11" s="311" t="s">
        <v>397</v>
      </c>
    </row>
    <row r="12" customFormat="false" ht="54.75" hidden="false" customHeight="true" outlineLevel="0" collapsed="false">
      <c r="A12" s="319" t="s">
        <v>2297</v>
      </c>
      <c r="B12" s="319"/>
      <c r="C12" s="319"/>
      <c r="D12" s="314"/>
      <c r="E12" s="314"/>
      <c r="F12" s="320"/>
      <c r="G12" s="314"/>
      <c r="N12" s="311" t="str">
        <f aca="false">O12&amp;" - "&amp;P12</f>
        <v>l - podpora zdravotne postihnutých športovcov</v>
      </c>
      <c r="O12" s="311" t="s">
        <v>398</v>
      </c>
      <c r="P12" s="311" t="s">
        <v>399</v>
      </c>
    </row>
    <row r="13" customFormat="false" ht="45" hidden="false" customHeight="true" outlineLevel="0" collapsed="false">
      <c r="F13" s="320"/>
      <c r="N13" s="311" t="str">
        <f aca="false">O13&amp;" - "&amp;P13</f>
        <v>m - plnenie úloh verejného záujmu v športe národnými športovými organizáciami</v>
      </c>
      <c r="O13" s="311" t="s">
        <v>400</v>
      </c>
      <c r="P13" s="311" t="s">
        <v>2298</v>
      </c>
    </row>
    <row r="14" customFormat="false" ht="45" hidden="false" customHeight="true" outlineLevel="0" collapsed="false">
      <c r="A14" s="321"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13..04.2026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21"/>
      <c r="C14" s="321"/>
      <c r="F14" s="320"/>
      <c r="N14" s="311" t="str">
        <f aca="false">O14&amp;" - "&amp;P14</f>
        <v>n - organizovanie významnej súťaže podľa § 55 ods. 1 písm. b)</v>
      </c>
      <c r="O14" s="311" t="s">
        <v>402</v>
      </c>
      <c r="P14" s="311" t="s">
        <v>2299</v>
      </c>
    </row>
    <row r="15" customFormat="false" ht="32.15" hidden="false" customHeight="true" outlineLevel="0" collapsed="false">
      <c r="A15" s="310" t="s">
        <v>2300</v>
      </c>
      <c r="B15" s="322" t="s">
        <v>2301</v>
      </c>
      <c r="C15" s="322"/>
      <c r="N15" s="311" t="str">
        <f aca="false">O15&amp;" - "&amp;P15</f>
        <v>o - účasť na významnej súťaži podľa § 3 písm. h) druhého až štvrtého bodu Zákona o športe vrátane prípravy na túto súťaž</v>
      </c>
      <c r="O15" s="311" t="s">
        <v>403</v>
      </c>
      <c r="P15" s="311" t="s">
        <v>2302</v>
      </c>
    </row>
    <row r="16" customFormat="false" ht="15.5" hidden="false" customHeight="false" outlineLevel="0" collapsed="false">
      <c r="A16" s="310" t="s">
        <v>2303</v>
      </c>
      <c r="B16" s="323" t="str">
        <f aca="false">F8</f>
        <v>SK2931000000004220121718</v>
      </c>
      <c r="E16" s="324" t="s">
        <v>2304</v>
      </c>
      <c r="F16" s="325"/>
      <c r="N16" s="311" t="str">
        <f aca="false">O16&amp;" - "&amp;P16</f>
        <v>p - účasť na významnej súťaži podľa § 3 písm. h) prvého bodu Zákona o športe</v>
      </c>
      <c r="O16" s="311" t="s">
        <v>404</v>
      </c>
      <c r="P16" s="311" t="s">
        <v>2305</v>
      </c>
    </row>
    <row r="17" customFormat="false" ht="15.5" hidden="false" customHeight="false" outlineLevel="0" collapsed="false">
      <c r="A17" s="310" t="s">
        <v>2306</v>
      </c>
      <c r="B17" s="326" t="s">
        <v>2307</v>
      </c>
      <c r="C17" s="327"/>
      <c r="E17" s="328"/>
      <c r="F17" s="329"/>
      <c r="N17" s="311" t="str">
        <f aca="false">O17&amp;" - "&amp;P17</f>
        <v>q -</v>
      </c>
      <c r="O17" s="311" t="s">
        <v>405</v>
      </c>
    </row>
    <row r="18" customFormat="false" ht="15.5" hidden="false" customHeight="false" outlineLevel="0" collapsed="false">
      <c r="B18" s="330" t="s">
        <v>2308</v>
      </c>
      <c r="C18" s="323" t="str">
        <f aca="false">Spolu!C4</f>
        <v>31824021</v>
      </c>
      <c r="E18" s="328" t="s">
        <v>2309</v>
      </c>
      <c r="F18" s="329" t="n">
        <v>421947749446</v>
      </c>
      <c r="N18" s="311" t="str">
        <f aca="false">O18&amp;" - "&amp;P18</f>
        <v>r -</v>
      </c>
      <c r="O18" s="311" t="s">
        <v>406</v>
      </c>
    </row>
    <row r="19" customFormat="false" ht="15.5" hidden="false" customHeight="false" outlineLevel="0" collapsed="false">
      <c r="E19" s="328" t="s">
        <v>2310</v>
      </c>
      <c r="F19" s="329" t="n">
        <v>421947749756</v>
      </c>
    </row>
    <row r="20" customFormat="false" ht="15.5" hidden="false" customHeight="false" outlineLevel="0" collapsed="false">
      <c r="A20" s="310" t="s">
        <v>434</v>
      </c>
      <c r="B20" s="331" t="n">
        <f aca="false">F6</f>
        <v>46125</v>
      </c>
      <c r="E20" s="332"/>
      <c r="F20" s="333"/>
    </row>
    <row r="21" customFormat="false" ht="189" hidden="false" customHeight="true" outlineLevel="0" collapsed="false">
      <c r="B21" s="334" t="s">
        <v>2311</v>
      </c>
      <c r="C21" s="335"/>
    </row>
    <row r="22" customFormat="false" ht="39.75" hidden="false" customHeight="true" outlineLevel="0" collapsed="false">
      <c r="B22" s="336" t="s">
        <v>2312</v>
      </c>
      <c r="C22" s="336"/>
      <c r="N22" s="311" t="str">
        <f aca="false">O22&amp;" - "&amp;P22</f>
        <v>026 01 - Šport pre všetkých, školský a univerzitný šport</v>
      </c>
      <c r="O22" s="311" t="s">
        <v>354</v>
      </c>
      <c r="P22" s="311" t="s">
        <v>355</v>
      </c>
    </row>
    <row r="23" customFormat="false" ht="15.5" hidden="false" customHeight="false" outlineLevel="0" collapsed="false">
      <c r="N23" s="311" t="str">
        <f aca="false">O23&amp;" - "&amp;P23</f>
        <v>026 02 - Uznané športy</v>
      </c>
      <c r="O23" s="311" t="s">
        <v>356</v>
      </c>
      <c r="P23" s="311" t="s">
        <v>357</v>
      </c>
    </row>
    <row r="24" customFormat="false" ht="15.5" hidden="false" customHeight="false" outlineLevel="0" collapsed="false">
      <c r="N24" s="311" t="str">
        <f aca="false">O24&amp;" - "&amp;P24</f>
        <v>026 03 - Národné športové projekty</v>
      </c>
      <c r="O24" s="311" t="s">
        <v>358</v>
      </c>
      <c r="P24" s="311" t="s">
        <v>359</v>
      </c>
    </row>
    <row r="25" customFormat="false" ht="15.5" hidden="false" customHeight="false" outlineLevel="0" collapsed="false">
      <c r="N25" s="311" t="str">
        <f aca="false">O25&amp;" - "&amp;P25</f>
        <v>026 04 - Športová infraštruktúra</v>
      </c>
      <c r="O25" s="311" t="s">
        <v>360</v>
      </c>
      <c r="P25" s="311" t="s">
        <v>361</v>
      </c>
    </row>
    <row r="26" customFormat="false" ht="15.5" hidden="false" customHeight="false" outlineLevel="0" collapsed="false">
      <c r="N26" s="311" t="str">
        <f aca="false">O26&amp;" - "&amp;P26</f>
        <v>026 05 - Prierezové činnosti v športe</v>
      </c>
      <c r="O26" s="311" t="s">
        <v>362</v>
      </c>
      <c r="P26" s="311" t="s">
        <v>363</v>
      </c>
    </row>
    <row r="28" customFormat="false" ht="15.5" hidden="false" customHeight="false" outlineLevel="0" collapsed="false">
      <c r="N28" s="311" t="s">
        <v>2313</v>
      </c>
    </row>
    <row r="29" customFormat="false" ht="15.5" hidden="false" customHeight="false" outlineLevel="0" collapsed="false">
      <c r="N29" s="311" t="s">
        <v>2314</v>
      </c>
    </row>
    <row r="30" customFormat="false" ht="15.5" hidden="false" customHeight="false" outlineLevel="0" collapsed="false">
      <c r="N30" s="311" t="s">
        <v>2315</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05555555555"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375</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dcterms:modified xsi:type="dcterms:W3CDTF">2026-04-13T08:09:36Z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0x0101009D4B6CB1ED938E478EA1CC880B97F4F6</vt:lpwstr>
  </property>
  <property fmtid="{D5CDD505-2E9C-101B-9397-08002B2CF9AE}" pid="4" name="MSIP_Label_defa4170-0d19-0005-0004-bc88714345d2_ActionId">
    <vt:lpwstr>9643fdfd-f1ca-4793-874a-8a050e1afff5</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2025-01-22T10:04:04Z</vt:lpwstr>
  </property>
  <property fmtid="{D5CDD505-2E9C-101B-9397-08002B2CF9AE}" pid="10" name="MSIP_Label_defa4170-0d19-0005-0004-bc88714345d2_SiteId">
    <vt:lpwstr>8e9b86cd-3ff9-4412-b358-62fa272e1859</vt:lpwstr>
  </property>
  <property fmtid="{D5CDD505-2E9C-101B-9397-08002B2CF9AE}" pid="11" name="MediaServiceImageTags">
    <vt:lpwstr/>
  </property>
  <property fmtid="{D5CDD505-2E9C-101B-9397-08002B2CF9AE}" pid="12" name="Order">
    <vt:lpwstr>1039000.00000000</vt:lpwstr>
  </property>
  <property fmtid="{D5CDD505-2E9C-101B-9397-08002B2CF9AE}" pid="13" name="SharedWithUsers">
    <vt:lpwstr/>
  </property>
  <property fmtid="{D5CDD505-2E9C-101B-9397-08002B2CF9AE}" pid="14" name="TaxCatchAll">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display_urn:schemas-microsoft-com:office:office#Author">
    <vt:lpwstr>Matúš Šuran</vt:lpwstr>
  </property>
  <property fmtid="{D5CDD505-2E9C-101B-9397-08002B2CF9AE}" pid="19" name="display_urn:schemas-microsoft-com:office:office#Editor">
    <vt:lpwstr>Matúš Šuran</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lpwstr/>
  </property>
</Properties>
</file>