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apas\Desktop\"/>
    </mc:Choice>
  </mc:AlternateContent>
  <xr:revisionPtr revIDLastSave="0" documentId="8_{C1CF9D59-4679-4177-A3D0-8EDE3D9C7046}" xr6:coauthVersionLast="47" xr6:coauthVersionMax="47" xr10:uidLastSave="{00000000-0000-0000-0000-000000000000}"/>
  <bookViews>
    <workbookView xWindow="-108" yWindow="-108" windowWidth="23256" windowHeight="12456"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C65" i="9"/>
  <c r="L65" i="9"/>
  <c r="C13" i="6"/>
  <c r="C10" i="6"/>
  <c r="K40" i="9"/>
  <c r="L41" i="9"/>
  <c r="L43" i="9"/>
  <c r="L46" i="9" s="1"/>
  <c r="K45" i="9"/>
  <c r="B43" i="9" s="1"/>
  <c r="M13" i="4"/>
  <c r="K12" i="4"/>
  <c r="J12" i="4" s="1"/>
  <c r="C11" i="6"/>
  <c r="M47" i="4" l="1"/>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<sst xmlns="http://schemas.openxmlformats.org/spreadsheetml/2006/main" count="3716" uniqueCount="2112">
  <si>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</si>
  <si>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</si>
  <si>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</si>
  <si>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</si>
  <si>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</si>
  <si>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</si>
  <si>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</si>
  <si>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</si>
  <si>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</si>
  <si>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</si>
  <si>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</si>
  <si>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</si>
  <si>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</si>
  <si>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</si>
  <si>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</si>
  <si>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</si>
  <si>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</si>
  <si>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</si>
  <si>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</si>
  <si>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</si>
  <si>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</si>
  <si>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</si>
  <si>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</si>
  <si>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</si>
  <si>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</si>
  <si>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</si>
  <si>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</si>
  <si>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</si>
  <si>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</si>
  <si>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</si>
  <si>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</si>
  <si>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</si>
  <si>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</si>
  <si>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</si>
  <si>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</si>
  <si>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</si>
  <si>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</si>
  <si>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</si>
  <si>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</si>
  <si>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</si>
  <si>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</si>
  <si>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</si>
  <si>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</si>
  <si>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</si>
  <si>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</si>
  <si>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</si>
  <si>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</si>
  <si>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</si>
  <si>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</si>
  <si>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</si>
  <si>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</si>
  <si>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</si>
  <si>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</si>
  <si>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</si>
  <si>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</si>
  <si>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</si>
  <si>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</si>
  <si>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</si>
  <si>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</si>
  <si>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</si>
  <si>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</si>
  <si>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</si>
  <si>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</si>
  <si>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</si>
  <si>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</si>
  <si>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</si>
  <si>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</si>
  <si>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</si>
  <si>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</si>
  <si>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</si>
  <si>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</si>
  <si>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</si>
  <si>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</si>
  <si>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</si>
  <si>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</si>
  <si>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</si>
  <si>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</si>
  <si>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</si>
  <si>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</si>
  <si>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</si>
  <si>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</si>
  <si>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</si>
  <si>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</si>
  <si>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</si>
  <si>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</si>
  <si>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</si>
  <si>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</si>
  <si>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</si>
  <si>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</si>
  <si>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</si>
  <si>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</si>
  <si>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</si>
  <si>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</si>
  <si>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</si>
  <si>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</si>
  <si>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</si>
  <si>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</si>
  <si>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</si>
  <si>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</si>
  <si>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</si>
  <si>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</si>
  <si>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</si>
  <si>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</si>
  <si>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</si>
  <si>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</si>
  <si>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</si>
  <si>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</si>
  <si>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</si>
  <si>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</si>
  <si>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</si>
  <si>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</si>
  <si>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</si>
  <si>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</si>
  <si>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</si>
  <si>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</si>
  <si>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</si>
  <si>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</si>
  <si>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</si>
  <si>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</si>
  <si>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</si>
  <si>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</si>
  <si>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</si>
  <si>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</si>
  <si>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</si>
  <si>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</si>
  <si>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</si>
  <si>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</si>
  <si>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</si>
  <si>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</si>
  <si>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</si>
  <si>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</si>
  <si>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</si>
  <si>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</si>
  <si>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</si>
  <si>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</si>
  <si>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</si>
  <si>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</si>
  <si>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</si>
  <si>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</si>
  <si>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</si>
  <si>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</si>
  <si>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</si>
  <si>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</si>
  <si>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</si>
  <si>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</si>
  <si>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</si>
  <si>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</si>
  <si>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</si>
  <si>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</si>
  <si>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</si>
  <si>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</si>
  <si>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</si>
  <si>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</si>
  <si>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</si>
  <si>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</si>
  <si>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</si>
  <si>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</si>
  <si>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</si>
  <si>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</si>
  <si>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</si>
  <si>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</si>
  <si>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</si>
  <si>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</si>
  <si>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</si>
  <si>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</si>
  <si>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</si>
  <si>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</si>
  <si>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</si>
  <si>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</si>
  <si>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</si>
  <si>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</si>
  <si>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</si>
  <si>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</si>
  <si>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</si>
  <si>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</si>
  <si>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</si>
  <si>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</si>
  <si>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</si>
  <si>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</si>
  <si>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</si>
  <si>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</si>
  <si>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</si>
  <si>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</si>
  <si>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</si>
  <si>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</si>
  <si>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</si>
  <si>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</si>
  <si>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</si>
  <si>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</si>
  <si>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</si>
  <si>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</si>
  <si>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</si>
  <si>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</si>
  <si>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</si>
  <si>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</si>
  <si>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</si>
  <si>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</si>
  <si>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</si>
  <si>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</si>
  <si>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</si>
  <si>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</si>
  <si>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</si>
  <si>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</si>
  <si>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</si>
  <si>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</si>
  <si>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</si>
  <si>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</si>
  <si>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</si>
  <si>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</si>
  <si>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</si>
  <si>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</si>
  <si>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</si>
  <si>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</si>
  <si>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</si>
  <si>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</si>
  <si>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</si>
  <si>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</si>
  <si>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</si>
  <si>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</si>
  <si>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</si>
  <si>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</si>
  <si>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</si>
  <si>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</si>
  <si>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</si>
  <si>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</si>
  <si>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</si>
  <si>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</si>
  <si>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</si>
  <si>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</si>
  <si>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</si>
  <si>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</si>
  <si>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</si>
  <si>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</si>
  <si>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</si>
  <si>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</si>
  <si>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</si>
  <si>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</si>
  <si>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</si>
  <si>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</si>
  <si>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</si>
  <si>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</si>
  <si>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</si>
  <si>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</si>
  <si>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</si>
  <si>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</si>
  <si>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</si>
  <si>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</si>
  <si>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</si>
  <si>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</si>
  <si>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</si>
  <si>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</si>
  <si>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</si>
  <si>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</si>
  <si>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</si>
  <si>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</si>
  <si>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</si>
  <si>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</si>
  <si>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</si>
  <si>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</si>
  <si>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</si>
  <si>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</si>
  <si>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</si>
  <si>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</si>
  <si>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</si>
  <si>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</si>
  <si>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</si>
  <si>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</si>
  <si>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</si>
  <si>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</si>
  <si>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</si>
  <si>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</si>
  <si>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</si>
  <si>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</si>
  <si>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</si>
  <si>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</si>
  <si>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</si>
  <si>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</si>
  <si>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</si>
  <si>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</si>
  <si>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</si>
  <si>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</si>
  <si>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</si>
  <si>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</si>
  <si>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</si>
  <si>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</si>
  <si>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</si>
  <si>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</si>
  <si>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</si>
  <si>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</si>
  <si>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</si>
  <si>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</si>
  <si>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</si>
  <si>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</si>
  <si>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</si>
  <si>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</si>
  <si>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</si>
  <si>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</si>
  <si>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</si>
  <si>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</si>
  <si>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</si>
  <si>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</si>
  <si>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</si>
  <si>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</si>
  <si>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</si>
  <si>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</si>
  <si>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</si>
  <si>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</si>
  <si>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</si>
  <si>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</si>
  <si>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</si>
  <si>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</si>
  <si>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</si>
  <si>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</si>
  <si>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</si>
  <si>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</si>
  <si>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</si>
  <si>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</si>
  <si>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</si>
  <si>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</si>
  <si>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</si>
  <si>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</si>
  <si>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</si>
  <si>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</si>
  <si>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</si>
  <si>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</si>
  <si>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</si>
  <si>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</si>
  <si>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</si>
  <si>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</si>
  <si>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</si>
  <si>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</si>
  <si>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</si>
  <si>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</si>
  <si>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</si>
  <si>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</si>
  <si>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</si>
  <si>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</si>
  <si>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</si>
  <si>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</si>
  <si>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</si>
  <si>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</si>
  <si>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</si>
  <si>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</si>
  <si>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</si>
  <si>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</si>
  <si>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</si>
  <si>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</si>
  <si>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</si>
  <si>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</si>
  <si>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</si>
  <si>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</si>
  <si>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</si>
  <si>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</si>
  <si>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</si>
  <si>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</si>
  <si>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</si>
  <si>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</si>
  <si>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</si>
  <si>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</si>
  <si>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</si>
  <si>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</si>
  <si>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</si>
  <si>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</si>
  <si>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</si>
  <si>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</si>
  <si>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</si>
  <si>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</si>
  <si>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</si>
  <si>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</si>
  <si>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</si>
  <si>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</si>
  <si>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</si>
  <si>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</si>
  <si>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</si>
  <si>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</si>
  <si>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</si>
  <si>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</si>
  <si>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</si>
  <si>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</si>
  <si>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</si>
  <si>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</si>
  <si>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</si>
  <si>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</si>
  <si>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</si>
  <si>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</si>
  <si>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</si>
  <si>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</si>
  <si>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</si>
  <si>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</si>
  <si>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</si>
  <si>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</si>
  <si>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</si>
  <si>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</si>
  <si>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</si>
  <si>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</si>
  <si>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</si>
  <si>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</si>
  <si>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</si>
  <si>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</si>
  <si>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</si>
  <si>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</si>
  <si>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</si>
  <si>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</si>
  <si>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</si>
  <si>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</si>
  <si>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</si>
  <si>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</si>
  <si>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</si>
  <si>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</si>
  <si>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</si>
  <si>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</si>
  <si>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</si>
  <si>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</si>
  <si>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</si>
  <si>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</si>
  <si>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</si>
  <si>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</si>
  <si>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</si>
  <si>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</si>
  <si>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</si>
  <si>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</si>
  <si>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</si>
  <si>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</si>
  <si>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</si>
  <si>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</si>
  <si>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</si>
  <si>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</si>
  <si>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</si>
  <si>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</si>
  <si>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</si>
  <si>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</si>
  <si>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</si>
  <si>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</si>
  <si>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</si>
  <si>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</si>
  <si>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</si>
  <si>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</si>
  <si>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</si>
  <si>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</si>
  <si>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</si>
  <si>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</si>
  <si>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</si>
  <si>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</si>
  <si>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</si>
  <si>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</si>
  <si>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</si>
  <si>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</si>
  <si>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</si>
  <si>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</si>
  <si>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</si>
  <si>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</si>
  <si>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</si>
  <si>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</si>
  <si>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</si>
  <si>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</si>
  <si>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</si>
  <si>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</si>
  <si>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</si>
  <si>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</si>
  <si>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</si>
  <si>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</si>
  <si>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</si>
  <si>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</si>
  <si>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</si>
  <si>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</si>
  <si>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</si>
  <si>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</si>
  <si>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</si>
  <si>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</si>
  <si>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</si>
  <si>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</si>
  <si>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</si>
  <si>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</si>
  <si>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</si>
  <si>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</si>
  <si>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</si>
  <si>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</si>
  <si>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</si>
  <si>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</si>
  <si>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</si>
  <si>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</si>
  <si>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</si>
  <si>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</si>
  <si>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</si>
  <si>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</si>
  <si>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</si>
  <si>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</si>
  <si>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</si>
  <si>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</si>
  <si>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</si>
  <si>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</si>
  <si>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</si>
  <si>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</si>
  <si>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</si>
  <si>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</si>
  <si>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</si>
  <si>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</si>
  <si>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</si>
  <si>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</si>
  <si>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</si>
  <si>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</si>
  <si>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</si>
  <si>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</si>
  <si>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</si>
  <si>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</si>
  <si>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</si>
  <si>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</si>
  <si>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</si>
  <si>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</si>
  <si>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</si>
  <si>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</si>
  <si>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</si>
  <si>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</si>
  <si>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</si>
  <si>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</si>
  <si>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</si>
  <si>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</si>
  <si>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</si>
  <si>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</si>
  <si>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</si>
  <si>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</si>
  <si>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</si>
  <si>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</si>
  <si>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</si>
  <si>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</si>
  <si>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</si>
  <si>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</si>
  <si>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</si>
  <si>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</si>
  <si>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</si>
  <si>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</si>
  <si>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</si>
  <si>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</si>
  <si>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</si>
  <si>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</si>
  <si>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</si>
  <si>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</si>
  <si>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</si>
  <si>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</si>
  <si>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</si>
  <si>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</si>
  <si>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</si>
  <si>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</si>
  <si>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</si>
  <si>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</si>
  <si>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</si>
  <si>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</si>
  <si>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</si>
  <si>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</si>
  <si>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</si>
  <si>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</si>
  <si>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</si>
  <si>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</si>
  <si>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</si>
  <si>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</si>
  <si>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</si>
  <si>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</si>
  <si>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</si>
  <si>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</si>
  <si>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</si>
  <si>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</si>
  <si>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</si>
  <si>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</si>
  <si>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</si>
  <si>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</si>
  <si>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</si>
  <si>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</si>
  <si>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</si>
  <si>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</si>
  <si>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</si>
  <si>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</si>
  <si>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</si>
  <si>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</si>
  <si>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</si>
  <si>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</si>
  <si>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</si>
  <si>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</si>
  <si>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</si>
  <si>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</si>
  <si>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</si>
  <si>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</si>
  <si>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</si>
  <si>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</si>
  <si>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</si>
  <si>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</si>
  <si>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</si>
  <si>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</si>
  <si>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</si>
  <si>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</si>
  <si>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</si>
  <si>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</si>
  <si>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</si>
  <si>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</si>
  <si>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</si>
  <si>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</si>
  <si>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</si>
  <si>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</si>
  <si>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</si>
  <si>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</si>
  <si>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</si>
  <si>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</si>
  <si>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</si>
  <si>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</si>
  <si>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</si>
  <si>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</si>
  <si>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</si>
  <si>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</si>
  <si>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</si>
  <si>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</si>
  <si>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</si>
  <si>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</si>
  <si>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</si>
  <si>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</si>
  <si>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</si>
  <si>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</si>
  <si>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</si>
  <si>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</si>
  <si>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</si>
  <si>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</si>
  <si>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</si>
  <si>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</si>
  <si>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</si>
  <si>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</si>
  <si>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</si>
  <si>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</si>
  <si>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</si>
  <si>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</si>
  <si>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</si>
  <si>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</si>
  <si>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</si>
  <si>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</si>
  <si>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</si>
  <si>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</si>
  <si>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</si>
  <si>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</si>
  <si>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</si>
  <si>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</si>
  <si>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</si>
  <si>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</si>
  <si>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</si>
  <si>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</si>
  <si>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</si>
  <si>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</si>
  <si>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</si>
  <si>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</si>
  <si>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</si>
  <si>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</si>
  <si>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</si>
  <si>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</si>
  <si>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</si>
  <si>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</si>
  <si>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</si>
  <si>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</si>
  <si>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</si>
  <si>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</si>
  <si>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</si>
  <si>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</si>
  <si>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</si>
  <si>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</si>
  <si>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</si>
  <si>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</si>
  <si>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</si>
  <si>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</si>
  <si>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</si>
  <si>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</si>
  <si>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</si>
  <si>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</si>
  <si>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</si>
  <si>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</si>
  <si>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</si>
  <si>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</si>
  <si>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</si>
  <si>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</si>
  <si>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</si>
  <si>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</si>
  <si>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</si>
  <si>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</si>
  <si>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</si>
  <si>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</si>
  <si>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</si>
  <si>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</si>
  <si>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</si>
  <si>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</si>
  <si>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</si>
  <si>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</si>
  <si>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</si>
  <si>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</si>
  <si>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</si>
  <si>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</si>
  <si>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</si>
  <si>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</si>
  <si>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</si>
  <si>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</si>
  <si>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</si>
  <si>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</si>
  <si>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</si>
  <si>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</si>
  <si>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</si>
  <si>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</si>
  <si>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</si>
  <si>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</si>
  <si>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</si>
  <si>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</si>
  <si>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</si>
  <si>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</si>
  <si>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</si>
  <si>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</si>
  <si>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</si>
  <si>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</si>
  <si>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</si>
  <si>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</si>
  <si>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</si>
  <si>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</si>
  <si>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</si>
  <si>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</si>
  <si>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</si>
  <si>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</si>
  <si>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</si>
  <si>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</si>
  <si>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</si>
  <si>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</si>
  <si>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</si>
  <si>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</si>
  <si>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</si>
  <si>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</si>
  <si>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</si>
  <si>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</si>
  <si>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</si>
  <si>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</si>
  <si>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</si>
  <si>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</si>
  <si>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</si>
  <si>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</si>
  <si>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</si>
  <si>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</si>
  <si>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</si>
  <si>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</si>
  <si>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</si>
  <si>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</si>
  <si>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</si>
  <si>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</si>
  <si>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</si>
  <si>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</si>
  <si>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</si>
  <si>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</si>
  <si>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</si>
  <si>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</si>
  <si>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</si>
  <si>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</si>
  <si>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</si>
  <si>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</si>
  <si>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</si>
  <si>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</si>
  <si>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</si>
  <si>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</si>
  <si>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</si>
  <si>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</si>
  <si>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</si>
  <si>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</si>
  <si>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</si>
  <si>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</si>
  <si>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</si>
  <si>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</si>
  <si>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</si>
  <si>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</si>
  <si>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</si>
  <si>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</si>
  <si>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</si>
  <si>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</si>
  <si>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</si>
  <si>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</si>
  <si>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</si>
  <si>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</si>
  <si>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</si>
  <si>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</si>
  <si>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</si>
  <si>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</si>
  <si>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</si>
  <si>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</si>
  <si>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</si>
  <si>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</si>
  <si>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</si>
  <si>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</si>
  <si>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</si>
  <si>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</si>
  <si>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</si>
  <si>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</si>
  <si>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</si>
  <si>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</si>
  <si>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</si>
  <si>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</si>
  <si>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</si>
  <si>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</si>
  <si>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</si>
  <si>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</si>
  <si>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</si>
  <si>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</si>
  <si>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</si>
  <si>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</si>
  <si>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</si>
  <si>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</si>
  <si>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</si>
  <si>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</si>
  <si>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</si>
  <si>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</si>
  <si>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</si>
  <si>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</si>
  <si>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</si>
  <si>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</si>
  <si>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</si>
  <si>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</si>
  <si>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</si>
  <si>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</si>
  <si>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</si>
  <si>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</si>
  <si>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</si>
  <si>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</si>
  <si>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</si>
  <si>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</si>
  <si>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</si>
  <si>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</si>
  <si>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</si>
  <si>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</si>
  <si>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</si>
  <si>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</si>
  <si>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</si>
  <si>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</si>
  <si>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</si>
  <si>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</si>
  <si>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</si>
  <si>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</si>
  <si>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</si>
  <si>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</si>
  <si>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</si>
  <si>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</si>
  <si>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</si>
  <si>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</si>
  <si>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</si>
  <si>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</si>
  <si>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</si>
  <si>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</si>
  <si>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</si>
  <si>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</si>
  <si>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</si>
  <si>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</si>
  <si>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</si>
  <si>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</si>
  <si>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</si>
  <si>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</si>
  <si>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</si>
  <si>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</si>
  <si>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</si>
  <si>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</si>
  <si>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</si>
  <si>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</si>
  <si>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</si>
  <si>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</si>
  <si>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</si>
  <si>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</si>
  <si>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</si>
  <si>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</si>
  <si>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</si>
  <si>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</si>
  <si>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</si>
  <si>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</si>
  <si>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</si>
  <si>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</si>
  <si>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</si>
  <si>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</si>
  <si>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</si>
  <si>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</si>
  <si>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</si>
  <si>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</si>
  <si>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</si>
  <si>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</si>
  <si>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</si>
  <si>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</si>
  <si>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</si>
  <si>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</si>
  <si>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</si>
  <si>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</si>
  <si>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</si>
  <si>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</si>
  <si>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</si>
  <si>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</si>
  <si>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</si>
  <si>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</si>
  <si>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</si>
  <si>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</si>
  <si>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</si>
  <si>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</si>
  <si>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</si>
  <si>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</si>
  <si>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</si>
  <si>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</si>
  <si>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</si>
  <si>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</si>
  <si>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</si>
  <si>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</si>
  <si>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</si>
  <si>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</si>
  <si>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</si>
  <si>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</si>
  <si>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</si>
  <si>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</si>
  <si>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</si>
  <si>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</si>
  <si>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</si>
  <si>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</si>
  <si>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</si>
  <si>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</si>
  <si>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</si>
  <si>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</si>
  <si>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</si>
  <si>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</si>
  <si>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</si>
  <si>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</si>
  <si>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</si>
  <si>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</si>
  <si>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</si>
  <si>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</si>
  <si>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</si>
  <si>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</si>
  <si>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</si>
  <si>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</si>
  <si>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</si>
  <si>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</si>
  <si>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</si>
  <si>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</si>
  <si>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</si>
  <si>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</si>
  <si>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</si>
  <si>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</si>
  <si>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</si>
  <si>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</si>
  <si>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</si>
  <si>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</si>
  <si>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</si>
  <si>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</si>
  <si>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</si>
  <si>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</si>
  <si>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</si>
  <si>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</si>
  <si>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</si>
  <si>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</si>
  <si>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</si>
  <si>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</si>
  <si>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</si>
  <si>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</si>
  <si>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</si>
  <si>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</si>
  <si>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</si>
  <si>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</si>
  <si>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</si>
  <si>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</si>
  <si>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</si>
  <si>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</si>
  <si>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</si>
  <si>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</si>
  <si>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</si>
  <si>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</si>
  <si>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</si>
  <si>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</si>
  <si>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</si>
  <si>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</si>
  <si>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</si>
  <si>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</si>
  <si>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</si>
  <si>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</si>
  <si>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</si>
  <si>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</si>
  <si>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</si>
  <si>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</si>
  <si>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</si>
  <si>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</si>
  <si>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</si>
  <si>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</si>
  <si>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</si>
  <si>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</si>
  <si>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</si>
  <si>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</si>
  <si>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</si>
  <si>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</si>
  <si>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</si>
  <si>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</si>
  <si>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</si>
  <si>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</si>
  <si>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</si>
  <si>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</si>
  <si>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</si>
  <si>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</si>
  <si>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</si>
  <si>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</si>
  <si>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</si>
  <si>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</si>
  <si>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</si>
  <si>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</si>
  <si>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</si>
  <si>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</si>
  <si>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</si>
  <si>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</si>
  <si>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</si>
  <si>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</si>
  <si>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</si>
  <si>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</si>
  <si>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</si>
  <si>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</si>
  <si>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</si>
  <si>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</si>
  <si>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</si>
  <si>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</si>
  <si>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</si>
  <si>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</si>
  <si>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</si>
  <si>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</si>
  <si>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</si>
  <si>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</si>
  <si>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</si>
  <si>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</si>
  <si>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</si>
  <si>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</si>
  <si>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</si>
  <si>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</si>
  <si>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</si>
  <si>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</si>
  <si>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</si>
  <si>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</si>
  <si>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</si>
  <si>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</si>
  <si>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</si>
  <si>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</si>
  <si>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</si>
  <si>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</si>
  <si>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</si>
  <si>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</si>
  <si>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</si>
  <si>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</si>
  <si>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</si>
  <si>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</si>
  <si>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</si>
  <si>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</si>
  <si>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</si>
  <si>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</si>
  <si>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</si>
  <si>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</si>
  <si>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</si>
  <si>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</si>
  <si>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</si>
  <si>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</si>
  <si>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</si>
  <si>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</si>
  <si>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</si>
  <si>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</si>
  <si>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</si>
  <si>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</si>
  <si>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</si>
  <si>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</si>
  <si>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</si>
  <si>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</si>
  <si>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</si>
  <si>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</si>
  <si>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</si>
  <si>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</si>
  <si>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</si>
  <si>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</si>
  <si>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</si>
  <si>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</si>
  <si>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</si>
  <si>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</si>
  <si>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</si>
  <si>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</si>
  <si>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</si>
  <si>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</si>
  <si>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</si>
  <si>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</si>
  <si>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</si>
  <si>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</si>
  <si>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</si>
  <si>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</si>
  <si>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</si>
  <si>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</si>
  <si>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</si>
  <si>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</si>
  <si>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</si>
  <si>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</si>
  <si>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</si>
  <si>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</si>
  <si>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</si>
  <si>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</si>
  <si>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</si>
  <si>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</si>
  <si>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</si>
  <si>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</si>
  <si>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</si>
  <si>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</si>
  <si>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</si>
  <si>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</si>
  <si>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</si>
  <si>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</si>
  <si>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</si>
  <si>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</si>
  <si>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</si>
  <si>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</si>
  <si>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</si>
  <si>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</si>
  <si>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</si>
  <si>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</si>
  <si>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</si>
  <si>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</si>
  <si>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</si>
  <si>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</si>
  <si>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</si>
  <si>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</si>
  <si>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</si>
  <si>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</si>
  <si>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</si>
  <si>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</si>
  <si>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</si>
  <si>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</si>
  <si>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</si>
  <si>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</si>
  <si>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</si>
  <si>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</si>
  <si>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</si>
  <si>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</si>
  <si>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</si>
  <si>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</si>
  <si>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</si>
  <si>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</si>
  <si>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</si>
  <si>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</si>
  <si>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</si>
  <si>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</si>
  <si>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</si>
  <si>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</si>
  <si>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</si>
  <si>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</si>
  <si>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</si>
  <si>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</si>
  <si>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</si>
  <si>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</si>
  <si>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</si>
  <si>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</si>
  <si>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</si>
  <si>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</si>
  <si>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</si>
  <si>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</si>
  <si>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</si>
  <si>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</si>
  <si>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</si>
  <si>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</si>
  <si>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</si>
  <si>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</si>
  <si>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</si>
  <si>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</si>
  <si>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</si>
  <si>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</si>
  <si>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</si>
  <si>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</si>
  <si>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</si>
  <si>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</si>
  <si>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</si>
  <si>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</si>
  <si>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</si>
  <si>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</si>
  <si>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</si>
  <si>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</si>
  <si>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</si>
  <si>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</si>
  <si>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</si>
  <si>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</si>
  <si>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</si>
  <si>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</si>
  <si>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</si>
  <si>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</si>
  <si>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</si>
  <si>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</si>
  <si>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</si>
  <si>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</si>
  <si>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</si>
  <si>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</si>
  <si>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</si>
  <si>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</si>
  <si>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</si>
  <si>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</si>
  <si>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</si>
  <si>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</si>
  <si>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</si>
  <si>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</si>
  <si>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</si>
  <si>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</si>
  <si>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</si>
  <si>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</si>
  <si>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</si>
  <si>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</si>
  <si>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</si>
  <si>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</si>
  <si>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</si>
  <si>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</si>
  <si>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</si>
  <si>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</si>
  <si>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</si>
  <si>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</si>
  <si>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</si>
  <si>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</si>
  <si>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</si>
  <si>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</si>
  <si>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</si>
  <si>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</si>
  <si>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</si>
  <si>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</si>
  <si>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</si>
  <si>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</si>
  <si>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</si>
  <si>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</si>
  <si>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</si>
  <si>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</si>
  <si>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</si>
  <si>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</si>
  <si>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</si>
  <si>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</si>
  <si>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</si>
  <si>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</si>
  <si>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</si>
  <si>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</si>
  <si>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</si>
  <si>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</si>
  <si>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</si>
  <si>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</si>
  <si>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</si>
  <si>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</si>
  <si>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</si>
  <si>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</si>
  <si>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</si>
  <si>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</si>
  <si>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</si>
  <si>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</si>
  <si>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</si>
  <si>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</si>
  <si>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</si>
  <si>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</si>
  <si>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</si>
  <si>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</si>
  <si>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</si>
  <si>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</si>
  <si>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</si>
  <si>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</si>
  <si>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</si>
  <si>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</si>
  <si>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</si>
  <si>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</si>
  <si>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</si>
  <si>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</si>
  <si>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</si>
  <si>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</si>
  <si>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</si>
  <si>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</si>
  <si>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</si>
  <si>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</si>
  <si>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</si>
  <si>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</si>
  <si>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</si>
  <si>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</si>
  <si>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</si>
  <si>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</si>
  <si>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</si>
  <si>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</si>
  <si>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</si>
  <si>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</si>
  <si>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</si>
  <si>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</si>
  <si>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</si>
  <si>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</si>
  <si>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</si>
  <si>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</si>
  <si>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</si>
  <si>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</si>
  <si>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</si>
  <si>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</si>
  <si>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</si>
  <si>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</si>
  <si>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</si>
  <si>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</si>
  <si>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</si>
  <si>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</si>
  <si>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</si>
  <si>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</si>
  <si>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</si>
  <si>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</si>
  <si>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</si>
  <si>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</si>
  <si>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</si>
  <si>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</si>
  <si>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</si>
  <si>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</si>
  <si>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</si>
  <si>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</si>
  <si>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</si>
  <si>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</si>
  <si>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</si>
  <si>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</si>
  <si>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</si>
  <si>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</si>
  <si>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</si>
  <si>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</si>
  <si>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</si>
  <si>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</si>
  <si>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</si>
  <si>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</si>
  <si>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</si>
  <si>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</si>
  <si>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</si>
  <si>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</si>
  <si>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</si>
  <si>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</si>
  <si>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</si>
  <si>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</si>
  <si>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</si>
  <si>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</si>
  <si>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</si>
  <si>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</si>
  <si>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</si>
  <si>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</si>
  <si>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</si>
  <si>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</si>
  <si>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</si>
  <si>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</si>
  <si>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</si>
  <si>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</si>
  <si>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</si>
  <si>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</si>
  <si>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</si>
  <si>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</si>
  <si>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</si>
  <si>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</si>
  <si>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</si>
  <si>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</si>
  <si>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</si>
  <si>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</si>
  <si>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</si>
  <si>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</si>
  <si>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</si>
  <si>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</si>
  <si>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</si>
  <si>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</si>
  <si>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</si>
  <si>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</si>
  <si>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</si>
  <si>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</si>
  <si>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</si>
  <si>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</si>
  <si>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</si>
  <si>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</si>
  <si>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</si>
  <si>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</si>
  <si>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</si>
  <si>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</si>
  <si>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</si>
  <si>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</si>
  <si>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</si>
  <si>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</si>
  <si>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</si>
  <si>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</si>
  <si>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</si>
  <si>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</si>
  <si>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</si>
  <si>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</si>
  <si>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</si>
  <si>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</si>
  <si>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</si>
  <si>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</si>
  <si>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</si>
  <si>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</si>
  <si>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</si>
  <si>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</si>
  <si>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</si>
  <si>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</si>
  <si>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</si>
  <si>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</si>
  <si>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</si>
  <si>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</si>
  <si>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</si>
  <si>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</si>
  <si>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</si>
  <si>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</si>
  <si>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</si>
  <si>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</si>
  <si>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</si>
  <si>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</si>
  <si>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</si>
  <si>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</si>
  <si>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</si>
  <si>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</si>
  <si>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</si>
  <si>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</si>
  <si>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</si>
  <si>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</si>
  <si>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</si>
  <si>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</si>
  <si>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</si>
  <si>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</si>
  <si>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</si>
  <si>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</si>
  <si>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</si>
  <si>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</si>
  <si>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</si>
  <si>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</si>
  <si>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</si>
  <si>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</si>
  <si>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</si>
  <si>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</si>
  <si>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</si>
  <si>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</si>
  <si>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</si>
  <si>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</si>
  <si>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</si>
  <si>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</si>
  <si>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</si>
  <si>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</si>
  <si>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</si>
  <si>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</si>
  <si>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</si>
  <si>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</si>
  <si>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</si>
  <si>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</si>
  <si>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</si>
  <si>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</si>
  <si>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</si>
  <si>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</si>
  <si>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</si>
  <si>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</si>
  <si>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</si>
  <si>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</si>
  <si>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</si>
  <si>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</si>
  <si>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</si>
  <si>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</si>
  <si>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</si>
  <si>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</si>
  <si>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</si>
  <si>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</si>
  <si>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</si>
  <si>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</si>
  <si>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</si>
  <si>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</si>
  <si>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</si>
  <si>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</si>
  <si>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</si>
  <si>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</si>
  <si>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</si>
  <si>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</si>
  <si>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</si>
  <si>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</si>
  <si>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</si>
  <si>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</si>
  <si>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</si>
  <si>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</si>
  <si>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</si>
  <si>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</si>
  <si>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</si>
  <si>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</si>
  <si>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</si>
  <si>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</si>
  <si>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</si>
  <si>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</si>
  <si>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</si>
  <si>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</si>
  <si>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</si>
  <si>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</si>
  <si>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</si>
  <si>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</si>
  <si>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</si>
  <si>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</si>
  <si>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</si>
  <si>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</si>
  <si>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</si>
  <si>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</si>
  <si>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</si>
  <si>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</si>
  <si>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</si>
  <si>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</si>
  <si>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</si>
  <si>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</si>
  <si>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</si>
  <si>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</si>
  <si>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</si>
  <si>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</si>
  <si>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</si>
  <si>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</si>
  <si>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</si>
  <si>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</si>
  <si>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</si>
  <si>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</si>
  <si>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</si>
  <si>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</si>
  <si>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</si>
  <si>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</si>
  <si>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</si>
  <si>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</si>
  <si>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</si>
  <si>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</si>
  <si>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</si>
  <si>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</si>
  <si>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</si>
  <si>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</si>
  <si>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</si>
  <si>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zápasenie - bežné transfery</t>
  </si>
  <si>
    <t>MZDY 01-2025</t>
  </si>
  <si>
    <t>MZDY 02-2025</t>
  </si>
  <si>
    <t>MZDY 03-2025</t>
  </si>
  <si>
    <t>MZDY 04-2025</t>
  </si>
  <si>
    <t>MZDY 05-2025</t>
  </si>
  <si>
    <t>MZDY 06-2025</t>
  </si>
  <si>
    <t>mzdy za mesiac január 2025 - dohodári 3 osoby vrátane odvodov do SP, ZP a DÚ</t>
  </si>
  <si>
    <t>mzdy za mesiac január 2025 - 3 osoby vrátane odvodov do SP, ZP a DÚ (1x dohoda, 2 x pracovná zmluva</t>
  </si>
  <si>
    <t>osoba 5, osoba 6, osoba 7, ZP, SP, DÚ</t>
  </si>
  <si>
    <t>osoba 1, osoba 2, osoba 3, ZP, SP, DÚ</t>
  </si>
  <si>
    <t>mzdy za mesiac február  2025 - dohodári 3 osoby vrátane odvodov do SP, ZP a DÚ</t>
  </si>
  <si>
    <t>mzdy za mesiac február  2025 - 3 osoby vrátane odvodov do SP, ZP a DÚ (1x dohoda, 2 x pracovná zmluva</t>
  </si>
  <si>
    <t>mzdy za mesiac marec 2025 - 3 osoby vrátane odvodov do SP, ZP a DÚ (1x dohoda, 2 x pracovná zmluva</t>
  </si>
  <si>
    <t>mzdy za mesiac marec 2025 - dohodári 3 osoby vrátane odvodov do SP, ZP a DÚ</t>
  </si>
  <si>
    <t>mzdy za mesiac apríl 2025 - dohodári 3 osoby vrátane odvodov do SP, ZP a DÚ</t>
  </si>
  <si>
    <t>mzdy za mesiac apríl 2025 - 3 osoby vrátane odvodov do SP, ZP a DÚ (1x dohoda, 2 x pracovná zmluva</t>
  </si>
  <si>
    <t>mzdy za mesiac máj 2025 - dohodári 3 osoby vrátane odvodov do SP, ZP a DÚ</t>
  </si>
  <si>
    <t>mzdy za mesiac máj 2025 - 3 osoby vrátane odvodov do SP, ZP a DÚ (1x dohoda, 2 x pracovná zmluva</t>
  </si>
  <si>
    <t>osoba 1, osoba 2, osoba 4, ZP, SP, DÚ</t>
  </si>
  <si>
    <t>mzdy za mesiac jún 2025 - dohodári  4 osoby vrátane odvodov do SP, ZP a DÚ</t>
  </si>
  <si>
    <t>mzdy za mesiac jún 2025 - 3 osoby vrátane odvodov do SP, ZP a DÚ (1x dohoda, 2 x pracovná zmluva</t>
  </si>
  <si>
    <t>osoba 5, osoba 6, osoba 7, osoba 8 ZP, SP, DÚ</t>
  </si>
  <si>
    <t>MZDY 07-2025</t>
  </si>
  <si>
    <t>01.09.2025, 31.08.2025</t>
  </si>
  <si>
    <t>mzdy za mesiac júl 2025 - dohodári  3 osoby vrátane odvodov do SP, ZP a DÚ</t>
  </si>
  <si>
    <t>mzdy za mesiac júl 2025 - 3 osoby vrátane odvodov do SP, ZP a DÚ (1x dohoda, 2 x pracovná zmluva</t>
  </si>
  <si>
    <t>dobrovoľnická zmluva č. 016/2025</t>
  </si>
  <si>
    <t>Dobrovoľnická zmluva č. 016/2025 - rozhodca, I.kolo Slovenskej žiackej ligy východ vo v.š. Košice 1.2.2025</t>
  </si>
  <si>
    <t>Samuel Beck, Košice</t>
  </si>
  <si>
    <t>dobrovoľnická zmluva č. 015/2025</t>
  </si>
  <si>
    <t>Dobrovoľnická zmluva č. 015/2025 - rozhodca, I.kolo Slovenskej žiackej ligy východ vo v.š. Košice 1.2.2025</t>
  </si>
  <si>
    <t>Daniel Berdis, Košice</t>
  </si>
  <si>
    <t>dobrovoľnická zmluva č. 014/2025</t>
  </si>
  <si>
    <t>Dobrovoľnická zmluva č. 014/2025 - hlavný rozhodca, I.kolo Slovenskej žiackej ligy východ vo v.š. Košice 1.2.2025</t>
  </si>
  <si>
    <t>Ivan Vymazal, Košice</t>
  </si>
  <si>
    <t>dobrovoľnická zmluva č. 013/2025</t>
  </si>
  <si>
    <t>Dobrovoľnická zmluva č. 013/2025 - tabuľkár, I.kolo Slovenskej žiackej ligy východ vo v.š. Košice 1.2.2025</t>
  </si>
  <si>
    <t>Matej Max, Košice</t>
  </si>
  <si>
    <t>dobrovoľnická zmluva č. 012/2025</t>
  </si>
  <si>
    <t>Dobrovoľnická zmluva č. 012/2025 - rozhodca, I.kolo Slovenskej žiackej ligy východ vo v.š. Košice 1.2.2025</t>
  </si>
  <si>
    <t>Matej Gardoš, Župčany</t>
  </si>
  <si>
    <t>dobrovoľnická zmluva č. 011/2025</t>
  </si>
  <si>
    <t>Dobrovoľnická zmluva č. 011/2025 - tabuľkár, I.kolo Slovenskej žiackej ligy západ vo v.š. Trenčín 1.2.2025</t>
  </si>
  <si>
    <t>Pavol Cichovský, Bánovce nad Bebravou</t>
  </si>
  <si>
    <t>dobrovoľnická zmluva č. 010/2025</t>
  </si>
  <si>
    <t>Dobrovoľnická zmluva č. 010/2025 - tabuľkár, I.kolo Slovenskej žiackej ligy západ vo v.š. Trenčín 1.2.2025</t>
  </si>
  <si>
    <t>Libor Mokrý, Prievidza</t>
  </si>
  <si>
    <t>dobrovoľnická zmluva č. 009/2025</t>
  </si>
  <si>
    <t>Dobrovoľnická zmluva č. 009/2025 - rozhodca, I.kolo Slovenskej žiackej ligy západ vo v.š. Trenčín 1.2.2025</t>
  </si>
  <si>
    <t>Jozef Mesiarkin, Trenčín</t>
  </si>
  <si>
    <t>dobrovoľnická zmluva č. 008/2025</t>
  </si>
  <si>
    <t>Dobrovoľnická zmluva č. 008/2025 - rozhodca, I.kolo Slovenskej žiackej ligy západ vo v.š. Trenčín 1.2.2025</t>
  </si>
  <si>
    <t>Peter Brath, Čechynce</t>
  </si>
  <si>
    <t>dobrovoľnická zmluva č. 007/2025</t>
  </si>
  <si>
    <t>Dobrovoľnická zmluva č. 007/2025 - rozhodca, I.kolo Slovenskej žiackej ligy západ vo v.š. Trenčín 1.2.2025</t>
  </si>
  <si>
    <t>Stanislav Marček, Bratislava</t>
  </si>
  <si>
    <t>dobrovoľnická zmluva č. 00/2025</t>
  </si>
  <si>
    <t>Dobrovoľnická zmluva č. 006/2025 - rozhodca, I.kolo Slovenskej žiackej ligy západ vo v.š. Trenčín 1.2.2025</t>
  </si>
  <si>
    <t>Oleksandr Savatielev, Bratislava</t>
  </si>
  <si>
    <t>dobrovoľnická zmluva č. 005/2025</t>
  </si>
  <si>
    <t>Dobrovoľnická zmluva č. 005/2025 - tabuľkár, I.kolo Slovenskej žiackej ligy západ vo v.š. Trenčín 1.2.2025</t>
  </si>
  <si>
    <t>Leoš Drmola, Trenčín</t>
  </si>
  <si>
    <t>dobrovoľnická zmluva č. 004/2025</t>
  </si>
  <si>
    <t>Dobrovoľnická zmluva č. 004/2025 - hlavný rozhodca, I.kolo Slovenskej žiackej ligy západ vo v.š. Trenčín 1.2.2025</t>
  </si>
  <si>
    <t>Peter Botoš, Zemianske Kostoľany</t>
  </si>
  <si>
    <t>dobrovoľnická zmluva č. 003/2025</t>
  </si>
  <si>
    <t>Dobrovoľnická zmluva č. 003/2025 - lektor, vzdelávanie rozhodcov SZZ v zápasení - teoretická časť, Prievidza 24.1.-26.1.2025</t>
  </si>
  <si>
    <t>Martin Bulko, Trenčín</t>
  </si>
  <si>
    <t>dobrovoľnická zmluva č. 002/2025</t>
  </si>
  <si>
    <t>Dobrovoľnická zmluva č. 002/2025 - lektor, vzdelávanie rozhodcov SZZ v zápasení - teoretická časť, Prievidza 24.1.-26.1.2025</t>
  </si>
  <si>
    <t>Vladimír Laco, Prievidza</t>
  </si>
  <si>
    <t>dobrovoľnická zmluva č. 001/2025</t>
  </si>
  <si>
    <t>Dobrovoľnická zmluva č. 001/2025 - lektor, vzdelávanie rozhodcov SZZ v zápasení - teoretická časť, Prievidza 24.1.-26.1.2025</t>
  </si>
  <si>
    <t>Jozef Radnóti, Rimavská Sobota</t>
  </si>
  <si>
    <t>cestovný príkaz č. 05/2025</t>
  </si>
  <si>
    <t>Funkčné povinnosti na sekretariáte SZZ 23.1.2025 cestovný príkaz č. 05/2025 Hakszer, DS - BA - DS, cestovné AUV</t>
  </si>
  <si>
    <t>Roland Hakszer, Dunajská Streda</t>
  </si>
  <si>
    <t>cestovný príkaz č. 01/2025</t>
  </si>
  <si>
    <t>Školenie rozhodcov SZZ cestovný príkaz č. 01/2025 Radnoti, RS-PD-RS, cestovné AUV</t>
  </si>
  <si>
    <t>cestovný príkaz č. 02/2025</t>
  </si>
  <si>
    <t>Školenie rozhodcov SZZ cestovný príkaz č. 02/2025 Radnoti, RS-PD-RS, cestovné AUV</t>
  </si>
  <si>
    <t>Michal Radnóti, Rimavská Sobota</t>
  </si>
  <si>
    <t>cestovný príkaz č. 03/2025</t>
  </si>
  <si>
    <t>Školenie rozhodcov SZZ cestovný príkaz č. 03/2025 Bulko, TN-PD-TN, cestovné AUV</t>
  </si>
  <si>
    <t>cestovný príkaz č. 04/2025</t>
  </si>
  <si>
    <t>Školenie rozhodcov SZZ cestovný príkaz č. 04/2025 Kovacs, DS-PD-DS, cestovné AUV</t>
  </si>
  <si>
    <t>Ladislav Kovacs, Dunajská Streda</t>
  </si>
  <si>
    <t>cestovný príkaz</t>
  </si>
  <si>
    <t>Slovenská žiacka liga - I.kolo - západ, v.š. cestovné a diéty - rozhodcovia</t>
  </si>
  <si>
    <t>Peter Botoš, Zemianske Kostoľany, Libor Mokrý Prievidza, Pavol Cichovský Bánovce nad Bebravou, Leoš Drmola Trenčín</t>
  </si>
  <si>
    <t>cestovné výdavky</t>
  </si>
  <si>
    <t>Slovenská žiacka liga - I.kolo - západ, v.š. diéty - rozhodcovia</t>
  </si>
  <si>
    <t>Ivan Vymazal, Košice, Matej Max Košice</t>
  </si>
  <si>
    <t>823</t>
  </si>
  <si>
    <t>Zasadnutie VV-SZZ - 6.2.2025 občerstvenie</t>
  </si>
  <si>
    <t>35793783</t>
  </si>
  <si>
    <t>Lidl Slovenská republika, s.r.o. Ružinovská 1E, 82102 Bratislava</t>
  </si>
  <si>
    <t>United World Wrestling Rue du Chateau 6 CH-1804 Corsier -sur-Vevey Švajčiarsko</t>
  </si>
  <si>
    <t>Ročný člensky polatok UWW</t>
  </si>
  <si>
    <t>202501170</t>
  </si>
  <si>
    <t>United World Wrestling Rue du Chateau 6 CH-1804 Corsier -sur-Vevey</t>
  </si>
  <si>
    <t>Nákup licenice pre športovcov: I. Jaksik, A. Kučera</t>
  </si>
  <si>
    <t>48758</t>
  </si>
  <si>
    <t>Nákup licencie pre trénerov: A. Raisz, A. Strzelczyk</t>
  </si>
  <si>
    <t>48747</t>
  </si>
  <si>
    <t>Nákup licencie pre trénerov: V. Oross, J. Sykora</t>
  </si>
  <si>
    <t>48746</t>
  </si>
  <si>
    <t>Nákup licenci pre športovcov: R.M. Meszaros, M. Zavacky, M. Palik, S.L. Sedlak, A. Vyhivskyi</t>
  </si>
  <si>
    <t>48748</t>
  </si>
  <si>
    <t>Nákup licencí pre športovcov: V.Vajas, V.Igrenyi, M.Misakova, M.Sebokova, R. Hegedus, V. Foldesiova</t>
  </si>
  <si>
    <t>48757</t>
  </si>
  <si>
    <t>Hotel Magura, spol. s.r.o. J.C. Hronského 97101 Prievidza</t>
  </si>
  <si>
    <t>36293717</t>
  </si>
  <si>
    <t>Faktura za ubytovanie a stravu počas pracovného zasadnutia VV SZZ v Prievidzi</t>
  </si>
  <si>
    <t>20250012</t>
  </si>
  <si>
    <t>Faktura za ubytovanie a stravu počas školenia rozhodcov v Prievidzi</t>
  </si>
  <si>
    <t>20250011</t>
  </si>
  <si>
    <t>Dom Športu, s.r.o. Olympijské námestie 1 83104 Bratislava</t>
  </si>
  <si>
    <t>35862289</t>
  </si>
  <si>
    <t>Faktúra za nájom nebytových priestorov v objekte Dom Športu</t>
  </si>
  <si>
    <t>50250074</t>
  </si>
  <si>
    <t>Faktúra za preddavky na služby, energie a prevádzkové náklady spojené s užívaním priestorov</t>
  </si>
  <si>
    <t>50250075</t>
  </si>
  <si>
    <t>Orange Slovensko, a.s. Metodova 8, 82108 Bratislava</t>
  </si>
  <si>
    <t>35697270</t>
  </si>
  <si>
    <t>Faktúra za služby od Orange</t>
  </si>
  <si>
    <t>2813971234, 2813969278</t>
  </si>
  <si>
    <t>Vnet a.s. Černyševského 48 85101 Bratislava</t>
  </si>
  <si>
    <t>35845007</t>
  </si>
  <si>
    <t>Faktúra za telekomunikačné služby za obdobie 1.2.-28.2.2025</t>
  </si>
  <si>
    <t>1012507409</t>
  </si>
  <si>
    <t xml:space="preserve">Viktor Tóth Ňarad 210 93006 Ňarad </t>
  </si>
  <si>
    <t>53784715</t>
  </si>
  <si>
    <t>Faktúra za spracovanie obsahu na webe SZZ</t>
  </si>
  <si>
    <t>2025004</t>
  </si>
  <si>
    <t>Victory sport, spol s.r.o. Junácka 6 831 04 Bratislava</t>
  </si>
  <si>
    <t>35774282</t>
  </si>
  <si>
    <t>Faktúra za medaile a stuhy na 2.kolo SŽL</t>
  </si>
  <si>
    <t>0001FV000110/25</t>
  </si>
  <si>
    <t>Wrestling Jedla Košice, o.z. Hemerková 1 040 23 Košice</t>
  </si>
  <si>
    <t>42408121</t>
  </si>
  <si>
    <t>Faktúra za technické zabezpečenie 1.kola SŽL východ vo v.š. 1.2.2025</t>
  </si>
  <si>
    <t>1</t>
  </si>
  <si>
    <t xml:space="preserve">Registrácia športovca na U23 European Championships Tirana, Albánsko </t>
  </si>
  <si>
    <t>49047</t>
  </si>
  <si>
    <t>3G, s.r.o. Bartošovce 110 08642 Hertník</t>
  </si>
  <si>
    <t>46936238</t>
  </si>
  <si>
    <t>Faktúra za výrobú medaily na MSR</t>
  </si>
  <si>
    <t>FV250595</t>
  </si>
  <si>
    <t>Penzion SET s.r.o., Trieda SNP 85, 04011 Košice</t>
  </si>
  <si>
    <t>36215678</t>
  </si>
  <si>
    <t>ubytovanie pre rozhodcov MSR U20 - Martin Bulko, Michal Novák, Peter Botoš, Jozef Mesiarkin, Jozef Radnóti, Michal Radnóti, Richard Totkovič, Pavol Rapčan</t>
  </si>
  <si>
    <t>fa 62500029</t>
  </si>
  <si>
    <t>Viktor Tóth, Ňarád 210, 93006 Ňarád, Slovensko</t>
  </si>
  <si>
    <t xml:space="preserve">informačno-technické zabezpečenie podujatia, zabezpečenie a obsluha IT programu UWW na podujatie </t>
  </si>
  <si>
    <t>fa 2025005</t>
  </si>
  <si>
    <t>Jakub Sciranka, Nitra</t>
  </si>
  <si>
    <t>Jakub Sciranka - dobrovoľnícka zmluva č. 046/2025</t>
  </si>
  <si>
    <t>dobrovoľnícka zmluva č. 046/2025</t>
  </si>
  <si>
    <t>Michal Radnóti - dobrovoľnícka zmluva č. 045/2025</t>
  </si>
  <si>
    <t>dobrovoľnícka zmluva č. 045/2025</t>
  </si>
  <si>
    <t>Michal Novák, Komjatice</t>
  </si>
  <si>
    <t>Michal Novák - dobrovoľnícka zmluva č. 044/2025</t>
  </si>
  <si>
    <t>dobrovoľnícka zmluva č. 044/2025</t>
  </si>
  <si>
    <t>Pavol Rapčan, Rimavská Sobota</t>
  </si>
  <si>
    <t>Pavol Rapčan - dobrovoľnícka zmluva č. 043/2025</t>
  </si>
  <si>
    <t>dobrovoľnícka zmluva č. 043/2025</t>
  </si>
  <si>
    <t>Jozef Radnóti - dobrovoľnícka zmluva č. 042/2025</t>
  </si>
  <si>
    <t>dobrovoľnícka zmluva č. 042/2025</t>
  </si>
  <si>
    <t>Stanislav Marček - dobrovoľnícka zmluva č. 041/2025</t>
  </si>
  <si>
    <t>dobrovoľnícka zmluva č. 041/2025</t>
  </si>
  <si>
    <t>Miroslav Marcinek, Prievidza</t>
  </si>
  <si>
    <t>Miroslav Marcinek - dobrovoľnícka zmluva č. 040/2025</t>
  </si>
  <si>
    <t>dobrovoľnícka zhmluva č. 040/2025</t>
  </si>
  <si>
    <t>Anton Kračmer, Považská Bystrica</t>
  </si>
  <si>
    <t>Anton Kračmer - dobrovoľnícka zmluva č. 039/2025</t>
  </si>
  <si>
    <t>dobrovoľnícka zmluva č. 039/2025</t>
  </si>
  <si>
    <t>Pavol Rapčan - dobrovoľnícka zmluva č. 038/2025</t>
  </si>
  <si>
    <t>dobrovoľnícka zmluva č. 038/2025</t>
  </si>
  <si>
    <t>Daniel Berdis - dobrovoľnícka zmluva č. 037/2025</t>
  </si>
  <si>
    <t>dobrovoľnícka zmluva č. 037/2025</t>
  </si>
  <si>
    <t>Matej Gardoš - dobrovoľnícka zmluva č. 036/2025</t>
  </si>
  <si>
    <t>dobrovoľnícka zmluva č. 036/2025</t>
  </si>
  <si>
    <t>Richard Totkovič, Veľké Teriakovce</t>
  </si>
  <si>
    <t>Richard Totkovič - dobrovoľnícka zmluva č. 035/2025</t>
  </si>
  <si>
    <t>dobrovoľnícka zmluva č. 035/2025</t>
  </si>
  <si>
    <t>Martin Bulko - dobrovoľnícka zmluva č. 034/2025</t>
  </si>
  <si>
    <t>dobrovoľnícka zmluva č. 034/2025</t>
  </si>
  <si>
    <t>Michal Novák - dobrovoľnícka zmluva č. 033/2025</t>
  </si>
  <si>
    <t>dobrovoľnícka zmluva č. 033/2025</t>
  </si>
  <si>
    <t>Michal Radnóti - dobrovoľnícka zmluva č. 032/2025</t>
  </si>
  <si>
    <t>dobrovoľnícka zmluva č.032/2025</t>
  </si>
  <si>
    <t>Matúš Sýkora, Košice</t>
  </si>
  <si>
    <t>Matúš Sýkora - dobrovoľnícka zmluva č. 031/2025</t>
  </si>
  <si>
    <t>dobrovoľnícka zmluva č 031/2025</t>
  </si>
  <si>
    <t>Jozef Mesiarkin - dobrovoľnícka zmluva č. 030/2025</t>
  </si>
  <si>
    <t>dobrovoľnícka zmluva č. 030/2025</t>
  </si>
  <si>
    <t>Peter Botoš, Zemianske Kostolany</t>
  </si>
  <si>
    <t>Peter Botoš - dobrovoľnícka zmluva č 029/2025</t>
  </si>
  <si>
    <t>dobrovoľnícka zmluva č. 029/2025</t>
  </si>
  <si>
    <t>VÚB a. s., Mlynské nivy 1, 82990 Bratislava</t>
  </si>
  <si>
    <t>31320155</t>
  </si>
  <si>
    <t xml:space="preserve">VUB Banka - potvrdenie e vedení účtu - úre účely ME </t>
  </si>
  <si>
    <t>Federata Shqiptare e Mundjes, Rr. "Liman Kaba", Parku Olimpik, Tirane 1001, Shqiperi</t>
  </si>
  <si>
    <t>pobytové náklady ME U23 - Tirana - Dávid Jakšík, Adam Jakšík, Roman Ševčík</t>
  </si>
  <si>
    <t>fa 24/2025</t>
  </si>
  <si>
    <t>Dom športu, s.r.o., Olympijské námestie 1, 83104 Bratislava</t>
  </si>
  <si>
    <t>nájom administratývnych priestorov (kancelárske a zdieľané priestory) a skladových priestorov</t>
  </si>
  <si>
    <t>fa 50250133</t>
  </si>
  <si>
    <t>Gymnázium Š. Moysesa, Školská 13, 04517 Moldava nad Bodvou</t>
  </si>
  <si>
    <t>000161071</t>
  </si>
  <si>
    <t>prenájom a energie v období 01-08/2025</t>
  </si>
  <si>
    <t xml:space="preserve">2.6.2025. 02.05.2025, 01.04.2025, 03.03.2025, 31.01.2025, 01.07.2025, </t>
  </si>
  <si>
    <t xml:space="preserve">fa č. 2025037, č. 2025038, č. 2025039, č. 2025026, č. 2025027, č. 2025028, č. 2025019, č. 2025020, č. 2025021, č. 2025013, č.202014, č. 2025015, č. 2025016, č. 2025005, č. 2025004, č. 2025003, č. 2025046, č. 2025047, č. 2025048, č. </t>
  </si>
  <si>
    <t xml:space="preserve">Mestský podnik Snina, s.r.o., Strojárska 95/2060, 06901 Snina, Penzión SET s.r.o., Trieda SNP 85, 04011 Košice; </t>
  </si>
  <si>
    <t xml:space="preserve">525328101, 36215678, </t>
  </si>
  <si>
    <t>cestovné a diéty - MT Tiszacsege - 18.04.2025; reprezentačné sústredenie, regenerácia - prenájom bazéna</t>
  </si>
  <si>
    <t>31.1.2025, 30.04.2025, 28.02.2025, 19.05.2025</t>
  </si>
  <si>
    <t xml:space="preserve">fa č. 20250006, č. 20250127, č. 20250015, výdavkový pokladničný doklad č. 5251918, č. 5251917, č. 4252202, č. 4252201, </t>
  </si>
  <si>
    <t>ZK Dunajská Streda, Alžbetínske námestie 1203/7 92901 Dunajská Streda; Jozef Vajas, Balász Hakszer</t>
  </si>
  <si>
    <t>34009892</t>
  </si>
  <si>
    <t>diéty počas sustredenia k MSR U17 - dobrovoľnícke zmluvy č. 01/2025 - Balász Hakszer - činnosť trénera, č. 02/2025 - Jozef Vajaš - činnosť trénera,  č. 06/2025 - Jozef Vajas - činnosť trénera, č. 09/2025 - Balász Hakszer - činnosť trénera</t>
  </si>
  <si>
    <t xml:space="preserve">dobrovoľnícke zmluvy č. 01/2025, č.02/2025, č.03/2025, výdavkový pokladničný blok, </t>
  </si>
  <si>
    <t>Agata Strzelczyk, Bratislava</t>
  </si>
  <si>
    <t>regenerácia ME seniori - sauna</t>
  </si>
  <si>
    <t>dobrovoľnícka činnosť 112/2025 - Ivan Vymazal - ME U20 - činnosť medzinárodneho rozhodcu</t>
  </si>
  <si>
    <t>dobrovoľnícka zmluva č. 112/2025</t>
  </si>
  <si>
    <t>dobrovoľnícka činnosť 111/2025 - Ivan Vymazal - ME U17 - činnosťr medzinárodneho rozhodcu</t>
  </si>
  <si>
    <t>dobrovoľnícka zmluva č. 111/2025</t>
  </si>
  <si>
    <t>United World Wrestling, Rue du Chateau 6, 1804 Corseir-sur-Vevey, Švajčiarsko</t>
  </si>
  <si>
    <t>štartovné - MS seniorov - Gulaev, Makoev, Salkazanov, Tsakulov</t>
  </si>
  <si>
    <t>invoice 52685</t>
  </si>
  <si>
    <t>United World Wrestling, Rue Du Chateau 6, CH-1804 Corsier-sur-Vevey</t>
  </si>
  <si>
    <t>Licencia pre športovca - Arnold Megaly - 100CHF</t>
  </si>
  <si>
    <t>fa 49358</t>
  </si>
  <si>
    <t>Agáta Strzelczyk</t>
  </si>
  <si>
    <t>MT Wolfurt - ženské zložky - cestovný príkaz č.077/2025 - Strzelczyk, Hegedus, Foldesiova, Vajas, Misakova, Sebokova - cestovné, ubytovanie a strava</t>
  </si>
  <si>
    <t>cestovný príkaz č.007/2025</t>
  </si>
  <si>
    <t>Licencia pre športovca - Denis Horvath, Oliver Olah, Norbert Sipka - 300CHF</t>
  </si>
  <si>
    <t>fa 49332</t>
  </si>
  <si>
    <t>Licencia pre športovca - Lara Gorcs - 100CHF</t>
  </si>
  <si>
    <t>fa 49333</t>
  </si>
  <si>
    <t>vyúčtovanie zálohy z dňa 12.05.2025 - cestovné a stravné rozhodcovia MSR seniori v. š. a gr. š. + seniorky; hromadné vyúčtovanie stravných a cestovných výdavkov - 12 osôb</t>
  </si>
  <si>
    <t>36108090</t>
  </si>
  <si>
    <t>ZK Spartacus Komárno o. z., Hradná ul. 4714/22 945 01 Komárno</t>
  </si>
  <si>
    <t>cestovný príkaz č. 28/2025; fa č. 27/2025, fa č. FV 21/3/2025, fa č. FV 42/3/2025; fa č. RA-25-002745; pokladničný doklad č. 531448/0779, č. 531449/0779; pokladničný doklad č. 1067166/1283; pokladničný doklad č. 327391/0163; lístok č. 1133108954044530, lístok č. 1133108954044631, lístok č. 1133108938633553, lístok č. 1133108938633654</t>
  </si>
  <si>
    <t>10.03.2025, 14.03.2025, 24.03.2025, 13.03.2025, 26.03.2025, 13.03.2025, 20.03.2025, 12.03.2025</t>
  </si>
  <si>
    <t>vyúčtovanie zálohy z dňa 17.03.2025 - cestovný príkaz č. 28/2025, cestovné, prenájom, diaľničné poplatky, parkovanie, ubytovanie a diéty - MT a VT Karlino</t>
  </si>
  <si>
    <t>31699090, 213000020;</t>
  </si>
  <si>
    <t>Petrico camp resort, Krzywoploty 5, 78-230 Karlino; GP3 Rozylo Sibeteris, Spolka Jawna, ul. Przejazdowa 24, 59-930 Piensk, Wroclaw; Auto Gábriel s.r.o., Osloboditeľov 70, 040 17 Košice; Tolls Payement system s.r.o., Belehradská 858/23, 120 00 Praha; Autostrada A1, Gdansk Transport Company S.A., ul. Powstancow Warszawy 19, 81-718 Sopot; Stalexport autostrada Malopolska S. A., ul. Piaskowa 20, 41 - 404 Myslowice;</t>
  </si>
  <si>
    <t xml:space="preserve">SENGER &amp; Partners s.r.o., Štefániková 5, 811 06 Bratislava; Villa-Viva, Rheinstrasse 46, A-6900 Bregenz; Autobahnen- und Schnellstrasen-Finanzierungs-AG, A-1030 Wien; </t>
  </si>
  <si>
    <t>45339856</t>
  </si>
  <si>
    <t>cestovný príkaz č. 27/2025, cestovné, štartovné stravné a ubytovanie - MT Wolfurt - 7 osôb</t>
  </si>
  <si>
    <t>pokladničný doklad č. 0233, fa č. 1234, fa č. 400038408028, príjmový doklad o úhrade štartovného</t>
  </si>
  <si>
    <t>Autopožičovňa AGAMA s.r.o., Okružná 1316/4 962 12 Detva</t>
  </si>
  <si>
    <t>50882791</t>
  </si>
  <si>
    <t>prenájom vozidla ME U15 v. š. - 23.-26.06.2025; záloha 1000 € - vrátené na účet SZZ</t>
  </si>
  <si>
    <t>fa č. 202500032</t>
  </si>
  <si>
    <t>Travel market srl, Via C. Casana 44/46, 00121, Ostia Lido , Italy</t>
  </si>
  <si>
    <t>Majstrovstvá Európy U20 a U15 - pobytové náklady</t>
  </si>
  <si>
    <t>invoice 25 1090</t>
  </si>
  <si>
    <t>SOŚ  obchodu a služieb, Budovateľská 32, Komárno, 94501</t>
  </si>
  <si>
    <t>00352233</t>
  </si>
  <si>
    <t>ZK Spartakus Komárno,príspevok za športovcov do 23r, refundácia za prenájom za 4mesiace</t>
  </si>
  <si>
    <t>Fa-2025028,fa-2025055,fa-2025069,fa-2025085</t>
  </si>
  <si>
    <t>ZK Corgoň Nitra,Spojovacia 1,94901 Nitra</t>
  </si>
  <si>
    <t>31642284,</t>
  </si>
  <si>
    <t>ZK Corgoň Nitra,prísprvok na športovcov do 23r, refundácia šp. Tenisky a pobytové náklady počas sústredenia Rajecké Teplice</t>
  </si>
  <si>
    <t>Fa-SKADIN0000788669,Fa-122509291, transakcia kartou 3x-25.11.2026</t>
  </si>
  <si>
    <t>ZŠK Gabčíkovo,Krajná ulica 85, 93005, Gabčíkovo</t>
  </si>
  <si>
    <t>42153832</t>
  </si>
  <si>
    <t>ZŠK Gabčíkovo,príspevok za akrívnych športovcov do 23r, refundácia nákladov za športový materiál</t>
  </si>
  <si>
    <t xml:space="preserve">Výdavkový p.doklad 288 </t>
  </si>
  <si>
    <t>MZK Bánovce n.Bebravou, Janka Kráľa2,95701 Bánovce n. Bebravou</t>
  </si>
  <si>
    <t>36129372</t>
  </si>
  <si>
    <t>MZK Bánovce n Bebravou, príspevok na aktívnych športovcov,refundácia nákladov za cestovné počas MT Ostrava</t>
  </si>
  <si>
    <t>Výdavkový p. blok P01-V0017</t>
  </si>
  <si>
    <t>FTC Fiľakovo Zápasnícky klub, Farská lúka 56,98601, Fiľakovo</t>
  </si>
  <si>
    <t>50770128</t>
  </si>
  <si>
    <t>FTC Filakovo, Refundácia nákladov za výdavky spojené súčasťou na SLŹ 1 a 2 kolo, MT Moldava n. B,MT Bánovce, Veľká cena Źitného ostrova-  cestovný príkaz, doplatok strava</t>
  </si>
  <si>
    <t>Cestový výkaz, stravné doplatok</t>
  </si>
  <si>
    <t>Zk Dunajplavba Bratislava, Ostredková 10, 82102 BA; Branislav Kondrčík, Zd. Nejedlého 26,93401 Levice</t>
  </si>
  <si>
    <t>35042681</t>
  </si>
  <si>
    <t>ZK Dunajplavba Bratislava, príspevok za aktívnych športovcov do 23r; refundácia nákladov za športový materiál</t>
  </si>
  <si>
    <t>Fa-VF20250159</t>
  </si>
  <si>
    <t xml:space="preserve">ZK Svätý Peter, Śkolská 22,94657, Svätý Peter,Baltic s.r.o.,Svätý Peter 1822,94657 Svätý Peter </t>
  </si>
  <si>
    <t>34109927</t>
  </si>
  <si>
    <t>ZK Svätý Peter,príspevok na aktívnych športovcov so 23r,refundácia nákladov na sústredenie- pobyt a strava 20.-22.02.2026</t>
  </si>
  <si>
    <t>fa-2026020</t>
  </si>
  <si>
    <t>ZK BARS Bratislava o.z.,Prokofievova 14,85101 Bratislava,Mestská č. BA-Petržalka,Kutlíkova 17. 85102, Bratislava</t>
  </si>
  <si>
    <t>00603201,51937417</t>
  </si>
  <si>
    <t>ZK BARS Bratislava,Prísprvok pre akívnych športovcov, refundácia nákladov za prenájom</t>
  </si>
  <si>
    <t>Nájomná zmluva č.09-061-2024</t>
  </si>
  <si>
    <t>ZK Zemplínske Hámre,Hlavná 97,067777 Zemplínske Hámre; Gamad s.r. o.,Stakčínska 755,06901 Snina</t>
  </si>
  <si>
    <t>45381798,52286525</t>
  </si>
  <si>
    <t>ZK Zemplínske Hámre, Príspevok za aktívnych športovcov do 23r, refundácia za ubytovanie- strava, ubytovanie</t>
  </si>
  <si>
    <t>P01-V0030,Fa-251000064</t>
  </si>
  <si>
    <t>Gaál Wrsstling team,o.z.,Smetanov Háj 18, Dunajská Streda,Body FIT s.r.o.Bratislava, 7465</t>
  </si>
  <si>
    <t>46862579</t>
  </si>
  <si>
    <t>GAÁL Wrestling team,Príspevok za aktívnych športovcov; tréningové pomôcky,športový materiál</t>
  </si>
  <si>
    <t>1022512651</t>
  </si>
  <si>
    <t xml:space="preserve"> ZK Baník Prievidza,o.z.,Ulica Olimpionikov 4,Prievidza,97101</t>
  </si>
  <si>
    <t>30227151</t>
  </si>
  <si>
    <t>ZK Baník Prievidza-refundácia nákladov-MSR U13,Mt OH nadeji KE,Ceny MT Prievidza-doprava, strava, ceny</t>
  </si>
  <si>
    <t>P01-0054,P01-V0055,P01V0059,fa-112025,fa-122025,P01-V0061</t>
  </si>
  <si>
    <t>ZK Mladosť Prievidza, Dúbravská 14,07101 Prievidza; zaplatené- Peter Botoš, Zemianske Kostoľany</t>
  </si>
  <si>
    <t>00620556</t>
  </si>
  <si>
    <t>ZK Mladosť Prievidza-Refundácia nákladov za MT mládeže Srbsko-diéty a cestovné</t>
  </si>
  <si>
    <t>PV-V0010</t>
  </si>
  <si>
    <t>ŠK Kolárovo, Śportová 14,Kolárovo 94603,Bagita Zsolt, Bernolákova 26,Keszeli Gabriel, Bratislavská 3,94603,Kolárovo,Michal Gogh, Śafárikova 23,94603 Kolárovo</t>
  </si>
  <si>
    <t>17642957</t>
  </si>
  <si>
    <t>ŚK Kolárovo, príspevok za aktívnych športovcov,refundácia nákladov za cestovné a stravné počas MSR U17 DS,KE,U15 BAN a počas MT</t>
  </si>
  <si>
    <t>Výd.pok.doklad.25CPV00001,25CPT00002,25CPV00003,25CPV0004,25CPV00005,25CPV00006,25CPV00007,25CPV00008</t>
  </si>
  <si>
    <t>3b s.r.o., Sabinovská 151, 08001 Prešov</t>
  </si>
  <si>
    <t>36513148</t>
  </si>
  <si>
    <t>refundácia nákladov za športový materiál - teplákové súpravy a tričká</t>
  </si>
  <si>
    <t>fa č. OFA20250521</t>
  </si>
  <si>
    <t>Autobahnen-und-Schnellstrasen-Finanzierungs-AG, A-1030 Wien, Schnirchgasse 17; Autostrade per l'italia; Auto Gábriel, s.r.o, Osloboditeľov 70, 04017 Košice;  Clarion Congress Hotel  Bratislava, Žabotova 2, 81104 Bratislava</t>
  </si>
  <si>
    <t xml:space="preserve">31699090, 48094790, </t>
  </si>
  <si>
    <t>cestovný príkaz č. 41/2025 Košice - Bratislava - Caorle a späť, cestovné, prenájom, diéty, ubytovanie a diaľničné poplatky (záloha vo výške 1400€ poskytnutá dňa 05.06.2025)</t>
  </si>
  <si>
    <t>02.07.2025, 07.07.2025, 08.07.2025, 25.06.2025</t>
  </si>
  <si>
    <t>cestovný príkaz č. 41/2025, invoice 400042659895, pokladničný blok č. 9069,  fa č. RA-25-003275, fa č. 410060194, rezervácia č. 6464748386</t>
  </si>
  <si>
    <t>Baltic s.r.o., Svätý Peter 1822, 94657 Svätý Peter</t>
  </si>
  <si>
    <t>Príspevok za aktívnych športovcov do 23 rokov - ZK Marcelova - refundácia nákladov za ubytovanie a stravu počas sústredenia vo Svätom Petri - 01.-03.08.2025</t>
  </si>
  <si>
    <t>fa č. 2025136</t>
  </si>
  <si>
    <t>DARS d.d., Ulica XIV. Divizije 4, 3000 Celje</t>
  </si>
  <si>
    <t>cestovný príkaz č. 41/2025, cestovné a diaľničné poplatky - ME U15 gr.š. Caorle, Taliansko</t>
  </si>
  <si>
    <t>pokladničný doklad č. N727-1727-250000975; cestovný príkaz č. 41/2025</t>
  </si>
  <si>
    <t>BUGI Wrestling Šamorín; FTC Filakovo; Gaál Wrestling Team; MZK Bánovce nad Bebravou;SZK Považská Bystrica SALKAZANOV TEAM; ZŠK Gabčíkovo; ZO TJ Dukla Trenčín; ZO TJ AC Nitra; ZO Lokomotíva Rimavská ; ZK Zemplínske ; ZK Trhová Hradská; ZK Svätý Peter; ZK Spartacus Komárno; ZK Slávia Snina, ZK Partizánske, ZK Moldava nad Bodvou , ZK Mladosť Prievidza; ZK Košice 1904; ZK Gladiátor Šamorín; ZK Dunajská Streda; ZK Corgoň Nitra , ZK Baník Prievidza ŠK Kolárovo; Wrestling Jedla Košice; Wrestling Stará ľubovňa; Wrestling Team Hurricanes Nesvady; ZK Bars Bratislava, ZK Dunajplavba Bratislava, ZK Marcelová</t>
  </si>
  <si>
    <t>Príspevok za aktívnych športovcov do 23 rokov - 30 ZK/ZO</t>
  </si>
  <si>
    <t>ZMLUVA</t>
  </si>
  <si>
    <t>dobrovoľnícka zmluva č. 085/2025 -hlavný rozhodca II. kolo SŽL východ v. š. - Košice</t>
  </si>
  <si>
    <t>dobrovoľnícka zmluva č. 085/2025</t>
  </si>
  <si>
    <t>Marek Sciranka, Košice</t>
  </si>
  <si>
    <t>dobrovoľnícka zmluva č. 086/2025 -tabuľkár II. kolo SŽL východ v. š. - Košice</t>
  </si>
  <si>
    <t>dobrovoľnícka zmluva č. 086/2025</t>
  </si>
  <si>
    <t>Peter Hrinko, Košice</t>
  </si>
  <si>
    <t>dobrovoľnícka zmluva č. 091/2025 -rozhodca II. kolo SŽL východ v. š. - Košice</t>
  </si>
  <si>
    <t>dobrovoľnícka zmluva č. 091/2025</t>
  </si>
  <si>
    <t>Nina Kollárová, Košice</t>
  </si>
  <si>
    <t>dobrovoľnícka zmluva č. 090/2025- rozhodca II. kolo SŽL východ v. š. - Košice</t>
  </si>
  <si>
    <t>dobrovoľnícka zmluva č. 090/2025</t>
  </si>
  <si>
    <t>Vladimír Bukovina, Stará Ľubovňa</t>
  </si>
  <si>
    <t>dobrovoľnícka zmluva č. 092/2025 -rozhodca II. kolo SŽL východ v. š. - Košice</t>
  </si>
  <si>
    <t>dobrovoľnícka zmluva č. 092/2025</t>
  </si>
  <si>
    <t>dobrovoľnícka zmluva č. 087/2025-rozhodca II. kolo SŽL východ v. š. - Košice</t>
  </si>
  <si>
    <t>dobrovoľnícka zmluva č. 087/2025</t>
  </si>
  <si>
    <t>dobrovoľnícka zmluva č. 088/2025 -rozhodca II. kolo SŽL východ v. š. - Košice</t>
  </si>
  <si>
    <t>dobrovoľnícka zmluva č. 088/2025</t>
  </si>
  <si>
    <t>dobrovoľnícka zmluva č. 089/2025 - rozhodca II. kolo SŽL východ v. š. - Košice</t>
  </si>
  <si>
    <t>dobrovoľnícka zmluva č. 089/2025</t>
  </si>
  <si>
    <t>dobrovoľnícka zmluva č. 115/2025 - činnosť trénera - ME U15 Caorle, Taliankso</t>
  </si>
  <si>
    <t>DZ 115/2025</t>
  </si>
  <si>
    <t>ZK Dunajská Streda o.z., Alžbetínske námestie 1203/7 929 01 Dunajská Streda; Municipal Real Estate Dunajská Streda, Alžbetínske námestie 1203, 929 01 Dunajská Streda; BALESTAV, Hlavná 59, 93011 Topolniky</t>
  </si>
  <si>
    <t>34009892; 46313834;33937257</t>
  </si>
  <si>
    <t>refundácia nákladov za prenájom haly a technické zabezpečenie počas MSR U17 v.š. a gr. š.</t>
  </si>
  <si>
    <t>faktúra č. 2541011,faktúra č. 042025</t>
  </si>
  <si>
    <t>invoice 49771</t>
  </si>
  <si>
    <t>štartovné poplatky na ME seniorov - 16 osôb</t>
  </si>
  <si>
    <t>United World Wrestling, Rue du Chateau 6, 1804 Corsier-sur-Vevey, Switzerland</t>
  </si>
  <si>
    <t>invoice 49859</t>
  </si>
  <si>
    <t>trénerské licencie - Csóka, Mariási</t>
  </si>
  <si>
    <t>invoice 49867</t>
  </si>
  <si>
    <t>trénerské licencie - Vajas</t>
  </si>
  <si>
    <t>invoice 49874</t>
  </si>
  <si>
    <t>trénerské licencie - Oláh, Molnár, Sciranka</t>
  </si>
  <si>
    <t>invoice 50236</t>
  </si>
  <si>
    <t>licencia U17 - Košč</t>
  </si>
  <si>
    <t>invoice 50223</t>
  </si>
  <si>
    <t>licencie U17- Gergo, Zaremba</t>
  </si>
  <si>
    <t>invoice 50180</t>
  </si>
  <si>
    <t>licenice U17 - Vokál, Urbánek</t>
  </si>
  <si>
    <t>invoice 50179</t>
  </si>
  <si>
    <t>licencie U17 - Hegedus, Vetrák, Melas</t>
  </si>
  <si>
    <t>invoice 50153</t>
  </si>
  <si>
    <t>licencie rozhodcovia - Gardoš, Berdis, Szerencses</t>
  </si>
  <si>
    <t>invoice 50283</t>
  </si>
  <si>
    <t>licencie U17- Hervai, Rajkovics, Košár</t>
  </si>
  <si>
    <t>fa FV250017</t>
  </si>
  <si>
    <t>refundácia nákladov na ubytovanie - organizácia MT Ľadoborec, Nesvady</t>
  </si>
  <si>
    <t>537886921</t>
  </si>
  <si>
    <t xml:space="preserve">Penzión Nesvady a.s., Fialková ulica 2987, 946 51 Nesvady </t>
  </si>
  <si>
    <t>fa 0302/0122/25</t>
  </si>
  <si>
    <t>prenájom haly počas SDL</t>
  </si>
  <si>
    <t>00397687</t>
  </si>
  <si>
    <t>Slovenská technická univerzita, Vazovova 5, 81243 Bratislava</t>
  </si>
  <si>
    <t>dobrovoľnícka zmluva č. 128/2025</t>
  </si>
  <si>
    <t>dobrovoľnícka zmluva č. 128/2025 - MS U20 Samokov, Bulharsko - činnosť medzinárodného rozhodcu</t>
  </si>
  <si>
    <t>fa 250077</t>
  </si>
  <si>
    <t>medaile a emblémy</t>
  </si>
  <si>
    <t>37941798</t>
  </si>
  <si>
    <t xml:space="preserve">Krajské športové centrum, Námestie mieru 1, 08001 Prešov </t>
  </si>
  <si>
    <t>fa 1/2025</t>
  </si>
  <si>
    <t>ubytovanie rozhodcov na 1. kolo SDL - 08.03.2025 - 3 osoby</t>
  </si>
  <si>
    <t>Zoltán Szeiler, Kyselica 241, 930 30 Kyselica</t>
  </si>
  <si>
    <t>dobrovoľnícka zmluva č. 104/2025</t>
  </si>
  <si>
    <t>dobrovoľnícka zmluva č. 104/2025 - činnosť rozhodcu - 2. kolo SŽL západ v. š. - Bánovce nad Bebravou</t>
  </si>
  <si>
    <t>Sabrina Donchenko, Prievidza</t>
  </si>
  <si>
    <t>Spojená škola, Námestie sv. Štefana 1533/3, Dunajská Streda</t>
  </si>
  <si>
    <t>53638522</t>
  </si>
  <si>
    <t>ubytovanie rozhodcov počas MSR U20 - Dunajská Streda - 10 osôb</t>
  </si>
  <si>
    <t>fa 90032025</t>
  </si>
  <si>
    <t>dobrovoľnícka zmluva č. 028/2025 - Jozef Radnóti</t>
  </si>
  <si>
    <t>dobrovoľnícka zmluva č. 028/2025</t>
  </si>
  <si>
    <t>Špecialka s.r.o., Janka Kráľa 4, 949 01 Nitra</t>
  </si>
  <si>
    <t>34135545</t>
  </si>
  <si>
    <t>ubytovanie VT Nitra - 13 osôb</t>
  </si>
  <si>
    <t>fa 20250059</t>
  </si>
  <si>
    <t>Penzión Dvorec s.r.o., Dvorec 65, 956 55 Veľké Chlievany</t>
  </si>
  <si>
    <t>35911565</t>
  </si>
  <si>
    <t>ubytovanie pre rozhodcvo počas MSR U15 gr. š.  - 3 osoby</t>
  </si>
  <si>
    <t>fa 144/2025</t>
  </si>
  <si>
    <t>Federacion Espanola De Lucha, Amos De Escalante, 12 - 28017 - Madrid</t>
  </si>
  <si>
    <t>pobytové náklady a transfer - MT a VT Alicante - 18 osôb</t>
  </si>
  <si>
    <t>fa FR-64474/2025</t>
  </si>
  <si>
    <t>Ryanair, Corporate Head Office, Airside Business Park, Swords, Co. Dublin, Ireland</t>
  </si>
  <si>
    <t>batožina - 1 osoba - MT a VT Alicante</t>
  </si>
  <si>
    <t>fa 2213758-2025/IE</t>
  </si>
  <si>
    <t>batožina Viedeň - Alicante - 5 osôb - 25.04.2025</t>
  </si>
  <si>
    <t>fa 2213597-2025/IE</t>
  </si>
  <si>
    <t>letenky Viedeň - Allicante a späť - MT a VT Alicante - 1 osoba - Oross - 25.04.2025</t>
  </si>
  <si>
    <t>fa 2201679-2025/IE</t>
  </si>
  <si>
    <t>letenky Viedeň - Alicante a späť - MT a VT Alicante - 5 osôb - Vajas J., Vajas V., Mišáková, Hegedüs, Šeböková - 25.04.2025, 02.05.2025</t>
  </si>
  <si>
    <t>fa 2201665-2025/IE</t>
  </si>
  <si>
    <t>FlixBus DACH GmbH, Warschauer Platz 11-13, D-10245 Berlin, Deutschland</t>
  </si>
  <si>
    <t>cestovné lístky na autobus Bratislava - Letisko Viedeň - 6 osôb - 25.04.2025</t>
  </si>
  <si>
    <t>fa mfb-3083251894,      mfb-3083251895, mfb-3083251896, mfb-3083251897, mfb-3083251898, mfb-3083251899, mfb-3083251900, mfb-3083251901, mfb-3083251902, mfb-3083251903, mfb-3083251904, flix-3071141173</t>
  </si>
  <si>
    <t>Wizz Air Hungary Légiközlekedési Zrt., Lechner Ödön fasor 6., 1095 Budapest</t>
  </si>
  <si>
    <t>letenky Budapešť - Alicante a späť + batožina - rozhodca - Gardoš - 25.04.2025</t>
  </si>
  <si>
    <t>fa 167101422Z</t>
  </si>
  <si>
    <t>letenky Budapešť - Alicante - MT a VT Alicante + batožina - 8 osôb - Melas, Jakšík, Molnár, Košč, Urbánek, Zaremba, Vetrák, Hedegus - 25.04.2025</t>
  </si>
  <si>
    <t>fa 167094013Z</t>
  </si>
  <si>
    <t>pelicantravel.com s.r.o., Pribinova 17954/10, 811 09 Bratislava</t>
  </si>
  <si>
    <t>31797981</t>
  </si>
  <si>
    <t>letenky Alicante - Viedeň - MT a VT Alicante + batožina- 8 osôb - Melas, Jakšík, Molnár, Košč, Urbánek, Zaremba, Vetrák, Hegedus</t>
  </si>
  <si>
    <t>fa 8125022671</t>
  </si>
  <si>
    <t>Czech Wrestling Chomutov z. s., Na Belidle 848/2, 430 01 Chomutov</t>
  </si>
  <si>
    <t>69898049</t>
  </si>
  <si>
    <t>pobytové náklady - 8 osôb</t>
  </si>
  <si>
    <t>fa 11/2025</t>
  </si>
  <si>
    <t>ZO Lokomotíva Rimavská Sobota, P. Dobšinského 46/28, 97901 Rimavská Sobota</t>
  </si>
  <si>
    <t>42300274</t>
  </si>
  <si>
    <t xml:space="preserve"> SDL 3.kolo</t>
  </si>
  <si>
    <t>45-2025</t>
  </si>
  <si>
    <t>Pobytové nákldy 5 športovcov . 1 rozhodca , 2x tréner</t>
  </si>
  <si>
    <t>Bulgarian Wrestling Federation, Sofia Bulgaria</t>
  </si>
  <si>
    <t>fa 20250247</t>
  </si>
  <si>
    <t>3 pracovníci strážnej služby - Valné zhromaždenie 2025</t>
  </si>
  <si>
    <t>44150199</t>
  </si>
  <si>
    <t>V.I.P security s.r.o., Gustáva Švéniho 2794/8B, 97101 Prievidza</t>
  </si>
  <si>
    <t>pelicantravel.com s.r.o., Pribinova 17954/10,, 81109 Bratislava</t>
  </si>
  <si>
    <t>35897821</t>
  </si>
  <si>
    <t>extra batožina k fa 8125042034</t>
  </si>
  <si>
    <t>fa 8125042053</t>
  </si>
  <si>
    <t>MS U20 Samokov - letenky Viedeň - Sofia a späť - 2 osoby ž.z.</t>
  </si>
  <si>
    <t>fa 8125042034</t>
  </si>
  <si>
    <t xml:space="preserve">MS U20 Samokov - letenky aj s batožinou  Viedeň - Sofia a späť - 2 osoby ž.z. </t>
  </si>
  <si>
    <t>fa 8125042078</t>
  </si>
  <si>
    <t>ZO TJ Dukla Trenčin</t>
  </si>
  <si>
    <t>MT v SR</t>
  </si>
  <si>
    <t>Ryanair, Airside Bussiness Park, Swords, Dublin, Ireland</t>
  </si>
  <si>
    <t>letenky aj s batožinou Viedeň - Atény a späť - MS U17 gr. š. 27.-31.07.2025 - 2 osoby</t>
  </si>
  <si>
    <t>invoice 2765554-2025/IE</t>
  </si>
  <si>
    <t>cestovný príkaz 33/2025 - Agata Strzelczyk</t>
  </si>
  <si>
    <t>cestovný príkaz 33/2025</t>
  </si>
  <si>
    <t>cestovný príkaz 36/2025 - Roland Hakszer</t>
  </si>
  <si>
    <t>cestovný príkaz 36/2025</t>
  </si>
  <si>
    <t>registračný poplatok MS U20 - Samolkov, Bulharsko</t>
  </si>
  <si>
    <t>invoice 52623</t>
  </si>
  <si>
    <t>registračný poplatok MS U20 - Samokov Bulharsko</t>
  </si>
  <si>
    <t>invoice 52624</t>
  </si>
  <si>
    <t>registračný poplatok MS - Zahreb, Chorvátsko</t>
  </si>
  <si>
    <t>invoice 52684</t>
  </si>
  <si>
    <t xml:space="preserve">letenka - MS  - 1 osoba </t>
  </si>
  <si>
    <t xml:space="preserve">medaile - </t>
  </si>
  <si>
    <t>medaile MSR Filakovo</t>
  </si>
  <si>
    <t>dobrovolnicke zmluvy</t>
  </si>
  <si>
    <t xml:space="preserve">faktura </t>
  </si>
  <si>
    <t xml:space="preserve">licencie UWW </t>
  </si>
  <si>
    <t>invoice 202502446</t>
  </si>
  <si>
    <t xml:space="preserve">licencie </t>
  </si>
  <si>
    <t>invoice 202502452</t>
  </si>
  <si>
    <t>Agata Strzelczyk</t>
  </si>
  <si>
    <t>cestovné, diéty a regenerácia - VT Nitra ž.z.</t>
  </si>
  <si>
    <t>CP</t>
  </si>
  <si>
    <t>DZ 177</t>
  </si>
  <si>
    <t>DZ 178</t>
  </si>
  <si>
    <t>DZ 179</t>
  </si>
  <si>
    <t>DZ 181</t>
  </si>
  <si>
    <t>DZ 186</t>
  </si>
  <si>
    <t>DT 187</t>
  </si>
  <si>
    <t>Michal Radnoti</t>
  </si>
  <si>
    <t>Pavol Rapcan</t>
  </si>
  <si>
    <t>Ivan Vymazal</t>
  </si>
  <si>
    <t>Jozef Radnoti</t>
  </si>
  <si>
    <t>Jozef Mesiarkin</t>
  </si>
  <si>
    <t>Stanislav Marcek</t>
  </si>
  <si>
    <t>Vladimir Laco</t>
  </si>
  <si>
    <t>Matej Gardos</t>
  </si>
  <si>
    <t>Michal Stork</t>
  </si>
  <si>
    <t>Peter Botos</t>
  </si>
  <si>
    <t>Matus Belak</t>
  </si>
  <si>
    <t>Libor Mokry</t>
  </si>
  <si>
    <t>Daniel Berdis</t>
  </si>
  <si>
    <t>Martin Hrinak</t>
  </si>
  <si>
    <t>Richard Totkovic</t>
  </si>
  <si>
    <t>Marcel Toth</t>
  </si>
  <si>
    <t>Bence Gál</t>
  </si>
  <si>
    <t>Kevin Pekar</t>
  </si>
  <si>
    <t>Jakub Sciranka</t>
  </si>
  <si>
    <t>DZ 192</t>
  </si>
  <si>
    <t>DZ 194</t>
  </si>
  <si>
    <t>DZ 198</t>
  </si>
  <si>
    <t>DZ 201</t>
  </si>
  <si>
    <t>DZ 202</t>
  </si>
  <si>
    <t>DZ 203</t>
  </si>
  <si>
    <t>DZ 204</t>
  </si>
  <si>
    <t>DZ 205</t>
  </si>
  <si>
    <t>DZ 189</t>
  </si>
  <si>
    <t>DZ 184</t>
  </si>
  <si>
    <t>DZ 185</t>
  </si>
  <si>
    <t>DZ 180</t>
  </si>
  <si>
    <t>DZ 190</t>
  </si>
  <si>
    <t>DZ 183</t>
  </si>
  <si>
    <t>DZ 195</t>
  </si>
  <si>
    <t>DZ 176</t>
  </si>
  <si>
    <t>DZ 182</t>
  </si>
  <si>
    <t>DZ 191</t>
  </si>
  <si>
    <t>DZ 175</t>
  </si>
  <si>
    <t>DZ 188</t>
  </si>
  <si>
    <t>DZ 193</t>
  </si>
  <si>
    <t>DZ 200</t>
  </si>
  <si>
    <t>DZ 196</t>
  </si>
  <si>
    <t>DZ 197</t>
  </si>
  <si>
    <t>DZ 199</t>
  </si>
  <si>
    <t>DZ 207</t>
  </si>
  <si>
    <t>DZ 206</t>
  </si>
  <si>
    <t>DT 201</t>
  </si>
  <si>
    <t>DZ194</t>
  </si>
  <si>
    <t>DZ 208</t>
  </si>
  <si>
    <t>Tomas Soos</t>
  </si>
  <si>
    <t>CP 88/2025</t>
  </si>
  <si>
    <t>CP 87/2025</t>
  </si>
  <si>
    <t>CP 86/2025</t>
  </si>
  <si>
    <t>CP 85/2025</t>
  </si>
  <si>
    <t>CP 84/2025</t>
  </si>
  <si>
    <t>dobrovoľnícka zmluva č. 075/2025</t>
  </si>
  <si>
    <t>Martin Bulko - dobrovoľnícka zmluva č. 075/2025</t>
  </si>
  <si>
    <t>cestovný príkaz č. 17/2025</t>
  </si>
  <si>
    <t>Tomáš Soós - cestovný príkaz č. 17/2025 - 2x Trhová Hradská - Letisko Viedeň a späť</t>
  </si>
  <si>
    <t>Tomáš Soós, Trhová Hradská</t>
  </si>
  <si>
    <t>cestovný príkaz č. 14/2025</t>
  </si>
  <si>
    <t>Tomáš Soóš - cestovný príkaz č. 14/2025 - Trhová Hradská - Chomutov a späť - MT Chomutov</t>
  </si>
  <si>
    <t>cestovný príkaz č. 15/2025</t>
  </si>
  <si>
    <t>Martin Bulko - cestovný príkaz č. 15/2025 - Trenčín -  Bratislava a späť - ME seniorov, Bratislava</t>
  </si>
  <si>
    <t>dobrovoľnícka zmluva č. 055/2025</t>
  </si>
  <si>
    <t>Oleksandr Savatieiev - dobrovoľnícka zmluva č. 055/2025</t>
  </si>
  <si>
    <t>Oleksandr Savatieiev</t>
  </si>
  <si>
    <t>dobrovoľnícka zmluva č. 049/2025</t>
  </si>
  <si>
    <t>Matúš Belák - dobrovoľnícka zmluva č. 049/2025</t>
  </si>
  <si>
    <t>Matúš Belák</t>
  </si>
  <si>
    <t>dobrovoľnícka zmluva č. 050/2025</t>
  </si>
  <si>
    <t>Oleksandr Savatieiev - dobrovoľnícka zmluva č. 050/2025</t>
  </si>
  <si>
    <t>dobrovoľnícka zmluva č. 062/2025</t>
  </si>
  <si>
    <t>Stanislav Marček - dobrovoľnícka zmluva č. 062/2025</t>
  </si>
  <si>
    <t>Stanislav Marček</t>
  </si>
  <si>
    <t>dobrovoľnícka zmluva č. 064/2025</t>
  </si>
  <si>
    <t>Peter Botoš - dobrovoľnícka zmluva č. 064/2025</t>
  </si>
  <si>
    <t>Peter Botoš</t>
  </si>
  <si>
    <t>dobrovoľnícka zmluva č. 048/2025</t>
  </si>
  <si>
    <t>Jakub Sciranka - dobrovoľnícka zmluva č. 048/2025</t>
  </si>
  <si>
    <t>dobrovoľnícka zmluva č. 051/2025</t>
  </si>
  <si>
    <t>Leoš Drmola - dobrovoľnickáa zmluva č. 051/2025</t>
  </si>
  <si>
    <t>Leoš Drmola</t>
  </si>
  <si>
    <t>dobrovoľnícka zmluva č. 054/2025</t>
  </si>
  <si>
    <t>Robert Lacko - dobrovoľnícka zmluva č. 054/2025</t>
  </si>
  <si>
    <t>Robert Lacko</t>
  </si>
  <si>
    <t>dobrovoľnícka zmluva č. 056/2025</t>
  </si>
  <si>
    <t>Libor Mokrý - dobrovoľnícka zmluva č. 056/2025</t>
  </si>
  <si>
    <t>dobrovoľnícka zmluva č. 057/2025</t>
  </si>
  <si>
    <t>Matúš Sýkora - dobrovoľnícka zmluva č. 057/2025</t>
  </si>
  <si>
    <t>Matúš Sýkora</t>
  </si>
  <si>
    <t>dobrovoľnícka zmluva č. 058/2025</t>
  </si>
  <si>
    <t>Richard Totkovič - dobrovoľnícka zmluva č. 058/2025</t>
  </si>
  <si>
    <t xml:space="preserve">Richard Totkovič </t>
  </si>
  <si>
    <t>dobrovoľnícka zmluva č. 059/2025</t>
  </si>
  <si>
    <t>Matej Gardoš - dobrovoľnícka zmluva č. 059/2025</t>
  </si>
  <si>
    <t>dobrovoľnícka zmluva č. 060/2025</t>
  </si>
  <si>
    <t>Peter Botoš - dobrovoľnícka zmluva č. 060/2025</t>
  </si>
  <si>
    <t>dobrovoľnícka zmluva č. 061/2025</t>
  </si>
  <si>
    <t>Jozef Mesiarkin - dobrovoľnícka zmluva č. 061/2025</t>
  </si>
  <si>
    <t>dobrovoľnícka zmluva č. 065/2025</t>
  </si>
  <si>
    <t>Libor Mokrý - dobrovoľnícka zmluva č. 065/2025</t>
  </si>
  <si>
    <t>dobrovoľnícka zmluva č. 063/2025</t>
  </si>
  <si>
    <t>Pavol Cichovský - dobrovoľnícka zmluva č. 063/2025</t>
  </si>
  <si>
    <t>Pavol Cichovský</t>
  </si>
  <si>
    <t>dobrovoľnícka zmluva č. 053/2025</t>
  </si>
  <si>
    <t>Michal Radnoti - dobrovoľnícka zmluva č. 053/2025</t>
  </si>
  <si>
    <t>dobrovoľnícka zmluva č. 052/2025</t>
  </si>
  <si>
    <t>Jozef Radnóti - dobrovoľnícka zmluva č. 052/2025</t>
  </si>
  <si>
    <t>Zápasnícky klub Spartacus Komárno, o. z., Hradná ul. 4714/22 94501 Komárno</t>
  </si>
  <si>
    <t xml:space="preserve">Zápasnícky klub Spartacus Komárno, o. z., Hradná ul. 4714/22 94501 Komárno </t>
  </si>
  <si>
    <t>hromadné vyúčtovanie cestovných výdavkov</t>
  </si>
  <si>
    <t>MSR seniorov - rozhodcovia - V.š.</t>
  </si>
  <si>
    <t>MSR seniorov - rozhodcovia - gr.š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</si>
</sst>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4" val="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1380</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C224" sqref="C22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ZÁPASNÍCKY ZVÄZ,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31791981</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35"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V2</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8" priority="2" stopIfTrue="1">
      <formula>$A78&lt;&gt;""</formula>
    </cfRule>
  </conditionalFormatting>
  <conditionalFormatting sqref="A8:I76 I78">
    <cfRule type="expression" dxfId="97" priority="7" stopIfTrue="1">
      <formula>$A8&lt;&gt;""</formula>
    </cfRule>
  </conditionalFormatting>
  <conditionalFormatting sqref="B78:H2888">
    <cfRule type="expression" dxfId="96" priority="3" stopIfTrue="1">
      <formula>$A78&lt;&gt;""</formula>
    </cfRule>
  </conditionalFormatting>
  <conditionalFormatting sqref="D2886:D2913">
    <cfRule type="expression" dxfId="9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45688</v>
      </c>
      <c r="D1" s="26"/>
      <c r="G1" s="252">
        <v>45688</v>
      </c>
    </row>
    <row r="2" spans="1:7" ht="13.8" x14ac:dyDescent="0.25">
      <c r="A2" s="28"/>
      <c r="B2" s="28"/>
      <c r="G2" s="252">
        <v>45716</v>
      </c>
    </row>
    <row r="3" spans="1:7" ht="13.8" x14ac:dyDescent="0.25">
      <c r="A3" s="30" t="s">
        <v>312</v>
      </c>
      <c r="B3" s="357" t="str">
        <f>INDEX(Adr!B:B,Doklady!B102+1)</f>
        <v>SLOVENSKÝ ZÁPASNÍCKY ZVÄZ</v>
      </c>
      <c r="C3" s="357"/>
      <c r="D3" s="357"/>
      <c r="G3" s="252">
        <v>45747</v>
      </c>
    </row>
    <row r="4" spans="1:7" ht="13.8" x14ac:dyDescent="0.25">
      <c r="A4" s="30" t="s">
        <v>313</v>
      </c>
      <c r="B4" s="29" t="str">
        <f>RIGHT("0000"&amp;INDEX(Adr!A:A,Doklady!B102+1),8)</f>
        <v>31791981</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173268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173268</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A14" zoomScaleNormal="100" workbookViewId="0">
      <selection activeCell="B144" sqref="B14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22" t="s">
        <v>1504</v>
      </c>
      <c r="B1" s="322"/>
      <c r="C1" s="322"/>
      <c r="D1" s="322"/>
      <c r="E1" s="322"/>
      <c r="F1" s="322"/>
      <c r="G1" s="322"/>
      <c r="H1" s="322"/>
      <c r="I1" s="322"/>
    </row>
    <row r="2" spans="1:26" ht="7.5" customHeight="1" x14ac:dyDescent="0.2">
      <c r="C2" s="8"/>
      <c r="D2" s="8"/>
      <c r="E2" s="8"/>
      <c r="F2" s="8"/>
      <c r="G2" s="8"/>
      <c r="H2" s="8"/>
      <c r="I2" s="8"/>
    </row>
    <row r="3" spans="1:26" s="9" customFormat="1" ht="26.1" customHeight="1" x14ac:dyDescent="0.25">
      <c r="B3" s="160" t="s">
        <v>59</v>
      </c>
      <c r="C3" s="323" t="str">
        <f>INDEX(Adr!B2:B87,Doklady!B102)</f>
        <v>SLOVENSKÝ ZÁPASNÍCKY ZVÄZ</v>
      </c>
      <c r="D3" s="323"/>
      <c r="E3" s="323"/>
      <c r="F3" s="323"/>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31791981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24" t="s">
        <v>333</v>
      </c>
      <c r="F9" s="32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15">
        <f>SUMIF(K:K,A10,I:I)</f>
        <v>0</v>
      </c>
      <c r="F10" s="316"/>
      <c r="L10" s="120" t="s">
        <v>334</v>
      </c>
      <c r="M10" s="118"/>
      <c r="N10" s="118"/>
      <c r="O10" s="118"/>
      <c r="P10" s="118"/>
      <c r="Q10" s="118"/>
      <c r="R10" s="118"/>
      <c r="S10" s="118"/>
    </row>
    <row r="11" spans="1:26" ht="17.399999999999999" x14ac:dyDescent="0.3">
      <c r="A11" s="69" t="s">
        <v>319</v>
      </c>
      <c r="B11" s="70" t="s">
        <v>320</v>
      </c>
      <c r="C11" s="126">
        <f>SUMIF(FP!J:J,Doklady!$B$1&amp;A11,FP!D:D)</f>
        <v>173268</v>
      </c>
      <c r="D11" s="126">
        <f>+C11-E11</f>
        <v>173268</v>
      </c>
      <c r="E11" s="326">
        <f>+I39-I42+I44-I47</f>
        <v>0</v>
      </c>
      <c r="F11" s="327"/>
      <c r="J11" s="176"/>
      <c r="L11" s="161" t="str">
        <f>L41</f>
        <v>a - zápasenie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15">
        <f>SUMIF(K:K,A12,I:I)</f>
        <v>0</v>
      </c>
      <c r="F12" s="316"/>
      <c r="J12" s="177"/>
      <c r="L12" s="161" t="str">
        <f>L42</f>
        <v>a - zápasenie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35" t="s">
        <v>336</v>
      </c>
      <c r="C16" s="336"/>
      <c r="D16" s="336"/>
      <c r="E16" s="336"/>
      <c r="F16" s="336"/>
      <c r="G16" s="336"/>
      <c r="H16" s="33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30" t="s">
        <v>339</v>
      </c>
      <c r="C17" s="330"/>
      <c r="D17" s="330"/>
      <c r="E17" s="330"/>
      <c r="F17" s="330"/>
      <c r="G17" s="330"/>
      <c r="H17" s="330"/>
      <c r="I17" s="73">
        <f>SUMIF(FP!I:I,Doklady!$B$1&amp;A17,FP!D:D)</f>
        <v>173268</v>
      </c>
      <c r="T17" s="86"/>
    </row>
    <row r="18" spans="1:20" x14ac:dyDescent="0.2">
      <c r="A18" s="135" t="s">
        <v>340</v>
      </c>
      <c r="B18" s="330" t="s">
        <v>341</v>
      </c>
      <c r="C18" s="330"/>
      <c r="D18" s="330"/>
      <c r="E18" s="330"/>
      <c r="F18" s="330"/>
      <c r="G18" s="330"/>
      <c r="H18" s="330"/>
      <c r="I18" s="73">
        <f>SUMIF(FP!I:I,Doklady!$B$1&amp;A18,FP!D:D)</f>
        <v>0</v>
      </c>
    </row>
    <row r="19" spans="1:20" x14ac:dyDescent="0.2">
      <c r="A19" s="115" t="s">
        <v>342</v>
      </c>
      <c r="B19" s="330" t="s">
        <v>343</v>
      </c>
      <c r="C19" s="330"/>
      <c r="D19" s="330"/>
      <c r="E19" s="330"/>
      <c r="F19" s="330"/>
      <c r="G19" s="330"/>
      <c r="H19" s="330"/>
      <c r="I19" s="73">
        <f>SUMIF(FP!I:I,Doklady!$B$1&amp;A19,FP!D:D)</f>
        <v>0</v>
      </c>
    </row>
    <row r="20" spans="1:20" x14ac:dyDescent="0.2">
      <c r="A20" s="135" t="s">
        <v>344</v>
      </c>
      <c r="B20" s="319" t="s">
        <v>345</v>
      </c>
      <c r="C20" s="320"/>
      <c r="D20" s="320"/>
      <c r="E20" s="320"/>
      <c r="F20" s="320"/>
      <c r="G20" s="320"/>
      <c r="H20" s="321"/>
      <c r="I20" s="73">
        <f>SUMIF(FP!I:I,Doklady!$B$1&amp;A20,FP!D:D)</f>
        <v>0</v>
      </c>
      <c r="T20" s="86"/>
    </row>
    <row r="21" spans="1:20" x14ac:dyDescent="0.2">
      <c r="A21" s="115" t="s">
        <v>346</v>
      </c>
      <c r="B21" s="319" t="s">
        <v>347</v>
      </c>
      <c r="C21" s="320"/>
      <c r="D21" s="320"/>
      <c r="E21" s="320"/>
      <c r="F21" s="320"/>
      <c r="G21" s="320"/>
      <c r="H21" s="321"/>
      <c r="I21" s="73">
        <f>SUMIF(FP!I:I,Doklady!$B$1&amp;A21,FP!D:D)</f>
        <v>0</v>
      </c>
      <c r="T21" s="86"/>
    </row>
    <row r="22" spans="1:20" x14ac:dyDescent="0.2">
      <c r="A22" s="135" t="s">
        <v>348</v>
      </c>
      <c r="B22" s="338" t="s">
        <v>349</v>
      </c>
      <c r="C22" s="339"/>
      <c r="D22" s="339"/>
      <c r="E22" s="339"/>
      <c r="F22" s="339"/>
      <c r="G22" s="339"/>
      <c r="H22" s="340"/>
      <c r="I22" s="73">
        <f>SUMIF(FP!I:I,Doklady!$B$1&amp;A22,FP!D:D)</f>
        <v>0</v>
      </c>
      <c r="T22" s="86"/>
    </row>
    <row r="23" spans="1:20" x14ac:dyDescent="0.2">
      <c r="A23" s="115" t="s">
        <v>350</v>
      </c>
      <c r="B23" s="319" t="s">
        <v>351</v>
      </c>
      <c r="C23" s="320"/>
      <c r="D23" s="320"/>
      <c r="E23" s="320"/>
      <c r="F23" s="320"/>
      <c r="G23" s="320"/>
      <c r="H23" s="321"/>
      <c r="I23" s="73">
        <f>SUMIF(FP!I:I,Doklady!$B$1&amp;A23,FP!D:D)</f>
        <v>0</v>
      </c>
      <c r="T23" s="86"/>
    </row>
    <row r="24" spans="1:20" x14ac:dyDescent="0.2">
      <c r="A24" s="135" t="s">
        <v>352</v>
      </c>
      <c r="B24" s="319" t="s">
        <v>353</v>
      </c>
      <c r="C24" s="320"/>
      <c r="D24" s="320"/>
      <c r="E24" s="320"/>
      <c r="F24" s="320"/>
      <c r="G24" s="320"/>
      <c r="H24" s="321"/>
      <c r="I24" s="73">
        <f>SUMIF(FP!I:I,Doklady!$B$1&amp;A24,FP!D:D)</f>
        <v>0</v>
      </c>
      <c r="T24" s="86"/>
    </row>
    <row r="25" spans="1:20" x14ac:dyDescent="0.2">
      <c r="A25" s="115" t="s">
        <v>354</v>
      </c>
      <c r="B25" s="331" t="s">
        <v>355</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zápasenie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34653.599999999999</v>
      </c>
      <c r="G39" s="78">
        <f>+MAX(I39-C39-D39-E39-F39-H39,0)</f>
        <v>138614.39999999999</v>
      </c>
      <c r="H39" s="78">
        <f>+IFERROR(VLOOKUP(K40&amp;" - kapitálové transfery",B$53:C$90,2,0),0)</f>
        <v>0</v>
      </c>
      <c r="I39" s="73">
        <f>SUMIF(FP!K:K,K40,FP!D:D)</f>
        <v>173268</v>
      </c>
      <c r="L39" s="84">
        <f>COUNTIF(FP!N:N,Doklady!B1&amp;"aK")</f>
        <v>0</v>
      </c>
      <c r="T39" s="86"/>
    </row>
    <row r="40" spans="1:21" x14ac:dyDescent="0.2">
      <c r="A40" s="115" t="s">
        <v>338</v>
      </c>
      <c r="B40" s="116" t="s">
        <v>377</v>
      </c>
      <c r="C40" s="78">
        <f>DSUM(Doklady!A103:J10000,"GGG",Spolu!L40:M42)</f>
        <v>34259</v>
      </c>
      <c r="D40" s="78">
        <f>DSUM(Doklady!A103:J10000,"GGG",Spolu!N40:O42)</f>
        <v>5997.9900000000007</v>
      </c>
      <c r="E40" s="78">
        <f>DSUM(Doklady!A103:J10000,"GGG",Spolu!P40:Q42)</f>
        <v>98357.410000000047</v>
      </c>
      <c r="F40" s="78">
        <f>DSUM(Doklady!A103:J10000,"GGG",Spolu!R40:S42)</f>
        <v>34653.599999999999</v>
      </c>
      <c r="G40" s="78">
        <f>DSUM(Doklady!A103:J10000,"GGG",Spolu!T40:U42)-H40</f>
        <v>0</v>
      </c>
      <c r="H40" s="78">
        <f>+IFERROR(VLOOKUP(K40&amp;" - kapitálové transfery",B$53:D$90,3,0),0)</f>
        <v>0</v>
      </c>
      <c r="I40" s="73">
        <f>+C40+D40+E40+F40+G40+H40</f>
        <v>173268.00000000006</v>
      </c>
      <c r="J40" s="218" t="str">
        <f>+K45</f>
        <v>.</v>
      </c>
      <c r="K40" s="218" t="str">
        <f>IF(L38&gt;0,INDEX(FP!K:K,Doklady!B2),".")</f>
        <v>zápasenie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zápasenie - bežné transfery</v>
      </c>
      <c r="M41" s="120">
        <v>1</v>
      </c>
      <c r="N41" s="161" t="str">
        <f>+L41</f>
        <v>a - zápasenie - bežné transfery</v>
      </c>
      <c r="O41" s="120">
        <v>2</v>
      </c>
      <c r="P41" s="161" t="str">
        <f>+L41</f>
        <v>a - zápasenie - bežné transfery</v>
      </c>
      <c r="Q41" s="120">
        <v>3</v>
      </c>
      <c r="R41" s="161" t="str">
        <f>+L41</f>
        <v>a - zápasenie - bežné transfery</v>
      </c>
      <c r="S41" s="120">
        <v>4</v>
      </c>
      <c r="T41" s="161" t="str">
        <f>+L41</f>
        <v>a - zápasenie - bežné transfery</v>
      </c>
      <c r="U41" s="120">
        <v>5</v>
      </c>
    </row>
    <row r="42" spans="1:21" ht="10.5" customHeight="1" x14ac:dyDescent="0.2">
      <c r="A42" s="115" t="s">
        <v>338</v>
      </c>
      <c r="B42" s="116" t="s">
        <v>380</v>
      </c>
      <c r="C42" s="73">
        <f>+C40</f>
        <v>34259</v>
      </c>
      <c r="D42" s="216">
        <f>+D40</f>
        <v>5997.9900000000007</v>
      </c>
      <c r="E42" s="216">
        <f>+E40</f>
        <v>98357.410000000047</v>
      </c>
      <c r="F42" s="216">
        <f>+MIN(F39:F40)</f>
        <v>34653.599999999999</v>
      </c>
      <c r="G42" s="216">
        <f>+MIN(G39+MAX(F39-F40,0)-MAX(E40-E39,0)-MAX(D40-D39,0)-MAX(C40-C39,0),G40)</f>
        <v>-5.0931703299283981E-11</v>
      </c>
      <c r="H42" s="216">
        <f>+MIN(H39:H40)</f>
        <v>0</v>
      </c>
      <c r="I42" s="73">
        <f>+C42+D42+E42+MIN(F39:F40)+G42+H42</f>
        <v>173268</v>
      </c>
      <c r="J42" s="219">
        <f>+K47</f>
        <v>0</v>
      </c>
      <c r="K42" s="219">
        <f>+I42-H42</f>
        <v>173268</v>
      </c>
      <c r="L42" s="161" t="str">
        <f>+SUBSTITUTE(L41,"bežné","kapitálové")</f>
        <v>a - zápasenie - kapitálové transfery</v>
      </c>
      <c r="M42" s="120">
        <v>1</v>
      </c>
      <c r="N42" s="161" t="str">
        <f>+L42</f>
        <v>a - zápasenie - kapitálové transfery</v>
      </c>
      <c r="O42" s="120">
        <v>2</v>
      </c>
      <c r="P42" s="161" t="str">
        <f>+L42</f>
        <v>a - zápasenie - kapitálové transfery</v>
      </c>
      <c r="Q42" s="120">
        <v>3</v>
      </c>
      <c r="R42" s="161" t="str">
        <f>+L42</f>
        <v>a - zápasenie - kapitálové transfery</v>
      </c>
      <c r="S42" s="120">
        <v>4</v>
      </c>
      <c r="T42" s="161" t="str">
        <f>+L42</f>
        <v>a - zápasenie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zápasenie - bežné transfery</v>
      </c>
      <c r="C53" s="73">
        <f>IF(A53&lt;&gt;"",INDEX(FP!D:D,Doklady!B$2+(ROW()-53)),"")</f>
        <v>173268</v>
      </c>
      <c r="D53" s="73">
        <f>IF(A53&lt;&gt;"",Doklady!I1-Doklady!J1,"")</f>
        <v>173267.99999999994</v>
      </c>
      <c r="E53" s="73">
        <f>IF(A53&lt;&gt;"",MIN(D53,C53)*Doklady!C1/(1-Doklady!C1),"")</f>
        <v>0</v>
      </c>
      <c r="F53" s="71">
        <f>IF(A53&lt;&gt;"",Doklady!J1,"")</f>
        <v>0</v>
      </c>
      <c r="G53" s="73">
        <f>+IFERROR(HLOOKUP(IF(RIGHT(B53,15)="bežné transfery",LEFT(B53,LEN(B53)-18),0),$J$40:$K$42,3,0),MIN(C53,D53))</f>
        <v>173268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173268</v>
      </c>
      <c r="D130" s="228">
        <f t="shared" ref="D130:I130" si="9">SUM(D53:D129)</f>
        <v>173267.99999999994</v>
      </c>
      <c r="E130" s="228">
        <f t="shared" si="9"/>
        <v>0</v>
      </c>
      <c r="F130" s="228">
        <f t="shared" si="9"/>
        <v>0</v>
      </c>
      <c r="G130" s="228">
        <f t="shared" si="9"/>
        <v>173268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34"/>
      <c r="E140" s="334"/>
      <c r="F140" s="334"/>
      <c r="G140" s="334"/>
      <c r="H140" s="334"/>
      <c r="I140" s="334"/>
      <c r="J140" s="85"/>
    </row>
    <row r="141" spans="1:26" ht="68.25" customHeight="1" x14ac:dyDescent="0.25">
      <c r="A141" s="9"/>
      <c r="B141" s="283" t="s">
        <v>397</v>
      </c>
      <c r="C141" s="214"/>
      <c r="D141" s="314" t="s">
        <v>398</v>
      </c>
      <c r="E141" s="314"/>
      <c r="F141" s="314"/>
      <c r="G141" s="314"/>
      <c r="H141" s="314"/>
      <c r="I141" s="31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4" priority="43" stopIfTrue="1" operator="lessThanOrEqual">
      <formula>0</formula>
    </cfRule>
    <cfRule type="cellIs" dxfId="93" priority="44" stopIfTrue="1" operator="greaterThan">
      <formula>0</formula>
    </cfRule>
  </conditionalFormatting>
  <conditionalFormatting sqref="D53:D129">
    <cfRule type="expression" dxfId="92" priority="31" stopIfTrue="1">
      <formula>$C53=$D53</formula>
    </cfRule>
    <cfRule type="expression" dxfId="91" priority="33" stopIfTrue="1">
      <formula>$C53&lt;&gt;$D53</formula>
    </cfRule>
  </conditionalFormatting>
  <conditionalFormatting sqref="E9:F9">
    <cfRule type="expression" dxfId="90" priority="38" stopIfTrue="1">
      <formula>SUM($E$10:$F$14)&gt;0</formula>
    </cfRule>
  </conditionalFormatting>
  <conditionalFormatting sqref="G53:G129">
    <cfRule type="expression" dxfId="89" priority="13" stopIfTrue="1">
      <formula>$C53=$G53</formula>
    </cfRule>
    <cfRule type="expression" dxfId="88" priority="14" stopIfTrue="1">
      <formula>$C53&lt;&gt;$G53</formula>
    </cfRule>
  </conditionalFormatting>
  <conditionalFormatting sqref="I42">
    <cfRule type="cellIs" dxfId="87" priority="1" stopIfTrue="1" operator="greaterThan">
      <formula>0</formula>
    </cfRule>
  </conditionalFormatting>
  <conditionalFormatting sqref="I47">
    <cfRule type="cellIs" dxfId="86" priority="15" stopIfTrue="1" operator="greaterThan">
      <formula>0</formula>
    </cfRule>
  </conditionalFormatting>
  <conditionalFormatting sqref="I53:I129">
    <cfRule type="cellIs" dxfId="85" priority="40" stopIfTrue="1" operator="equal">
      <formula>0</formula>
    </cfRule>
    <cfRule type="cellIs" dxfId="8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61" fitToWidth="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79" zoomScaleNormal="100" workbookViewId="0">
      <selection activeCell="F287" sqref="F28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zápasenie - bežné transfery</v>
      </c>
      <c r="B1" s="232" t="str">
        <f>INDEX(Adr!A:A,B102+1)</f>
        <v>31791981</v>
      </c>
      <c r="C1" s="233">
        <f>IF(ROW()&lt;=B$3,INDEX(FP!E:E,B$2+ROW()-1),"")</f>
        <v>0</v>
      </c>
      <c r="D1" s="234" t="str">
        <f>IF(ROW()&lt;=B$3,INDEX(FP!F:F,B$2+ROW()-1),"")</f>
        <v>a</v>
      </c>
      <c r="E1" s="234"/>
      <c r="F1" s="234" t="str">
        <f>IF(ROW()&lt;=B$3,INDEX(FP!G:G,B$2+ROW()-1),"")</f>
        <v>026 02</v>
      </c>
      <c r="G1" s="234"/>
      <c r="H1" s="235" t="str">
        <f>IF(ROW()&lt;=B$3,INDEX(FP!C:C,B$2+ROW()-1),"")</f>
        <v>zápasenie - bežné transfery</v>
      </c>
      <c r="I1" s="236">
        <f t="shared" ref="I1:I32" si="0">IF(ROW()&lt;=B$3,SUMIF(A$107:A$10042,A1,I$107:I$10042),"")</f>
        <v>173267.99999999994</v>
      </c>
      <c r="J1" s="236">
        <f t="shared" ref="J1:J32" si="1">IF(ROW()&lt;=B$3,SUMIFS(I$103:I$50042,A$103:A$50042,K1,J$103:J$50042,L1),"")</f>
        <v>0</v>
      </c>
      <c r="K1" s="110" t="str">
        <f>$A1</f>
        <v>a - zápasenie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58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6"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54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1506</v>
      </c>
      <c r="B107" s="14" t="s">
        <v>1507</v>
      </c>
      <c r="C107" s="14" t="s">
        <v>1507</v>
      </c>
      <c r="D107" s="16">
        <v>45701</v>
      </c>
      <c r="E107" s="16"/>
      <c r="F107" s="14" t="s">
        <v>1513</v>
      </c>
      <c r="G107" s="14"/>
      <c r="H107" s="14" t="s">
        <v>1515</v>
      </c>
      <c r="I107" s="15">
        <v>486.64</v>
      </c>
      <c r="J107" s="77">
        <v>3</v>
      </c>
      <c r="K107" s="92"/>
    </row>
    <row r="108" spans="1:25" ht="30.6" x14ac:dyDescent="0.25">
      <c r="A108" s="14" t="s">
        <v>1506</v>
      </c>
      <c r="B108" s="14" t="s">
        <v>1507</v>
      </c>
      <c r="C108" s="14" t="s">
        <v>1507</v>
      </c>
      <c r="D108" s="16">
        <v>45701</v>
      </c>
      <c r="E108" s="16"/>
      <c r="F108" s="14" t="s">
        <v>1514</v>
      </c>
      <c r="G108" s="14"/>
      <c r="H108" s="14" t="s">
        <v>1516</v>
      </c>
      <c r="I108" s="15">
        <v>4719.2700000000004</v>
      </c>
      <c r="J108" s="77">
        <v>4</v>
      </c>
      <c r="K108" s="92"/>
    </row>
    <row r="109" spans="1:25" ht="20.399999999999999" x14ac:dyDescent="0.25">
      <c r="A109" s="14" t="s">
        <v>1506</v>
      </c>
      <c r="B109" s="14" t="s">
        <v>1508</v>
      </c>
      <c r="C109" s="14" t="s">
        <v>1508</v>
      </c>
      <c r="D109" s="16">
        <v>45726</v>
      </c>
      <c r="E109" s="16"/>
      <c r="F109" s="14" t="s">
        <v>1517</v>
      </c>
      <c r="G109" s="14"/>
      <c r="H109" s="14" t="s">
        <v>1515</v>
      </c>
      <c r="I109" s="15">
        <v>520.12</v>
      </c>
      <c r="J109" s="77">
        <v>3</v>
      </c>
      <c r="K109" s="92"/>
    </row>
    <row r="110" spans="1:25" ht="30.6" x14ac:dyDescent="0.25">
      <c r="A110" s="14" t="s">
        <v>1506</v>
      </c>
      <c r="B110" s="14" t="s">
        <v>1508</v>
      </c>
      <c r="C110" s="14" t="s">
        <v>1508</v>
      </c>
      <c r="D110" s="16">
        <v>45726</v>
      </c>
      <c r="E110" s="16"/>
      <c r="F110" s="14" t="s">
        <v>1518</v>
      </c>
      <c r="G110" s="14"/>
      <c r="H110" s="14" t="s">
        <v>1516</v>
      </c>
      <c r="I110" s="15">
        <v>4615.95</v>
      </c>
      <c r="J110" s="77">
        <v>4</v>
      </c>
      <c r="K110" s="92"/>
    </row>
    <row r="111" spans="1:25" ht="20.399999999999999" x14ac:dyDescent="0.25">
      <c r="A111" s="14" t="s">
        <v>1506</v>
      </c>
      <c r="B111" s="14" t="s">
        <v>1509</v>
      </c>
      <c r="C111" s="14" t="s">
        <v>1509</v>
      </c>
      <c r="D111" s="16">
        <v>45762</v>
      </c>
      <c r="E111" s="16"/>
      <c r="F111" s="14" t="s">
        <v>1520</v>
      </c>
      <c r="G111" s="14"/>
      <c r="H111" s="14" t="s">
        <v>1515</v>
      </c>
      <c r="I111" s="15">
        <v>587.03</v>
      </c>
      <c r="J111" s="77">
        <v>3</v>
      </c>
      <c r="K111" s="92"/>
    </row>
    <row r="112" spans="1:25" ht="30.6" x14ac:dyDescent="0.25">
      <c r="A112" s="14" t="s">
        <v>1506</v>
      </c>
      <c r="B112" s="14" t="s">
        <v>1509</v>
      </c>
      <c r="C112" s="14" t="s">
        <v>1509</v>
      </c>
      <c r="D112" s="16">
        <v>45762</v>
      </c>
      <c r="E112" s="16"/>
      <c r="F112" s="14" t="s">
        <v>1519</v>
      </c>
      <c r="G112" s="14"/>
      <c r="H112" s="14" t="s">
        <v>1516</v>
      </c>
      <c r="I112" s="15">
        <v>4698.41</v>
      </c>
      <c r="J112" s="77">
        <v>4</v>
      </c>
      <c r="K112" s="92"/>
    </row>
    <row r="113" spans="1:11" ht="20.399999999999999" x14ac:dyDescent="0.25">
      <c r="A113" s="14" t="s">
        <v>1506</v>
      </c>
      <c r="B113" s="14" t="s">
        <v>1510</v>
      </c>
      <c r="C113" s="14" t="s">
        <v>1510</v>
      </c>
      <c r="D113" s="16">
        <v>45790</v>
      </c>
      <c r="E113" s="16"/>
      <c r="F113" s="14" t="s">
        <v>1521</v>
      </c>
      <c r="G113" s="14"/>
      <c r="H113" s="14" t="s">
        <v>1515</v>
      </c>
      <c r="I113" s="15">
        <v>620.5</v>
      </c>
      <c r="J113" s="77">
        <v>3</v>
      </c>
      <c r="K113" s="92"/>
    </row>
    <row r="114" spans="1:11" ht="30.6" x14ac:dyDescent="0.25">
      <c r="A114" s="14" t="s">
        <v>1506</v>
      </c>
      <c r="B114" s="14" t="s">
        <v>1510</v>
      </c>
      <c r="C114" s="14" t="s">
        <v>1510</v>
      </c>
      <c r="D114" s="16">
        <v>45790</v>
      </c>
      <c r="E114" s="16"/>
      <c r="F114" s="14" t="s">
        <v>1522</v>
      </c>
      <c r="G114" s="14"/>
      <c r="H114" s="14" t="s">
        <v>1516</v>
      </c>
      <c r="I114" s="15">
        <v>4720.21</v>
      </c>
      <c r="J114" s="77">
        <v>4</v>
      </c>
      <c r="K114" s="92"/>
    </row>
    <row r="115" spans="1:11" ht="20.399999999999999" x14ac:dyDescent="0.25">
      <c r="A115" s="14" t="s">
        <v>1506</v>
      </c>
      <c r="B115" s="14" t="s">
        <v>1511</v>
      </c>
      <c r="C115" s="14" t="s">
        <v>1511</v>
      </c>
      <c r="D115" s="16">
        <v>45831</v>
      </c>
      <c r="E115" s="16"/>
      <c r="F115" s="14" t="s">
        <v>1523</v>
      </c>
      <c r="G115" s="14"/>
      <c r="H115" s="14" t="s">
        <v>1515</v>
      </c>
      <c r="I115" s="15">
        <v>553.61</v>
      </c>
      <c r="J115" s="77">
        <v>3</v>
      </c>
      <c r="K115" s="92"/>
    </row>
    <row r="116" spans="1:11" ht="30.6" x14ac:dyDescent="0.25">
      <c r="A116" s="14" t="s">
        <v>1506</v>
      </c>
      <c r="B116" s="14" t="s">
        <v>1511</v>
      </c>
      <c r="C116" s="14" t="s">
        <v>1511</v>
      </c>
      <c r="D116" s="16">
        <v>45831</v>
      </c>
      <c r="E116" s="16"/>
      <c r="F116" s="14" t="s">
        <v>1524</v>
      </c>
      <c r="G116" s="14"/>
      <c r="H116" s="14" t="s">
        <v>1525</v>
      </c>
      <c r="I116" s="15">
        <v>4681.6499999999996</v>
      </c>
      <c r="J116" s="77">
        <v>4</v>
      </c>
      <c r="K116" s="92"/>
    </row>
    <row r="117" spans="1:11" ht="20.399999999999999" x14ac:dyDescent="0.25">
      <c r="A117" s="14" t="s">
        <v>1506</v>
      </c>
      <c r="B117" s="14" t="s">
        <v>1512</v>
      </c>
      <c r="C117" s="14" t="s">
        <v>1512</v>
      </c>
      <c r="D117" s="16">
        <v>45869</v>
      </c>
      <c r="E117" s="16"/>
      <c r="F117" s="14" t="s">
        <v>1526</v>
      </c>
      <c r="G117" s="14"/>
      <c r="H117" s="14" t="s">
        <v>1528</v>
      </c>
      <c r="I117" s="15">
        <v>1677.4</v>
      </c>
      <c r="J117" s="77">
        <v>3</v>
      </c>
      <c r="K117" s="92"/>
    </row>
    <row r="118" spans="1:11" ht="30.6" x14ac:dyDescent="0.25">
      <c r="A118" s="14" t="s">
        <v>1506</v>
      </c>
      <c r="B118" s="14" t="s">
        <v>1512</v>
      </c>
      <c r="C118" s="14" t="s">
        <v>1512</v>
      </c>
      <c r="D118" s="16">
        <v>45869</v>
      </c>
      <c r="E118" s="16"/>
      <c r="F118" s="14" t="s">
        <v>1527</v>
      </c>
      <c r="G118" s="14"/>
      <c r="H118" s="14" t="s">
        <v>1525</v>
      </c>
      <c r="I118" s="15">
        <v>4683.34</v>
      </c>
      <c r="J118" s="77">
        <v>4</v>
      </c>
      <c r="K118" s="92"/>
    </row>
    <row r="119" spans="1:11" ht="20.399999999999999" x14ac:dyDescent="0.25">
      <c r="A119" s="14" t="s">
        <v>1506</v>
      </c>
      <c r="B119" s="14" t="s">
        <v>1529</v>
      </c>
      <c r="C119" s="14" t="s">
        <v>1529</v>
      </c>
      <c r="D119" s="16" t="s">
        <v>1530</v>
      </c>
      <c r="E119" s="16"/>
      <c r="F119" s="14" t="s">
        <v>1531</v>
      </c>
      <c r="G119" s="14"/>
      <c r="H119" s="14" t="s">
        <v>1515</v>
      </c>
      <c r="I119" s="15">
        <v>620.42999999999995</v>
      </c>
      <c r="J119" s="77">
        <v>3</v>
      </c>
      <c r="K119" s="92"/>
    </row>
    <row r="120" spans="1:11" ht="30.6" x14ac:dyDescent="0.25">
      <c r="A120" s="14" t="s">
        <v>1506</v>
      </c>
      <c r="B120" s="14" t="s">
        <v>1529</v>
      </c>
      <c r="C120" s="14" t="s">
        <v>1529</v>
      </c>
      <c r="D120" s="16" t="s">
        <v>1530</v>
      </c>
      <c r="E120" s="16"/>
      <c r="F120" s="14" t="s">
        <v>1532</v>
      </c>
      <c r="G120" s="14"/>
      <c r="H120" s="14" t="s">
        <v>1525</v>
      </c>
      <c r="I120" s="15">
        <v>4741.1000000000004</v>
      </c>
      <c r="J120" s="77">
        <v>4</v>
      </c>
      <c r="K120" s="92"/>
    </row>
    <row r="121" spans="1:11" ht="30.6" x14ac:dyDescent="0.25">
      <c r="A121" s="14" t="s">
        <v>1506</v>
      </c>
      <c r="B121" s="14"/>
      <c r="C121" s="14" t="s">
        <v>1533</v>
      </c>
      <c r="D121" s="16">
        <v>45708</v>
      </c>
      <c r="E121" s="16"/>
      <c r="F121" s="14" t="s">
        <v>1534</v>
      </c>
      <c r="G121" s="14"/>
      <c r="H121" s="14" t="s">
        <v>1535</v>
      </c>
      <c r="I121" s="15">
        <v>45</v>
      </c>
      <c r="J121" s="77">
        <v>3</v>
      </c>
      <c r="K121" s="92"/>
    </row>
    <row r="122" spans="1:11" ht="30.6" x14ac:dyDescent="0.25">
      <c r="A122" s="14" t="s">
        <v>1506</v>
      </c>
      <c r="B122" s="14"/>
      <c r="C122" s="14" t="s">
        <v>1536</v>
      </c>
      <c r="D122" s="16">
        <v>45708</v>
      </c>
      <c r="E122" s="16"/>
      <c r="F122" s="14" t="s">
        <v>1537</v>
      </c>
      <c r="G122" s="14"/>
      <c r="H122" s="14" t="s">
        <v>1538</v>
      </c>
      <c r="I122" s="15">
        <v>45</v>
      </c>
      <c r="J122" s="77">
        <v>3</v>
      </c>
      <c r="K122" s="92"/>
    </row>
    <row r="123" spans="1:11" ht="30.6" x14ac:dyDescent="0.25">
      <c r="A123" s="14" t="s">
        <v>1506</v>
      </c>
      <c r="B123" s="14"/>
      <c r="C123" s="14" t="s">
        <v>1539</v>
      </c>
      <c r="D123" s="16">
        <v>45708</v>
      </c>
      <c r="E123" s="16"/>
      <c r="F123" s="14" t="s">
        <v>1540</v>
      </c>
      <c r="G123" s="14"/>
      <c r="H123" s="14" t="s">
        <v>1541</v>
      </c>
      <c r="I123" s="15">
        <v>55</v>
      </c>
      <c r="J123" s="77">
        <v>3</v>
      </c>
      <c r="K123" s="92"/>
    </row>
    <row r="124" spans="1:11" ht="30.6" x14ac:dyDescent="0.25">
      <c r="A124" s="14" t="s">
        <v>1506</v>
      </c>
      <c r="B124" s="14"/>
      <c r="C124" s="14" t="s">
        <v>1542</v>
      </c>
      <c r="D124" s="16">
        <v>45708</v>
      </c>
      <c r="E124" s="16"/>
      <c r="F124" s="14" t="s">
        <v>1543</v>
      </c>
      <c r="G124" s="14"/>
      <c r="H124" s="14" t="s">
        <v>1544</v>
      </c>
      <c r="I124" s="15">
        <v>50</v>
      </c>
      <c r="J124" s="77">
        <v>3</v>
      </c>
      <c r="K124" s="92"/>
    </row>
    <row r="125" spans="1:11" ht="30.6" x14ac:dyDescent="0.25">
      <c r="A125" s="14" t="s">
        <v>1506</v>
      </c>
      <c r="B125" s="14"/>
      <c r="C125" s="14" t="s">
        <v>1545</v>
      </c>
      <c r="D125" s="16">
        <v>45708</v>
      </c>
      <c r="E125" s="16"/>
      <c r="F125" s="14" t="s">
        <v>1546</v>
      </c>
      <c r="G125" s="14"/>
      <c r="H125" s="14" t="s">
        <v>1547</v>
      </c>
      <c r="I125" s="15">
        <v>45</v>
      </c>
      <c r="J125" s="77">
        <v>3</v>
      </c>
      <c r="K125" s="92"/>
    </row>
    <row r="126" spans="1:11" ht="30.6" x14ac:dyDescent="0.25">
      <c r="A126" s="14" t="s">
        <v>1506</v>
      </c>
      <c r="B126" s="14"/>
      <c r="C126" s="14" t="s">
        <v>1548</v>
      </c>
      <c r="D126" s="16">
        <v>45707</v>
      </c>
      <c r="E126" s="16"/>
      <c r="F126" s="14" t="s">
        <v>1549</v>
      </c>
      <c r="G126" s="14"/>
      <c r="H126" s="14" t="s">
        <v>1550</v>
      </c>
      <c r="I126" s="15">
        <v>50</v>
      </c>
      <c r="J126" s="77">
        <v>3</v>
      </c>
      <c r="K126" s="92"/>
    </row>
    <row r="127" spans="1:11" ht="30.6" x14ac:dyDescent="0.25">
      <c r="A127" s="14" t="s">
        <v>1506</v>
      </c>
      <c r="B127" s="14"/>
      <c r="C127" s="14" t="s">
        <v>1551</v>
      </c>
      <c r="D127" s="16">
        <v>45707</v>
      </c>
      <c r="E127" s="16"/>
      <c r="F127" s="14" t="s">
        <v>1552</v>
      </c>
      <c r="G127" s="14"/>
      <c r="H127" s="14" t="s">
        <v>1553</v>
      </c>
      <c r="I127" s="15">
        <v>50</v>
      </c>
      <c r="J127" s="77">
        <v>3</v>
      </c>
      <c r="K127" s="92"/>
    </row>
    <row r="128" spans="1:11" ht="30.6" x14ac:dyDescent="0.25">
      <c r="A128" s="14" t="s">
        <v>1506</v>
      </c>
      <c r="B128" s="14"/>
      <c r="C128" s="14" t="s">
        <v>1554</v>
      </c>
      <c r="D128" s="16">
        <v>45707</v>
      </c>
      <c r="E128" s="16"/>
      <c r="F128" s="14" t="s">
        <v>1555</v>
      </c>
      <c r="G128" s="14"/>
      <c r="H128" s="14" t="s">
        <v>1556</v>
      </c>
      <c r="I128" s="15">
        <v>45</v>
      </c>
      <c r="J128" s="77">
        <v>3</v>
      </c>
      <c r="K128" s="92"/>
    </row>
    <row r="129" spans="1:11" ht="30.6" x14ac:dyDescent="0.25">
      <c r="A129" s="14" t="s">
        <v>1506</v>
      </c>
      <c r="B129" s="14"/>
      <c r="C129" s="14" t="s">
        <v>1557</v>
      </c>
      <c r="D129" s="16">
        <v>45707</v>
      </c>
      <c r="E129" s="16"/>
      <c r="F129" s="14" t="s">
        <v>1558</v>
      </c>
      <c r="G129" s="14"/>
      <c r="H129" s="14" t="s">
        <v>1559</v>
      </c>
      <c r="I129" s="15">
        <v>45</v>
      </c>
      <c r="J129" s="77">
        <v>3</v>
      </c>
      <c r="K129" s="92"/>
    </row>
    <row r="130" spans="1:11" ht="30.6" x14ac:dyDescent="0.25">
      <c r="A130" s="14" t="s">
        <v>1506</v>
      </c>
      <c r="B130" s="14"/>
      <c r="C130" s="14" t="s">
        <v>1560</v>
      </c>
      <c r="D130" s="16">
        <v>45707</v>
      </c>
      <c r="E130" s="16"/>
      <c r="F130" s="14" t="s">
        <v>1561</v>
      </c>
      <c r="G130" s="14"/>
      <c r="H130" s="14" t="s">
        <v>1562</v>
      </c>
      <c r="I130" s="15">
        <v>45</v>
      </c>
      <c r="J130" s="77">
        <v>3</v>
      </c>
      <c r="K130" s="92"/>
    </row>
    <row r="131" spans="1:11" ht="30.6" x14ac:dyDescent="0.25">
      <c r="A131" s="14" t="s">
        <v>1506</v>
      </c>
      <c r="B131" s="14"/>
      <c r="C131" s="14" t="s">
        <v>1563</v>
      </c>
      <c r="D131" s="16">
        <v>45707</v>
      </c>
      <c r="E131" s="16"/>
      <c r="F131" s="14" t="s">
        <v>1564</v>
      </c>
      <c r="G131" s="14"/>
      <c r="H131" s="14" t="s">
        <v>1565</v>
      </c>
      <c r="I131" s="15">
        <v>45</v>
      </c>
      <c r="J131" s="77">
        <v>3</v>
      </c>
      <c r="K131" s="92"/>
    </row>
    <row r="132" spans="1:11" ht="30.6" x14ac:dyDescent="0.25">
      <c r="A132" s="14" t="s">
        <v>1506</v>
      </c>
      <c r="B132" s="14"/>
      <c r="C132" s="14" t="s">
        <v>1566</v>
      </c>
      <c r="D132" s="16">
        <v>45707</v>
      </c>
      <c r="E132" s="16"/>
      <c r="F132" s="14" t="s">
        <v>1567</v>
      </c>
      <c r="G132" s="14"/>
      <c r="H132" s="14" t="s">
        <v>1568</v>
      </c>
      <c r="I132" s="15">
        <v>50</v>
      </c>
      <c r="J132" s="77">
        <v>3</v>
      </c>
      <c r="K132" s="92"/>
    </row>
    <row r="133" spans="1:11" ht="30.6" x14ac:dyDescent="0.25">
      <c r="A133" s="14" t="s">
        <v>1506</v>
      </c>
      <c r="B133" s="14"/>
      <c r="C133" s="14" t="s">
        <v>1569</v>
      </c>
      <c r="D133" s="16">
        <v>45707</v>
      </c>
      <c r="E133" s="16"/>
      <c r="F133" s="14" t="s">
        <v>1570</v>
      </c>
      <c r="G133" s="14"/>
      <c r="H133" s="14" t="s">
        <v>1571</v>
      </c>
      <c r="I133" s="15">
        <v>55</v>
      </c>
      <c r="J133" s="77">
        <v>3</v>
      </c>
      <c r="K133" s="92"/>
    </row>
    <row r="134" spans="1:11" ht="30.6" x14ac:dyDescent="0.25">
      <c r="A134" s="14" t="s">
        <v>1506</v>
      </c>
      <c r="B134" s="14"/>
      <c r="C134" s="14" t="s">
        <v>1572</v>
      </c>
      <c r="D134" s="16">
        <v>45707</v>
      </c>
      <c r="E134" s="16"/>
      <c r="F134" s="14" t="s">
        <v>1573</v>
      </c>
      <c r="G134" s="14"/>
      <c r="H134" s="14" t="s">
        <v>1574</v>
      </c>
      <c r="I134" s="15">
        <v>240</v>
      </c>
      <c r="J134" s="77">
        <v>3</v>
      </c>
      <c r="K134" s="92"/>
    </row>
    <row r="135" spans="1:11" ht="30.6" x14ac:dyDescent="0.25">
      <c r="A135" s="14" t="s">
        <v>1506</v>
      </c>
      <c r="B135" s="14"/>
      <c r="C135" s="14" t="s">
        <v>1575</v>
      </c>
      <c r="D135" s="16">
        <v>45707</v>
      </c>
      <c r="E135" s="16"/>
      <c r="F135" s="14" t="s">
        <v>1576</v>
      </c>
      <c r="G135" s="14"/>
      <c r="H135" s="14" t="s">
        <v>1577</v>
      </c>
      <c r="I135" s="15">
        <v>60</v>
      </c>
      <c r="J135" s="77">
        <v>3</v>
      </c>
      <c r="K135" s="92"/>
    </row>
    <row r="136" spans="1:11" ht="30.6" x14ac:dyDescent="0.25">
      <c r="A136" s="14" t="s">
        <v>1506</v>
      </c>
      <c r="B136" s="14"/>
      <c r="C136" s="14" t="s">
        <v>1578</v>
      </c>
      <c r="D136" s="16">
        <v>45707</v>
      </c>
      <c r="E136" s="16"/>
      <c r="F136" s="14" t="s">
        <v>1579</v>
      </c>
      <c r="G136" s="14"/>
      <c r="H136" s="14" t="s">
        <v>1580</v>
      </c>
      <c r="I136" s="15">
        <v>100</v>
      </c>
      <c r="J136" s="77">
        <v>3</v>
      </c>
      <c r="K136" s="92"/>
    </row>
    <row r="137" spans="1:11" ht="30.6" x14ac:dyDescent="0.25">
      <c r="A137" s="14" t="s">
        <v>1506</v>
      </c>
      <c r="B137" s="14"/>
      <c r="C137" s="14" t="s">
        <v>1581</v>
      </c>
      <c r="D137" s="16">
        <v>45680</v>
      </c>
      <c r="E137" s="16">
        <v>45707</v>
      </c>
      <c r="F137" s="14" t="s">
        <v>1582</v>
      </c>
      <c r="G137" s="14"/>
      <c r="H137" s="14" t="s">
        <v>1583</v>
      </c>
      <c r="I137" s="15">
        <v>20</v>
      </c>
      <c r="J137" s="77">
        <v>4</v>
      </c>
      <c r="K137" s="92"/>
    </row>
    <row r="138" spans="1:11" ht="20.399999999999999" x14ac:dyDescent="0.25">
      <c r="A138" s="14" t="s">
        <v>1506</v>
      </c>
      <c r="B138" s="14"/>
      <c r="C138" s="14" t="s">
        <v>1584</v>
      </c>
      <c r="D138" s="16">
        <v>45681</v>
      </c>
      <c r="E138" s="16">
        <v>45707</v>
      </c>
      <c r="F138" s="14" t="s">
        <v>1585</v>
      </c>
      <c r="G138" s="14"/>
      <c r="H138" s="14" t="s">
        <v>1580</v>
      </c>
      <c r="I138" s="15">
        <v>59.6</v>
      </c>
      <c r="J138" s="77">
        <v>3</v>
      </c>
      <c r="K138" s="92"/>
    </row>
    <row r="139" spans="1:11" ht="20.399999999999999" x14ac:dyDescent="0.25">
      <c r="A139" s="14" t="s">
        <v>1506</v>
      </c>
      <c r="B139" s="14"/>
      <c r="C139" s="14" t="s">
        <v>1586</v>
      </c>
      <c r="D139" s="16">
        <v>45681</v>
      </c>
      <c r="E139" s="16">
        <v>45707</v>
      </c>
      <c r="F139" s="14" t="s">
        <v>1587</v>
      </c>
      <c r="G139" s="14"/>
      <c r="H139" s="14" t="s">
        <v>1588</v>
      </c>
      <c r="I139" s="15">
        <v>59.6</v>
      </c>
      <c r="J139" s="77">
        <v>3</v>
      </c>
      <c r="K139" s="92"/>
    </row>
    <row r="140" spans="1:11" ht="20.399999999999999" x14ac:dyDescent="0.25">
      <c r="A140" s="14" t="s">
        <v>1506</v>
      </c>
      <c r="B140" s="14"/>
      <c r="C140" s="14" t="s">
        <v>1589</v>
      </c>
      <c r="D140" s="16">
        <v>45681</v>
      </c>
      <c r="E140" s="16">
        <v>45707</v>
      </c>
      <c r="F140" s="14" t="s">
        <v>1590</v>
      </c>
      <c r="G140" s="14"/>
      <c r="H140" s="14" t="s">
        <v>1574</v>
      </c>
      <c r="I140" s="15">
        <v>22.4</v>
      </c>
      <c r="J140" s="77">
        <v>3</v>
      </c>
      <c r="K140" s="92"/>
    </row>
    <row r="141" spans="1:11" ht="20.399999999999999" x14ac:dyDescent="0.25">
      <c r="A141" s="14" t="s">
        <v>1506</v>
      </c>
      <c r="B141" s="14"/>
      <c r="C141" s="14" t="s">
        <v>1591</v>
      </c>
      <c r="D141" s="16">
        <v>45681</v>
      </c>
      <c r="E141" s="16">
        <v>45707</v>
      </c>
      <c r="F141" s="14" t="s">
        <v>1592</v>
      </c>
      <c r="G141" s="14"/>
      <c r="H141" s="14" t="s">
        <v>1593</v>
      </c>
      <c r="I141" s="15">
        <v>59.2</v>
      </c>
      <c r="J141" s="77">
        <v>3</v>
      </c>
      <c r="K141" s="92"/>
    </row>
    <row r="142" spans="1:11" ht="40.799999999999997" x14ac:dyDescent="0.25">
      <c r="A142" s="14" t="s">
        <v>1506</v>
      </c>
      <c r="B142" s="14"/>
      <c r="C142" s="14" t="s">
        <v>1594</v>
      </c>
      <c r="D142" s="16">
        <v>45689</v>
      </c>
      <c r="E142" s="16">
        <v>45707</v>
      </c>
      <c r="F142" s="14" t="s">
        <v>1595</v>
      </c>
      <c r="G142" s="14"/>
      <c r="H142" s="14" t="s">
        <v>1596</v>
      </c>
      <c r="I142" s="15">
        <v>67.3</v>
      </c>
      <c r="J142" s="77">
        <v>3</v>
      </c>
      <c r="K142" s="92"/>
    </row>
    <row r="143" spans="1:11" ht="20.399999999999999" x14ac:dyDescent="0.25">
      <c r="A143" s="14" t="s">
        <v>1506</v>
      </c>
      <c r="B143" s="14"/>
      <c r="C143" s="14" t="s">
        <v>1597</v>
      </c>
      <c r="D143" s="16">
        <v>45689</v>
      </c>
      <c r="E143" s="16">
        <v>45707</v>
      </c>
      <c r="F143" s="14" t="s">
        <v>1598</v>
      </c>
      <c r="G143" s="14"/>
      <c r="H143" s="14" t="s">
        <v>1599</v>
      </c>
      <c r="I143" s="15">
        <v>16.3</v>
      </c>
      <c r="J143" s="77">
        <v>3</v>
      </c>
      <c r="K143" s="92"/>
    </row>
    <row r="144" spans="1:11" ht="20.399999999999999" x14ac:dyDescent="0.25">
      <c r="A144" s="14" t="s">
        <v>1506</v>
      </c>
      <c r="B144" s="14"/>
      <c r="C144" s="14" t="s">
        <v>1600</v>
      </c>
      <c r="D144" s="16">
        <v>45694</v>
      </c>
      <c r="E144" s="16">
        <v>45707</v>
      </c>
      <c r="F144" s="14" t="s">
        <v>1601</v>
      </c>
      <c r="G144" s="14" t="s">
        <v>1602</v>
      </c>
      <c r="H144" s="14" t="s">
        <v>1603</v>
      </c>
      <c r="I144" s="15">
        <v>16.8</v>
      </c>
      <c r="J144" s="77">
        <v>4</v>
      </c>
      <c r="K144" s="92"/>
    </row>
    <row r="145" spans="1:11" ht="20.399999999999999" x14ac:dyDescent="0.25">
      <c r="A145" s="14" t="s">
        <v>1506</v>
      </c>
      <c r="B145" s="14"/>
      <c r="C145" s="14" t="s">
        <v>1655</v>
      </c>
      <c r="D145" s="16">
        <v>45694</v>
      </c>
      <c r="E145" s="16">
        <v>45698</v>
      </c>
      <c r="F145" s="14" t="s">
        <v>1654</v>
      </c>
      <c r="G145" s="14" t="s">
        <v>1653</v>
      </c>
      <c r="H145" s="14" t="s">
        <v>1652</v>
      </c>
      <c r="I145" s="15">
        <v>709.05</v>
      </c>
      <c r="J145" s="77">
        <v>3</v>
      </c>
      <c r="K145" s="92"/>
    </row>
    <row r="146" spans="1:11" ht="30.6" x14ac:dyDescent="0.25">
      <c r="A146" s="14" t="s">
        <v>1506</v>
      </c>
      <c r="B146" s="14"/>
      <c r="C146" s="14" t="s">
        <v>1651</v>
      </c>
      <c r="D146" s="16">
        <v>45707</v>
      </c>
      <c r="E146" s="16"/>
      <c r="F146" s="14" t="s">
        <v>1650</v>
      </c>
      <c r="G146" s="14"/>
      <c r="H146" s="14" t="s">
        <v>1607</v>
      </c>
      <c r="I146" s="15">
        <v>200</v>
      </c>
      <c r="J146" s="77">
        <v>3</v>
      </c>
      <c r="K146" s="92"/>
    </row>
    <row r="147" spans="1:11" ht="20.399999999999999" x14ac:dyDescent="0.25">
      <c r="A147" s="14" t="s">
        <v>1506</v>
      </c>
      <c r="B147" s="14"/>
      <c r="C147" s="14" t="s">
        <v>1649</v>
      </c>
      <c r="D147" s="16">
        <v>45692</v>
      </c>
      <c r="E147" s="16">
        <v>45707</v>
      </c>
      <c r="F147" s="14" t="s">
        <v>1648</v>
      </c>
      <c r="G147" s="14" t="s">
        <v>1647</v>
      </c>
      <c r="H147" s="14" t="s">
        <v>1646</v>
      </c>
      <c r="I147" s="15">
        <v>340</v>
      </c>
      <c r="J147" s="77">
        <v>3</v>
      </c>
      <c r="K147" s="92"/>
    </row>
    <row r="148" spans="1:11" ht="20.399999999999999" x14ac:dyDescent="0.25">
      <c r="A148" s="14" t="s">
        <v>1506</v>
      </c>
      <c r="B148" s="14"/>
      <c r="C148" s="14" t="s">
        <v>1645</v>
      </c>
      <c r="D148" s="16">
        <v>45687</v>
      </c>
      <c r="E148" s="16">
        <v>45698</v>
      </c>
      <c r="F148" s="14" t="s">
        <v>1644</v>
      </c>
      <c r="G148" s="14" t="s">
        <v>1643</v>
      </c>
      <c r="H148" s="14" t="s">
        <v>1642</v>
      </c>
      <c r="I148" s="15">
        <v>209.52</v>
      </c>
      <c r="J148" s="77">
        <v>3</v>
      </c>
      <c r="K148" s="92"/>
    </row>
    <row r="149" spans="1:11" ht="13.2" x14ac:dyDescent="0.25">
      <c r="A149" s="14" t="s">
        <v>1506</v>
      </c>
      <c r="B149" s="14"/>
      <c r="C149" s="14" t="s">
        <v>1641</v>
      </c>
      <c r="D149" s="16">
        <v>45691</v>
      </c>
      <c r="E149" s="16">
        <v>45698</v>
      </c>
      <c r="F149" s="14" t="s">
        <v>1640</v>
      </c>
      <c r="G149" s="14" t="s">
        <v>1639</v>
      </c>
      <c r="H149" s="14" t="s">
        <v>1638</v>
      </c>
      <c r="I149" s="15">
        <v>90</v>
      </c>
      <c r="J149" s="77">
        <v>4</v>
      </c>
      <c r="K149" s="92"/>
    </row>
    <row r="150" spans="1:11" ht="20.399999999999999" x14ac:dyDescent="0.25">
      <c r="A150" s="14" t="s">
        <v>1506</v>
      </c>
      <c r="B150" s="14"/>
      <c r="C150" s="14" t="s">
        <v>1637</v>
      </c>
      <c r="D150" s="16">
        <v>45689</v>
      </c>
      <c r="E150" s="16">
        <v>45698</v>
      </c>
      <c r="F150" s="14" t="s">
        <v>1636</v>
      </c>
      <c r="G150" s="14" t="s">
        <v>1635</v>
      </c>
      <c r="H150" s="14" t="s">
        <v>1634</v>
      </c>
      <c r="I150" s="15">
        <v>49.2</v>
      </c>
      <c r="J150" s="77">
        <v>4</v>
      </c>
      <c r="K150" s="92"/>
    </row>
    <row r="151" spans="1:11" ht="20.399999999999999" x14ac:dyDescent="0.25">
      <c r="A151" s="14" t="s">
        <v>1506</v>
      </c>
      <c r="B151" s="14"/>
      <c r="C151" s="14" t="s">
        <v>1633</v>
      </c>
      <c r="D151" s="16">
        <v>45683</v>
      </c>
      <c r="E151" s="16">
        <v>45698</v>
      </c>
      <c r="F151" s="14" t="s">
        <v>1632</v>
      </c>
      <c r="G151" s="14" t="s">
        <v>1631</v>
      </c>
      <c r="H151" s="14" t="s">
        <v>1630</v>
      </c>
      <c r="I151" s="15">
        <v>37.93</v>
      </c>
      <c r="J151" s="77">
        <v>4</v>
      </c>
      <c r="K151" s="92"/>
    </row>
    <row r="152" spans="1:11" ht="30.6" x14ac:dyDescent="0.25">
      <c r="A152" s="14" t="s">
        <v>1506</v>
      </c>
      <c r="B152" s="14"/>
      <c r="C152" s="14" t="s">
        <v>1629</v>
      </c>
      <c r="D152" s="16">
        <v>45689</v>
      </c>
      <c r="E152" s="16">
        <v>45698</v>
      </c>
      <c r="F152" s="14" t="s">
        <v>1628</v>
      </c>
      <c r="G152" s="14" t="s">
        <v>1625</v>
      </c>
      <c r="H152" s="14" t="s">
        <v>1624</v>
      </c>
      <c r="I152" s="15">
        <v>210.69</v>
      </c>
      <c r="J152" s="77">
        <v>4</v>
      </c>
      <c r="K152" s="92"/>
    </row>
    <row r="153" spans="1:11" ht="20.399999999999999" x14ac:dyDescent="0.25">
      <c r="A153" s="14" t="s">
        <v>1506</v>
      </c>
      <c r="B153" s="14"/>
      <c r="C153" s="14" t="s">
        <v>1627</v>
      </c>
      <c r="D153" s="16">
        <v>45689</v>
      </c>
      <c r="E153" s="16">
        <v>45698</v>
      </c>
      <c r="F153" s="14" t="s">
        <v>1626</v>
      </c>
      <c r="G153" s="14" t="s">
        <v>1625</v>
      </c>
      <c r="H153" s="14" t="s">
        <v>1624</v>
      </c>
      <c r="I153" s="15">
        <v>577.71</v>
      </c>
      <c r="J153" s="77">
        <v>4</v>
      </c>
      <c r="K153" s="92"/>
    </row>
    <row r="154" spans="1:11" ht="20.399999999999999" x14ac:dyDescent="0.25">
      <c r="A154" s="14" t="s">
        <v>1506</v>
      </c>
      <c r="B154" s="14"/>
      <c r="C154" s="14" t="s">
        <v>1623</v>
      </c>
      <c r="D154" s="16">
        <v>45685</v>
      </c>
      <c r="E154" s="16">
        <v>45698</v>
      </c>
      <c r="F154" s="14" t="s">
        <v>1622</v>
      </c>
      <c r="G154" s="14" t="s">
        <v>1619</v>
      </c>
      <c r="H154" s="14" t="s">
        <v>1618</v>
      </c>
      <c r="I154" s="15">
        <v>496</v>
      </c>
      <c r="J154" s="77">
        <v>3</v>
      </c>
      <c r="K154" s="92"/>
    </row>
    <row r="155" spans="1:11" ht="20.399999999999999" x14ac:dyDescent="0.25">
      <c r="A155" s="14" t="s">
        <v>1506</v>
      </c>
      <c r="B155" s="14"/>
      <c r="C155" s="14" t="s">
        <v>1621</v>
      </c>
      <c r="D155" s="16">
        <v>45685</v>
      </c>
      <c r="E155" s="16">
        <v>45698</v>
      </c>
      <c r="F155" s="14" t="s">
        <v>1620</v>
      </c>
      <c r="G155" s="14" t="s">
        <v>1619</v>
      </c>
      <c r="H155" s="14" t="s">
        <v>1618</v>
      </c>
      <c r="I155" s="15">
        <v>197.5</v>
      </c>
      <c r="J155" s="77">
        <v>4</v>
      </c>
      <c r="K155" s="92"/>
    </row>
    <row r="156" spans="1:11" ht="30.6" x14ac:dyDescent="0.25">
      <c r="A156" s="14" t="s">
        <v>1506</v>
      </c>
      <c r="B156" s="14"/>
      <c r="C156" s="14" t="s">
        <v>1617</v>
      </c>
      <c r="D156" s="16">
        <v>45693</v>
      </c>
      <c r="E156" s="16">
        <v>45693</v>
      </c>
      <c r="F156" s="14" t="s">
        <v>1616</v>
      </c>
      <c r="G156" s="14"/>
      <c r="H156" s="14" t="s">
        <v>1607</v>
      </c>
      <c r="I156" s="15">
        <v>547.44000000000005</v>
      </c>
      <c r="J156" s="77">
        <v>3</v>
      </c>
      <c r="K156" s="92"/>
    </row>
    <row r="157" spans="1:11" ht="30.6" x14ac:dyDescent="0.25">
      <c r="A157" s="14" t="s">
        <v>1506</v>
      </c>
      <c r="B157" s="14"/>
      <c r="C157" s="14" t="s">
        <v>1615</v>
      </c>
      <c r="D157" s="16">
        <v>45693</v>
      </c>
      <c r="E157" s="16">
        <v>45693</v>
      </c>
      <c r="F157" s="14" t="s">
        <v>1614</v>
      </c>
      <c r="G157" s="14"/>
      <c r="H157" s="14" t="s">
        <v>1607</v>
      </c>
      <c r="I157" s="15">
        <v>547.44000000000005</v>
      </c>
      <c r="J157" s="77">
        <v>3</v>
      </c>
      <c r="K157" s="92"/>
    </row>
    <row r="158" spans="1:11" ht="30.6" x14ac:dyDescent="0.25">
      <c r="A158" s="14" t="s">
        <v>1506</v>
      </c>
      <c r="B158" s="14"/>
      <c r="C158" s="14" t="s">
        <v>1613</v>
      </c>
      <c r="D158" s="16">
        <v>45693</v>
      </c>
      <c r="E158" s="16">
        <v>45693</v>
      </c>
      <c r="F158" s="14" t="s">
        <v>1612</v>
      </c>
      <c r="G158" s="14"/>
      <c r="H158" s="14" t="s">
        <v>1607</v>
      </c>
      <c r="I158" s="15">
        <v>218.97</v>
      </c>
      <c r="J158" s="77">
        <v>3</v>
      </c>
      <c r="K158" s="92"/>
    </row>
    <row r="159" spans="1:11" ht="30.6" x14ac:dyDescent="0.25">
      <c r="A159" s="14" t="s">
        <v>1506</v>
      </c>
      <c r="B159" s="14"/>
      <c r="C159" s="14" t="s">
        <v>1611</v>
      </c>
      <c r="D159" s="16">
        <v>45693</v>
      </c>
      <c r="E159" s="16">
        <v>45693</v>
      </c>
      <c r="F159" s="14" t="s">
        <v>1610</v>
      </c>
      <c r="G159" s="14"/>
      <c r="H159" s="14" t="s">
        <v>1607</v>
      </c>
      <c r="I159" s="15">
        <v>218.97</v>
      </c>
      <c r="J159" s="77">
        <v>3</v>
      </c>
      <c r="K159" s="92"/>
    </row>
    <row r="160" spans="1:11" ht="30.6" x14ac:dyDescent="0.25">
      <c r="A160" s="14" t="s">
        <v>1506</v>
      </c>
      <c r="B160" s="14"/>
      <c r="C160" s="14" t="s">
        <v>1609</v>
      </c>
      <c r="D160" s="16">
        <v>45693</v>
      </c>
      <c r="E160" s="16">
        <v>45693</v>
      </c>
      <c r="F160" s="14" t="s">
        <v>1608</v>
      </c>
      <c r="G160" s="14"/>
      <c r="H160" s="14" t="s">
        <v>1607</v>
      </c>
      <c r="I160" s="15">
        <v>109.49</v>
      </c>
      <c r="J160" s="77">
        <v>3</v>
      </c>
      <c r="K160" s="92"/>
    </row>
    <row r="161" spans="1:11" ht="30.6" x14ac:dyDescent="0.25">
      <c r="A161" s="14" t="s">
        <v>1506</v>
      </c>
      <c r="B161" s="14"/>
      <c r="C161" s="14" t="s">
        <v>1606</v>
      </c>
      <c r="D161" s="16">
        <v>45693</v>
      </c>
      <c r="E161" s="16">
        <v>45693</v>
      </c>
      <c r="F161" s="14" t="s">
        <v>1605</v>
      </c>
      <c r="G161" s="14"/>
      <c r="H161" s="14" t="s">
        <v>1604</v>
      </c>
      <c r="I161" s="15">
        <v>2172.02</v>
      </c>
      <c r="J161" s="77">
        <v>3</v>
      </c>
      <c r="K161" s="92"/>
    </row>
    <row r="162" spans="1:11" ht="30.6" x14ac:dyDescent="0.25">
      <c r="A162" s="14" t="s">
        <v>1506</v>
      </c>
      <c r="B162" s="14"/>
      <c r="C162" s="14" t="s">
        <v>1715</v>
      </c>
      <c r="D162" s="16">
        <v>45722</v>
      </c>
      <c r="E162" s="16"/>
      <c r="F162" s="14" t="s">
        <v>1714</v>
      </c>
      <c r="G162" s="14" t="s">
        <v>1625</v>
      </c>
      <c r="H162" s="14" t="s">
        <v>1713</v>
      </c>
      <c r="I162" s="15">
        <v>577.71</v>
      </c>
      <c r="J162" s="77">
        <v>4</v>
      </c>
      <c r="K162" s="92"/>
    </row>
    <row r="163" spans="1:11" ht="30.6" x14ac:dyDescent="0.25">
      <c r="A163" s="14" t="s">
        <v>1506</v>
      </c>
      <c r="B163" s="14"/>
      <c r="C163" s="14" t="s">
        <v>1712</v>
      </c>
      <c r="D163" s="16">
        <v>45721</v>
      </c>
      <c r="E163" s="16"/>
      <c r="F163" s="14" t="s">
        <v>1711</v>
      </c>
      <c r="G163" s="14"/>
      <c r="H163" s="14" t="s">
        <v>1710</v>
      </c>
      <c r="I163" s="15">
        <v>2568</v>
      </c>
      <c r="J163" s="77">
        <v>3</v>
      </c>
      <c r="K163" s="92"/>
    </row>
    <row r="164" spans="1:11" ht="20.399999999999999" x14ac:dyDescent="0.25">
      <c r="A164" s="14" t="s">
        <v>1506</v>
      </c>
      <c r="B164" s="14"/>
      <c r="C164" s="14"/>
      <c r="D164" s="16">
        <v>45723</v>
      </c>
      <c r="E164" s="16"/>
      <c r="F164" s="14" t="s">
        <v>1709</v>
      </c>
      <c r="G164" s="14" t="s">
        <v>1708</v>
      </c>
      <c r="H164" s="14" t="s">
        <v>1707</v>
      </c>
      <c r="I164" s="15">
        <v>16.13</v>
      </c>
      <c r="J164" s="77">
        <v>4</v>
      </c>
      <c r="K164" s="92"/>
    </row>
    <row r="165" spans="1:11" ht="30.6" x14ac:dyDescent="0.25">
      <c r="A165" s="14" t="s">
        <v>1506</v>
      </c>
      <c r="B165" s="14"/>
      <c r="C165" s="14" t="s">
        <v>1706</v>
      </c>
      <c r="D165" s="16">
        <v>45726</v>
      </c>
      <c r="E165" s="16"/>
      <c r="F165" s="14" t="s">
        <v>1705</v>
      </c>
      <c r="G165" s="14"/>
      <c r="H165" s="14" t="s">
        <v>1704</v>
      </c>
      <c r="I165" s="15">
        <v>108</v>
      </c>
      <c r="J165" s="77">
        <v>3</v>
      </c>
      <c r="K165" s="92"/>
    </row>
    <row r="166" spans="1:11" ht="30.6" x14ac:dyDescent="0.25">
      <c r="A166" s="14" t="s">
        <v>1506</v>
      </c>
      <c r="B166" s="14"/>
      <c r="C166" s="14" t="s">
        <v>1703</v>
      </c>
      <c r="D166" s="16">
        <v>45726</v>
      </c>
      <c r="E166" s="16"/>
      <c r="F166" s="14" t="s">
        <v>1702</v>
      </c>
      <c r="G166" s="14"/>
      <c r="H166" s="14" t="s">
        <v>1556</v>
      </c>
      <c r="I166" s="15">
        <v>108</v>
      </c>
      <c r="J166" s="77">
        <v>3</v>
      </c>
      <c r="K166" s="92"/>
    </row>
    <row r="167" spans="1:11" ht="30.6" x14ac:dyDescent="0.25">
      <c r="A167" s="14" t="s">
        <v>1506</v>
      </c>
      <c r="B167" s="14"/>
      <c r="C167" s="14" t="s">
        <v>1701</v>
      </c>
      <c r="D167" s="16">
        <v>45726</v>
      </c>
      <c r="E167" s="16"/>
      <c r="F167" s="14" t="s">
        <v>1700</v>
      </c>
      <c r="G167" s="14"/>
      <c r="H167" s="14" t="s">
        <v>1699</v>
      </c>
      <c r="I167" s="15">
        <v>108</v>
      </c>
      <c r="J167" s="77">
        <v>3</v>
      </c>
      <c r="K167" s="92"/>
    </row>
    <row r="168" spans="1:11" ht="30.6" x14ac:dyDescent="0.25">
      <c r="A168" s="14" t="s">
        <v>1506</v>
      </c>
      <c r="B168" s="14"/>
      <c r="C168" s="14" t="s">
        <v>1698</v>
      </c>
      <c r="D168" s="16">
        <v>45726</v>
      </c>
      <c r="E168" s="16"/>
      <c r="F168" s="14" t="s">
        <v>1697</v>
      </c>
      <c r="G168" s="14"/>
      <c r="H168" s="14" t="s">
        <v>1588</v>
      </c>
      <c r="I168" s="15">
        <v>108</v>
      </c>
      <c r="J168" s="77">
        <v>3</v>
      </c>
      <c r="K168" s="92"/>
    </row>
    <row r="169" spans="1:11" ht="30.6" x14ac:dyDescent="0.25">
      <c r="A169" s="14" t="s">
        <v>1506</v>
      </c>
      <c r="B169" s="14"/>
      <c r="C169" s="14" t="s">
        <v>1696</v>
      </c>
      <c r="D169" s="16">
        <v>45726</v>
      </c>
      <c r="E169" s="16"/>
      <c r="F169" s="14" t="s">
        <v>1695</v>
      </c>
      <c r="G169" s="14"/>
      <c r="H169" s="14" t="s">
        <v>1668</v>
      </c>
      <c r="I169" s="15">
        <v>108</v>
      </c>
      <c r="J169" s="77">
        <v>3</v>
      </c>
      <c r="K169" s="92"/>
    </row>
    <row r="170" spans="1:11" ht="30.6" x14ac:dyDescent="0.25">
      <c r="A170" s="14" t="s">
        <v>1506</v>
      </c>
      <c r="B170" s="14"/>
      <c r="C170" s="14" t="s">
        <v>1694</v>
      </c>
      <c r="D170" s="16">
        <v>45726</v>
      </c>
      <c r="E170" s="16"/>
      <c r="F170" s="14" t="s">
        <v>1693</v>
      </c>
      <c r="G170" s="14"/>
      <c r="H170" s="14" t="s">
        <v>1574</v>
      </c>
      <c r="I170" s="15">
        <v>116</v>
      </c>
      <c r="J170" s="77">
        <v>3</v>
      </c>
      <c r="K170" s="92"/>
    </row>
    <row r="171" spans="1:11" ht="30.6" x14ac:dyDescent="0.25">
      <c r="A171" s="14" t="s">
        <v>1506</v>
      </c>
      <c r="B171" s="14"/>
      <c r="C171" s="14" t="s">
        <v>1692</v>
      </c>
      <c r="D171" s="16">
        <v>45726</v>
      </c>
      <c r="E171" s="16"/>
      <c r="F171" s="14" t="s">
        <v>1691</v>
      </c>
      <c r="G171" s="14"/>
      <c r="H171" s="14" t="s">
        <v>1690</v>
      </c>
      <c r="I171" s="15">
        <v>108</v>
      </c>
      <c r="J171" s="77">
        <v>3</v>
      </c>
      <c r="K171" s="92"/>
    </row>
    <row r="172" spans="1:11" ht="30.6" x14ac:dyDescent="0.25">
      <c r="A172" s="14" t="s">
        <v>1506</v>
      </c>
      <c r="B172" s="14"/>
      <c r="C172" s="14" t="s">
        <v>1689</v>
      </c>
      <c r="D172" s="16">
        <v>45726</v>
      </c>
      <c r="E172" s="16"/>
      <c r="F172" s="14" t="s">
        <v>1688</v>
      </c>
      <c r="G172" s="14"/>
      <c r="H172" s="14" t="s">
        <v>1547</v>
      </c>
      <c r="I172" s="15">
        <v>108</v>
      </c>
      <c r="J172" s="77">
        <v>3</v>
      </c>
      <c r="K172" s="92"/>
    </row>
    <row r="173" spans="1:11" ht="30.6" x14ac:dyDescent="0.25">
      <c r="A173" s="14" t="s">
        <v>1506</v>
      </c>
      <c r="B173" s="14"/>
      <c r="C173" s="14" t="s">
        <v>1687</v>
      </c>
      <c r="D173" s="16">
        <v>45726</v>
      </c>
      <c r="E173" s="16"/>
      <c r="F173" s="14" t="s">
        <v>1686</v>
      </c>
      <c r="G173" s="14"/>
      <c r="H173" s="14" t="s">
        <v>1538</v>
      </c>
      <c r="I173" s="15">
        <v>108</v>
      </c>
      <c r="J173" s="77">
        <v>3</v>
      </c>
      <c r="K173" s="92"/>
    </row>
    <row r="174" spans="1:11" ht="30.6" x14ac:dyDescent="0.25">
      <c r="A174" s="14" t="s">
        <v>1506</v>
      </c>
      <c r="B174" s="14"/>
      <c r="C174" s="14" t="s">
        <v>1685</v>
      </c>
      <c r="D174" s="16">
        <v>45726</v>
      </c>
      <c r="E174" s="16"/>
      <c r="F174" s="14" t="s">
        <v>1684</v>
      </c>
      <c r="G174" s="14"/>
      <c r="H174" s="14" t="s">
        <v>1671</v>
      </c>
      <c r="I174" s="15">
        <v>108</v>
      </c>
      <c r="J174" s="77">
        <v>3</v>
      </c>
      <c r="K174" s="92"/>
    </row>
    <row r="175" spans="1:11" ht="30.6" x14ac:dyDescent="0.25">
      <c r="A175" s="14" t="s">
        <v>1506</v>
      </c>
      <c r="B175" s="14"/>
      <c r="C175" s="14" t="s">
        <v>1683</v>
      </c>
      <c r="D175" s="16">
        <v>45726</v>
      </c>
      <c r="E175" s="16"/>
      <c r="F175" s="14" t="s">
        <v>1682</v>
      </c>
      <c r="G175" s="14"/>
      <c r="H175" s="14" t="s">
        <v>1681</v>
      </c>
      <c r="I175" s="15">
        <v>60</v>
      </c>
      <c r="J175" s="77">
        <v>3</v>
      </c>
      <c r="K175" s="92"/>
    </row>
    <row r="176" spans="1:11" ht="30.6" x14ac:dyDescent="0.25">
      <c r="A176" s="14" t="s">
        <v>1506</v>
      </c>
      <c r="B176" s="14"/>
      <c r="C176" s="14" t="s">
        <v>1680</v>
      </c>
      <c r="D176" s="16">
        <v>45726</v>
      </c>
      <c r="E176" s="16"/>
      <c r="F176" s="14" t="s">
        <v>1679</v>
      </c>
      <c r="G176" s="14"/>
      <c r="H176" s="14" t="s">
        <v>1678</v>
      </c>
      <c r="I176" s="15">
        <v>60</v>
      </c>
      <c r="J176" s="77">
        <v>3</v>
      </c>
      <c r="K176" s="92"/>
    </row>
    <row r="177" spans="1:11" ht="30.6" x14ac:dyDescent="0.25">
      <c r="A177" s="14" t="s">
        <v>1506</v>
      </c>
      <c r="B177" s="14"/>
      <c r="C177" s="14" t="s">
        <v>1677</v>
      </c>
      <c r="D177" s="16">
        <v>45726</v>
      </c>
      <c r="E177" s="16"/>
      <c r="F177" s="14" t="s">
        <v>1676</v>
      </c>
      <c r="G177" s="14"/>
      <c r="H177" s="14" t="s">
        <v>1562</v>
      </c>
      <c r="I177" s="15">
        <v>60</v>
      </c>
      <c r="J177" s="77">
        <v>3</v>
      </c>
      <c r="K177" s="92"/>
    </row>
    <row r="178" spans="1:11" ht="30.6" x14ac:dyDescent="0.25">
      <c r="A178" s="14" t="s">
        <v>1506</v>
      </c>
      <c r="B178" s="14"/>
      <c r="C178" s="14" t="s">
        <v>1675</v>
      </c>
      <c r="D178" s="16">
        <v>45726</v>
      </c>
      <c r="E178" s="16"/>
      <c r="F178" s="14" t="s">
        <v>1674</v>
      </c>
      <c r="G178" s="14"/>
      <c r="H178" s="14" t="s">
        <v>1580</v>
      </c>
      <c r="I178" s="15">
        <v>70</v>
      </c>
      <c r="J178" s="77">
        <v>3</v>
      </c>
      <c r="K178" s="92"/>
    </row>
    <row r="179" spans="1:11" ht="30.6" x14ac:dyDescent="0.25">
      <c r="A179" s="14" t="s">
        <v>1506</v>
      </c>
      <c r="B179" s="14"/>
      <c r="C179" s="14" t="s">
        <v>1673</v>
      </c>
      <c r="D179" s="16">
        <v>45726</v>
      </c>
      <c r="E179" s="16"/>
      <c r="F179" s="14" t="s">
        <v>1672</v>
      </c>
      <c r="G179" s="14"/>
      <c r="H179" s="14" t="s">
        <v>1671</v>
      </c>
      <c r="I179" s="15">
        <v>60</v>
      </c>
      <c r="J179" s="77">
        <v>3</v>
      </c>
      <c r="K179" s="92"/>
    </row>
    <row r="180" spans="1:11" ht="30.6" x14ac:dyDescent="0.25">
      <c r="A180" s="14" t="s">
        <v>1506</v>
      </c>
      <c r="B180" s="14"/>
      <c r="C180" s="14" t="s">
        <v>1670</v>
      </c>
      <c r="D180" s="16">
        <v>45726</v>
      </c>
      <c r="E180" s="16"/>
      <c r="F180" s="14" t="s">
        <v>1669</v>
      </c>
      <c r="G180" s="14"/>
      <c r="H180" s="14" t="s">
        <v>1668</v>
      </c>
      <c r="I180" s="15">
        <v>60</v>
      </c>
      <c r="J180" s="77">
        <v>3</v>
      </c>
      <c r="K180" s="92"/>
    </row>
    <row r="181" spans="1:11" ht="30.6" x14ac:dyDescent="0.25">
      <c r="A181" s="14" t="s">
        <v>1506</v>
      </c>
      <c r="B181" s="14"/>
      <c r="C181" s="14" t="s">
        <v>1667</v>
      </c>
      <c r="D181" s="16">
        <v>45726</v>
      </c>
      <c r="E181" s="16"/>
      <c r="F181" s="14" t="s">
        <v>1666</v>
      </c>
      <c r="G181" s="14"/>
      <c r="H181" s="14" t="s">
        <v>1588</v>
      </c>
      <c r="I181" s="15">
        <v>65</v>
      </c>
      <c r="J181" s="77">
        <v>3</v>
      </c>
      <c r="K181" s="92"/>
    </row>
    <row r="182" spans="1:11" ht="30.6" x14ac:dyDescent="0.25">
      <c r="A182" s="14" t="s">
        <v>1506</v>
      </c>
      <c r="B182" s="14"/>
      <c r="C182" s="14" t="s">
        <v>1665</v>
      </c>
      <c r="D182" s="16">
        <v>45726</v>
      </c>
      <c r="E182" s="16"/>
      <c r="F182" s="14" t="s">
        <v>1664</v>
      </c>
      <c r="G182" s="14"/>
      <c r="H182" s="14" t="s">
        <v>1663</v>
      </c>
      <c r="I182" s="15">
        <v>60</v>
      </c>
      <c r="J182" s="77">
        <v>3</v>
      </c>
      <c r="K182" s="92"/>
    </row>
    <row r="183" spans="1:11" ht="30.6" x14ac:dyDescent="0.25">
      <c r="A183" s="14" t="s">
        <v>1506</v>
      </c>
      <c r="B183" s="14"/>
      <c r="C183" s="14" t="s">
        <v>1662</v>
      </c>
      <c r="D183" s="16">
        <v>45726</v>
      </c>
      <c r="E183" s="16"/>
      <c r="F183" s="14" t="s">
        <v>1661</v>
      </c>
      <c r="G183" s="14" t="s">
        <v>1639</v>
      </c>
      <c r="H183" s="14" t="s">
        <v>1660</v>
      </c>
      <c r="I183" s="15">
        <v>500</v>
      </c>
      <c r="J183" s="77">
        <v>3</v>
      </c>
      <c r="K183" s="92"/>
    </row>
    <row r="184" spans="1:11" ht="40.799999999999997" x14ac:dyDescent="0.25">
      <c r="A184" s="14" t="s">
        <v>1506</v>
      </c>
      <c r="B184" s="14"/>
      <c r="C184" s="14" t="s">
        <v>1659</v>
      </c>
      <c r="D184" s="16">
        <v>45725</v>
      </c>
      <c r="E184" s="16"/>
      <c r="F184" s="14" t="s">
        <v>1658</v>
      </c>
      <c r="G184" s="14" t="s">
        <v>1657</v>
      </c>
      <c r="H184" s="14" t="s">
        <v>1656</v>
      </c>
      <c r="I184" s="15">
        <v>515</v>
      </c>
      <c r="J184" s="77">
        <v>3</v>
      </c>
      <c r="K184" s="92"/>
    </row>
    <row r="185" spans="1:11" ht="71.400000000000006" x14ac:dyDescent="0.25">
      <c r="A185" s="14" t="s">
        <v>1506</v>
      </c>
      <c r="B185" s="14"/>
      <c r="C185" s="14" t="s">
        <v>1729</v>
      </c>
      <c r="D185" s="16">
        <v>45691</v>
      </c>
      <c r="E185" s="16">
        <v>45862</v>
      </c>
      <c r="F185" s="14" t="s">
        <v>1728</v>
      </c>
      <c r="G185" s="14" t="s">
        <v>1727</v>
      </c>
      <c r="H185" s="14" t="s">
        <v>1726</v>
      </c>
      <c r="I185" s="15">
        <v>966.3</v>
      </c>
      <c r="J185" s="77">
        <v>2</v>
      </c>
      <c r="K185" s="92"/>
    </row>
    <row r="186" spans="1:11" ht="102" x14ac:dyDescent="0.25">
      <c r="A186" s="14" t="s">
        <v>1506</v>
      </c>
      <c r="B186" s="14"/>
      <c r="C186" s="14" t="s">
        <v>1725</v>
      </c>
      <c r="D186" s="16" t="s">
        <v>1724</v>
      </c>
      <c r="E186" s="16">
        <v>45862</v>
      </c>
      <c r="F186" s="14" t="s">
        <v>1723</v>
      </c>
      <c r="G186" s="14" t="s">
        <v>1722</v>
      </c>
      <c r="H186" s="14" t="s">
        <v>1721</v>
      </c>
      <c r="I186" s="15">
        <v>636</v>
      </c>
      <c r="J186" s="77">
        <v>1</v>
      </c>
      <c r="K186" s="92"/>
    </row>
    <row r="187" spans="1:11" ht="193.8" x14ac:dyDescent="0.25">
      <c r="A187" s="14" t="s">
        <v>1506</v>
      </c>
      <c r="B187" s="14"/>
      <c r="C187" s="14" t="s">
        <v>1720</v>
      </c>
      <c r="D187" s="16" t="s">
        <v>1719</v>
      </c>
      <c r="E187" s="16">
        <v>45862</v>
      </c>
      <c r="F187" s="14" t="s">
        <v>1718</v>
      </c>
      <c r="G187" s="14" t="s">
        <v>1717</v>
      </c>
      <c r="H187" s="14" t="s">
        <v>1716</v>
      </c>
      <c r="I187" s="15">
        <v>1160</v>
      </c>
      <c r="J187" s="77">
        <v>1</v>
      </c>
      <c r="K187" s="92"/>
    </row>
    <row r="188" spans="1:11" ht="30.6" x14ac:dyDescent="0.25">
      <c r="A188" s="14" t="s">
        <v>1506</v>
      </c>
      <c r="B188" s="14"/>
      <c r="C188" s="14" t="s">
        <v>1738</v>
      </c>
      <c r="D188" s="16">
        <v>45861</v>
      </c>
      <c r="E188" s="16"/>
      <c r="F188" s="14" t="s">
        <v>1737</v>
      </c>
      <c r="G188" s="14"/>
      <c r="H188" s="14" t="s">
        <v>1736</v>
      </c>
      <c r="I188" s="15">
        <v>440.49</v>
      </c>
      <c r="J188" s="77">
        <v>3</v>
      </c>
      <c r="K188" s="92"/>
    </row>
    <row r="189" spans="1:11" ht="30.6" x14ac:dyDescent="0.25">
      <c r="A189" s="14" t="s">
        <v>1506</v>
      </c>
      <c r="B189" s="14"/>
      <c r="C189" s="14" t="s">
        <v>1735</v>
      </c>
      <c r="D189" s="16">
        <v>45861</v>
      </c>
      <c r="E189" s="16"/>
      <c r="F189" s="14" t="s">
        <v>1734</v>
      </c>
      <c r="G189" s="14"/>
      <c r="H189" s="14" t="s">
        <v>1541</v>
      </c>
      <c r="I189" s="15">
        <v>170</v>
      </c>
      <c r="J189" s="77">
        <v>3</v>
      </c>
      <c r="K189" s="92"/>
    </row>
    <row r="190" spans="1:11" ht="30.6" x14ac:dyDescent="0.25">
      <c r="A190" s="14" t="s">
        <v>1506</v>
      </c>
      <c r="B190" s="14"/>
      <c r="C190" s="14" t="s">
        <v>1733</v>
      </c>
      <c r="D190" s="16">
        <v>45861</v>
      </c>
      <c r="E190" s="16"/>
      <c r="F190" s="14" t="s">
        <v>1732</v>
      </c>
      <c r="G190" s="14"/>
      <c r="H190" s="14" t="s">
        <v>1541</v>
      </c>
      <c r="I190" s="15">
        <v>170</v>
      </c>
      <c r="J190" s="77">
        <v>3</v>
      </c>
      <c r="K190" s="92"/>
    </row>
    <row r="191" spans="1:11" ht="13.2" x14ac:dyDescent="0.25">
      <c r="A191" s="14" t="s">
        <v>1506</v>
      </c>
      <c r="B191" s="14"/>
      <c r="C191" s="14"/>
      <c r="D191" s="16"/>
      <c r="E191" s="16">
        <v>45862</v>
      </c>
      <c r="F191" s="14" t="s">
        <v>1731</v>
      </c>
      <c r="G191" s="14"/>
      <c r="H191" s="14" t="s">
        <v>1730</v>
      </c>
      <c r="I191" s="15">
        <v>27.5</v>
      </c>
      <c r="J191" s="77">
        <v>3</v>
      </c>
      <c r="K191" s="92"/>
    </row>
    <row r="192" spans="1:11" ht="30.6" x14ac:dyDescent="0.25">
      <c r="A192" s="14" t="s">
        <v>1506</v>
      </c>
      <c r="B192" s="14"/>
      <c r="C192" s="14" t="s">
        <v>1748</v>
      </c>
      <c r="D192" s="16">
        <v>45721</v>
      </c>
      <c r="E192" s="16"/>
      <c r="F192" s="14" t="s">
        <v>1747</v>
      </c>
      <c r="G192" s="14"/>
      <c r="H192" s="14" t="s">
        <v>1739</v>
      </c>
      <c r="I192" s="15">
        <v>109.66</v>
      </c>
      <c r="J192" s="77">
        <v>3</v>
      </c>
      <c r="K192" s="92"/>
    </row>
    <row r="193" spans="1:11" ht="30.6" x14ac:dyDescent="0.25">
      <c r="A193" s="14" t="s">
        <v>1506</v>
      </c>
      <c r="B193" s="14"/>
      <c r="C193" s="14" t="s">
        <v>1746</v>
      </c>
      <c r="D193" s="16">
        <v>45721</v>
      </c>
      <c r="E193" s="16"/>
      <c r="F193" s="14" t="s">
        <v>1745</v>
      </c>
      <c r="G193" s="14"/>
      <c r="H193" s="14" t="s">
        <v>1739</v>
      </c>
      <c r="I193" s="15">
        <v>328.99</v>
      </c>
      <c r="J193" s="77">
        <v>3</v>
      </c>
      <c r="K193" s="92"/>
    </row>
    <row r="194" spans="1:11" ht="40.799999999999997" x14ac:dyDescent="0.25">
      <c r="A194" s="14" t="s">
        <v>1506</v>
      </c>
      <c r="B194" s="14"/>
      <c r="C194" s="14" t="s">
        <v>1744</v>
      </c>
      <c r="D194" s="16"/>
      <c r="E194" s="16">
        <v>45722</v>
      </c>
      <c r="F194" s="14" t="s">
        <v>1743</v>
      </c>
      <c r="G194" s="14"/>
      <c r="H194" s="14" t="s">
        <v>1742</v>
      </c>
      <c r="I194" s="15">
        <v>955.36</v>
      </c>
      <c r="J194" s="77">
        <v>3</v>
      </c>
      <c r="K194" s="92"/>
    </row>
    <row r="195" spans="1:11" ht="30.6" x14ac:dyDescent="0.25">
      <c r="A195" s="14" t="s">
        <v>1506</v>
      </c>
      <c r="B195" s="14"/>
      <c r="C195" s="14" t="s">
        <v>1741</v>
      </c>
      <c r="D195" s="16">
        <v>45722</v>
      </c>
      <c r="E195" s="16"/>
      <c r="F195" s="14" t="s">
        <v>1740</v>
      </c>
      <c r="G195" s="14"/>
      <c r="H195" s="14" t="s">
        <v>1739</v>
      </c>
      <c r="I195" s="15">
        <v>108.77</v>
      </c>
      <c r="J195" s="77">
        <v>3</v>
      </c>
      <c r="K195" s="92"/>
    </row>
    <row r="196" spans="1:11" ht="40.799999999999997" x14ac:dyDescent="0.25">
      <c r="A196" s="14" t="s">
        <v>1506</v>
      </c>
      <c r="B196" s="14"/>
      <c r="C196" s="14"/>
      <c r="D196" s="16">
        <v>45789</v>
      </c>
      <c r="E196" s="16"/>
      <c r="F196" s="14" t="s">
        <v>1749</v>
      </c>
      <c r="G196" s="14" t="s">
        <v>1750</v>
      </c>
      <c r="H196" s="14" t="s">
        <v>1751</v>
      </c>
      <c r="I196" s="15">
        <v>1126</v>
      </c>
      <c r="J196" s="77">
        <v>3</v>
      </c>
      <c r="K196" s="92"/>
    </row>
    <row r="197" spans="1:11" ht="255" x14ac:dyDescent="0.25">
      <c r="A197" s="14" t="s">
        <v>1506</v>
      </c>
      <c r="B197" s="14"/>
      <c r="C197" s="14" t="s">
        <v>1752</v>
      </c>
      <c r="D197" s="16" t="s">
        <v>1753</v>
      </c>
      <c r="E197" s="16"/>
      <c r="F197" s="14" t="s">
        <v>1754</v>
      </c>
      <c r="G197" s="14" t="s">
        <v>1755</v>
      </c>
      <c r="H197" s="14" t="s">
        <v>1756</v>
      </c>
      <c r="I197" s="15">
        <v>3417.77</v>
      </c>
      <c r="J197" s="77">
        <v>3</v>
      </c>
      <c r="K197" s="92"/>
    </row>
    <row r="198" spans="1:11" ht="20.399999999999999" x14ac:dyDescent="0.25">
      <c r="A198" s="14" t="s">
        <v>1506</v>
      </c>
      <c r="B198" s="14"/>
      <c r="C198" s="14" t="s">
        <v>1767</v>
      </c>
      <c r="D198" s="16">
        <v>45827</v>
      </c>
      <c r="E198" s="16"/>
      <c r="F198" s="14" t="s">
        <v>1766</v>
      </c>
      <c r="G198" s="14"/>
      <c r="H198" s="14" t="s">
        <v>1765</v>
      </c>
      <c r="I198" s="15">
        <v>21472</v>
      </c>
      <c r="J198" s="77">
        <v>3</v>
      </c>
      <c r="K198" s="92"/>
    </row>
    <row r="199" spans="1:11" ht="30.6" x14ac:dyDescent="0.25">
      <c r="A199" s="14" t="s">
        <v>1506</v>
      </c>
      <c r="B199" s="14"/>
      <c r="C199" s="14" t="s">
        <v>1764</v>
      </c>
      <c r="D199" s="16">
        <v>45827</v>
      </c>
      <c r="E199" s="16"/>
      <c r="F199" s="14" t="s">
        <v>1763</v>
      </c>
      <c r="G199" s="14" t="s">
        <v>1762</v>
      </c>
      <c r="H199" s="14" t="s">
        <v>1761</v>
      </c>
      <c r="I199" s="15">
        <v>1344.4</v>
      </c>
      <c r="J199" s="77">
        <v>3</v>
      </c>
      <c r="K199" s="92"/>
    </row>
    <row r="200" spans="1:11" ht="71.400000000000006" x14ac:dyDescent="0.25">
      <c r="A200" s="14" t="s">
        <v>1506</v>
      </c>
      <c r="B200" s="14"/>
      <c r="C200" s="14" t="s">
        <v>1760</v>
      </c>
      <c r="D200" s="16">
        <v>45831</v>
      </c>
      <c r="E200" s="16"/>
      <c r="F200" s="14" t="s">
        <v>1759</v>
      </c>
      <c r="G200" s="14" t="s">
        <v>1758</v>
      </c>
      <c r="H200" s="14" t="s">
        <v>1757</v>
      </c>
      <c r="I200" s="15">
        <v>51.55</v>
      </c>
      <c r="J200" s="77">
        <v>3</v>
      </c>
      <c r="K200" s="92"/>
    </row>
    <row r="201" spans="1:11" ht="30.6" x14ac:dyDescent="0.25">
      <c r="A201" s="14" t="s">
        <v>1506</v>
      </c>
      <c r="B201" s="14"/>
      <c r="C201" s="14" t="s">
        <v>1815</v>
      </c>
      <c r="D201" s="16"/>
      <c r="E201" s="16"/>
      <c r="F201" s="14" t="s">
        <v>1814</v>
      </c>
      <c r="G201" s="14" t="s">
        <v>1813</v>
      </c>
      <c r="H201" s="14" t="s">
        <v>1812</v>
      </c>
      <c r="I201" s="15">
        <v>259</v>
      </c>
      <c r="J201" s="77">
        <v>1</v>
      </c>
      <c r="K201" s="92"/>
    </row>
    <row r="202" spans="1:11" ht="51" x14ac:dyDescent="0.25">
      <c r="A202" s="14" t="s">
        <v>1506</v>
      </c>
      <c r="B202" s="14"/>
      <c r="C202" s="14" t="s">
        <v>1811</v>
      </c>
      <c r="D202" s="16"/>
      <c r="E202" s="16">
        <v>1</v>
      </c>
      <c r="F202" s="14" t="s">
        <v>1810</v>
      </c>
      <c r="G202" s="14" t="s">
        <v>1809</v>
      </c>
      <c r="H202" s="14" t="s">
        <v>1808</v>
      </c>
      <c r="I202" s="15">
        <v>1369</v>
      </c>
      <c r="J202" s="77">
        <v>1</v>
      </c>
      <c r="K202" s="92"/>
    </row>
    <row r="203" spans="1:11" ht="40.799999999999997" x14ac:dyDescent="0.25">
      <c r="A203" s="14" t="s">
        <v>1506</v>
      </c>
      <c r="B203" s="14"/>
      <c r="C203" s="14" t="s">
        <v>1807</v>
      </c>
      <c r="D203" s="16"/>
      <c r="E203" s="16"/>
      <c r="F203" s="14" t="s">
        <v>1806</v>
      </c>
      <c r="G203" s="14" t="s">
        <v>1805</v>
      </c>
      <c r="H203" s="14" t="s">
        <v>1804</v>
      </c>
      <c r="I203" s="15">
        <v>720</v>
      </c>
      <c r="J203" s="77">
        <v>1</v>
      </c>
      <c r="K203" s="92"/>
    </row>
    <row r="204" spans="1:11" ht="40.799999999999997" x14ac:dyDescent="0.25">
      <c r="A204" s="14" t="s">
        <v>1506</v>
      </c>
      <c r="B204" s="14"/>
      <c r="C204" s="14" t="s">
        <v>1803</v>
      </c>
      <c r="D204" s="16"/>
      <c r="E204" s="16"/>
      <c r="F204" s="14" t="s">
        <v>1802</v>
      </c>
      <c r="G204" s="14" t="s">
        <v>1801</v>
      </c>
      <c r="H204" s="14" t="s">
        <v>1800</v>
      </c>
      <c r="I204" s="15">
        <v>900</v>
      </c>
      <c r="J204" s="77">
        <v>1</v>
      </c>
      <c r="K204" s="92"/>
    </row>
    <row r="205" spans="1:11" ht="51" x14ac:dyDescent="0.25">
      <c r="A205" s="14" t="s">
        <v>1506</v>
      </c>
      <c r="B205" s="14"/>
      <c r="C205" s="14" t="s">
        <v>1799</v>
      </c>
      <c r="D205" s="16"/>
      <c r="E205" s="16"/>
      <c r="F205" s="14" t="s">
        <v>1798</v>
      </c>
      <c r="G205" s="14" t="s">
        <v>1797</v>
      </c>
      <c r="H205" s="14" t="s">
        <v>1796</v>
      </c>
      <c r="I205" s="15">
        <v>990</v>
      </c>
      <c r="J205" s="77">
        <v>1</v>
      </c>
      <c r="K205" s="92"/>
    </row>
    <row r="206" spans="1:11" ht="30.6" x14ac:dyDescent="0.25">
      <c r="A206" s="14" t="s">
        <v>1506</v>
      </c>
      <c r="B206" s="14"/>
      <c r="C206" s="14" t="s">
        <v>1795</v>
      </c>
      <c r="D206" s="16"/>
      <c r="E206" s="16"/>
      <c r="F206" s="14" t="s">
        <v>1794</v>
      </c>
      <c r="G206" s="14" t="s">
        <v>1793</v>
      </c>
      <c r="H206" s="14" t="s">
        <v>1792</v>
      </c>
      <c r="I206" s="15">
        <v>1812</v>
      </c>
      <c r="J206" s="77">
        <v>1</v>
      </c>
      <c r="K206" s="92"/>
    </row>
    <row r="207" spans="1:11" ht="40.799999999999997" x14ac:dyDescent="0.25">
      <c r="A207" s="14" t="s">
        <v>1506</v>
      </c>
      <c r="B207" s="14"/>
      <c r="C207" s="14" t="s">
        <v>1791</v>
      </c>
      <c r="D207" s="16"/>
      <c r="E207" s="16"/>
      <c r="F207" s="14" t="s">
        <v>1790</v>
      </c>
      <c r="G207" s="14" t="s">
        <v>1789</v>
      </c>
      <c r="H207" s="14" t="s">
        <v>1788</v>
      </c>
      <c r="I207" s="15">
        <v>1096.29</v>
      </c>
      <c r="J207" s="77">
        <v>1</v>
      </c>
      <c r="K207" s="92"/>
    </row>
    <row r="208" spans="1:11" ht="40.799999999999997" x14ac:dyDescent="0.25">
      <c r="A208" s="14" t="s">
        <v>1506</v>
      </c>
      <c r="B208" s="14"/>
      <c r="C208" s="14" t="s">
        <v>1787</v>
      </c>
      <c r="D208" s="16"/>
      <c r="E208" s="16"/>
      <c r="F208" s="14" t="s">
        <v>1786</v>
      </c>
      <c r="G208" s="14" t="s">
        <v>1785</v>
      </c>
      <c r="H208" s="14" t="s">
        <v>1784</v>
      </c>
      <c r="I208" s="15">
        <v>25</v>
      </c>
      <c r="J208" s="77">
        <v>1</v>
      </c>
      <c r="K208" s="92"/>
    </row>
    <row r="209" spans="1:11" ht="30.6" x14ac:dyDescent="0.25">
      <c r="A209" s="14" t="s">
        <v>1506</v>
      </c>
      <c r="B209" s="14"/>
      <c r="C209" s="14" t="s">
        <v>1783</v>
      </c>
      <c r="D209" s="16"/>
      <c r="E209" s="16"/>
      <c r="F209" s="14" t="s">
        <v>1782</v>
      </c>
      <c r="G209" s="14" t="s">
        <v>1781</v>
      </c>
      <c r="H209" s="14" t="s">
        <v>1780</v>
      </c>
      <c r="I209" s="15">
        <v>91.73</v>
      </c>
      <c r="J209" s="77">
        <v>1</v>
      </c>
      <c r="K209" s="92"/>
    </row>
    <row r="210" spans="1:11" ht="30.6" x14ac:dyDescent="0.25">
      <c r="A210" s="14" t="s">
        <v>1506</v>
      </c>
      <c r="B210" s="14"/>
      <c r="C210" s="14" t="s">
        <v>1779</v>
      </c>
      <c r="D210" s="16"/>
      <c r="E210" s="16"/>
      <c r="F210" s="14" t="s">
        <v>1778</v>
      </c>
      <c r="G210" s="14" t="s">
        <v>1777</v>
      </c>
      <c r="H210" s="14" t="s">
        <v>1776</v>
      </c>
      <c r="I210" s="15">
        <v>360</v>
      </c>
      <c r="J210" s="77">
        <v>1</v>
      </c>
      <c r="K210" s="92"/>
    </row>
    <row r="211" spans="1:11" ht="61.2" x14ac:dyDescent="0.25">
      <c r="A211" s="14" t="s">
        <v>1506</v>
      </c>
      <c r="B211" s="14"/>
      <c r="C211" s="14" t="s">
        <v>1775</v>
      </c>
      <c r="D211" s="16"/>
      <c r="E211" s="16"/>
      <c r="F211" s="14" t="s">
        <v>1774</v>
      </c>
      <c r="G211" s="14" t="s">
        <v>1773</v>
      </c>
      <c r="H211" s="14" t="s">
        <v>1772</v>
      </c>
      <c r="I211" s="15">
        <v>2405</v>
      </c>
      <c r="J211" s="77">
        <v>1</v>
      </c>
      <c r="K211" s="92"/>
    </row>
    <row r="212" spans="1:11" ht="40.799999999999997" x14ac:dyDescent="0.25">
      <c r="A212" s="14" t="s">
        <v>1506</v>
      </c>
      <c r="B212" s="14"/>
      <c r="C212" s="14" t="s">
        <v>1771</v>
      </c>
      <c r="D212" s="16"/>
      <c r="E212" s="16"/>
      <c r="F212" s="14" t="s">
        <v>1770</v>
      </c>
      <c r="G212" s="14" t="s">
        <v>1769</v>
      </c>
      <c r="H212" s="14" t="s">
        <v>1768</v>
      </c>
      <c r="I212" s="15">
        <v>479.48</v>
      </c>
      <c r="J212" s="77">
        <v>1</v>
      </c>
      <c r="K212" s="92"/>
    </row>
    <row r="213" spans="1:11" ht="81.599999999999994" x14ac:dyDescent="0.25">
      <c r="A213" s="14" t="s">
        <v>1506</v>
      </c>
      <c r="B213" s="14"/>
      <c r="C213" s="14" t="s">
        <v>1819</v>
      </c>
      <c r="D213" s="16"/>
      <c r="E213" s="16"/>
      <c r="F213" s="14" t="s">
        <v>1818</v>
      </c>
      <c r="G213" s="14" t="s">
        <v>1817</v>
      </c>
      <c r="H213" s="14" t="s">
        <v>1816</v>
      </c>
      <c r="I213" s="15">
        <v>901</v>
      </c>
      <c r="J213" s="77">
        <v>1</v>
      </c>
      <c r="K213" s="92"/>
    </row>
    <row r="214" spans="1:11" ht="102" x14ac:dyDescent="0.25">
      <c r="A214" s="14" t="s">
        <v>1506</v>
      </c>
      <c r="B214" s="14"/>
      <c r="C214" s="14" t="s">
        <v>1828</v>
      </c>
      <c r="D214" s="16" t="s">
        <v>1827</v>
      </c>
      <c r="E214" s="16">
        <v>45880</v>
      </c>
      <c r="F214" s="14" t="s">
        <v>1826</v>
      </c>
      <c r="G214" s="14" t="s">
        <v>1825</v>
      </c>
      <c r="H214" s="14" t="s">
        <v>1824</v>
      </c>
      <c r="I214" s="15">
        <v>1741.61</v>
      </c>
      <c r="J214" s="77">
        <v>3</v>
      </c>
      <c r="K214" s="92"/>
    </row>
    <row r="215" spans="1:11" ht="20.399999999999999" x14ac:dyDescent="0.25">
      <c r="A215" s="14" t="s">
        <v>1506</v>
      </c>
      <c r="B215" s="14"/>
      <c r="C215" s="14" t="s">
        <v>1823</v>
      </c>
      <c r="D215" s="16">
        <v>45755</v>
      </c>
      <c r="E215" s="16">
        <v>45880</v>
      </c>
      <c r="F215" s="14" t="s">
        <v>1822</v>
      </c>
      <c r="G215" s="14" t="s">
        <v>1821</v>
      </c>
      <c r="H215" s="14" t="s">
        <v>1820</v>
      </c>
      <c r="I215" s="15">
        <v>1590</v>
      </c>
      <c r="J215" s="77">
        <v>1</v>
      </c>
      <c r="K215" s="92"/>
    </row>
    <row r="216" spans="1:11" ht="51" x14ac:dyDescent="0.25">
      <c r="A216" s="14" t="s">
        <v>1506</v>
      </c>
      <c r="B216" s="14"/>
      <c r="C216" s="14" t="s">
        <v>1834</v>
      </c>
      <c r="D216" s="16">
        <v>45836</v>
      </c>
      <c r="E216" s="16">
        <v>45876</v>
      </c>
      <c r="F216" s="14" t="s">
        <v>1833</v>
      </c>
      <c r="G216" s="14"/>
      <c r="H216" s="14" t="s">
        <v>1832</v>
      </c>
      <c r="I216" s="15">
        <v>366.08</v>
      </c>
      <c r="J216" s="77">
        <v>3</v>
      </c>
      <c r="K216" s="92"/>
    </row>
    <row r="217" spans="1:11" ht="40.799999999999997" x14ac:dyDescent="0.25">
      <c r="A217" s="14" t="s">
        <v>1506</v>
      </c>
      <c r="B217" s="14"/>
      <c r="C217" s="14" t="s">
        <v>1831</v>
      </c>
      <c r="D217" s="16">
        <v>45874</v>
      </c>
      <c r="E217" s="16">
        <v>45876</v>
      </c>
      <c r="F217" s="14" t="s">
        <v>1830</v>
      </c>
      <c r="G217" s="14" t="s">
        <v>1793</v>
      </c>
      <c r="H217" s="14" t="s">
        <v>1829</v>
      </c>
      <c r="I217" s="15">
        <v>420</v>
      </c>
      <c r="J217" s="77">
        <v>1</v>
      </c>
      <c r="K217" s="92"/>
    </row>
    <row r="218" spans="1:11" ht="214.2" x14ac:dyDescent="0.25">
      <c r="A218" s="14" t="s">
        <v>1506</v>
      </c>
      <c r="B218" s="14" t="s">
        <v>1837</v>
      </c>
      <c r="C218" s="14" t="s">
        <v>1837</v>
      </c>
      <c r="D218" s="16"/>
      <c r="E218" s="16"/>
      <c r="F218" s="14" t="s">
        <v>1836</v>
      </c>
      <c r="G218" s="14"/>
      <c r="H218" s="14" t="s">
        <v>1835</v>
      </c>
      <c r="I218" s="15">
        <v>19044.5</v>
      </c>
      <c r="J218" s="77">
        <v>1</v>
      </c>
      <c r="K218" s="92"/>
    </row>
    <row r="219" spans="1:11" ht="30.6" x14ac:dyDescent="0.25">
      <c r="A219" s="14" t="s">
        <v>1506</v>
      </c>
      <c r="B219" s="14"/>
      <c r="C219" s="14" t="s">
        <v>1857</v>
      </c>
      <c r="D219" s="16">
        <v>45813</v>
      </c>
      <c r="E219" s="16"/>
      <c r="F219" s="14" t="s">
        <v>1856</v>
      </c>
      <c r="G219" s="14"/>
      <c r="H219" s="14" t="s">
        <v>1699</v>
      </c>
      <c r="I219" s="15">
        <v>55</v>
      </c>
      <c r="J219" s="77">
        <v>3</v>
      </c>
      <c r="K219" s="92"/>
    </row>
    <row r="220" spans="1:11" ht="30.6" x14ac:dyDescent="0.25">
      <c r="A220" s="14" t="s">
        <v>1506</v>
      </c>
      <c r="B220" s="14"/>
      <c r="C220" s="14" t="s">
        <v>1855</v>
      </c>
      <c r="D220" s="16">
        <v>45813</v>
      </c>
      <c r="E220" s="16"/>
      <c r="F220" s="14" t="s">
        <v>1854</v>
      </c>
      <c r="G220" s="14"/>
      <c r="H220" s="14" t="s">
        <v>1538</v>
      </c>
      <c r="I220" s="15">
        <v>55</v>
      </c>
      <c r="J220" s="77">
        <v>3</v>
      </c>
      <c r="K220" s="92"/>
    </row>
    <row r="221" spans="1:11" ht="30.6" x14ac:dyDescent="0.25">
      <c r="A221" s="14" t="s">
        <v>1506</v>
      </c>
      <c r="B221" s="14"/>
      <c r="C221" s="14" t="s">
        <v>1853</v>
      </c>
      <c r="D221" s="16">
        <v>45813</v>
      </c>
      <c r="E221" s="16"/>
      <c r="F221" s="14" t="s">
        <v>1852</v>
      </c>
      <c r="G221" s="14"/>
      <c r="H221" s="14" t="s">
        <v>1547</v>
      </c>
      <c r="I221" s="15">
        <v>55</v>
      </c>
      <c r="J221" s="77">
        <v>3</v>
      </c>
      <c r="K221" s="92"/>
    </row>
    <row r="222" spans="1:11" ht="30.6" x14ac:dyDescent="0.25">
      <c r="A222" s="14" t="s">
        <v>1506</v>
      </c>
      <c r="B222" s="14"/>
      <c r="C222" s="14" t="s">
        <v>1851</v>
      </c>
      <c r="D222" s="16">
        <v>45813</v>
      </c>
      <c r="E222" s="16"/>
      <c r="F222" s="14" t="s">
        <v>1850</v>
      </c>
      <c r="G222" s="14"/>
      <c r="H222" s="14" t="s">
        <v>1849</v>
      </c>
      <c r="I222" s="15">
        <v>55</v>
      </c>
      <c r="J222" s="77">
        <v>3</v>
      </c>
      <c r="K222" s="92"/>
    </row>
    <row r="223" spans="1:11" ht="30.6" x14ac:dyDescent="0.25">
      <c r="A223" s="14" t="s">
        <v>1506</v>
      </c>
      <c r="B223" s="14"/>
      <c r="C223" s="14" t="s">
        <v>1848</v>
      </c>
      <c r="D223" s="16">
        <v>45813</v>
      </c>
      <c r="E223" s="16"/>
      <c r="F223" s="14" t="s">
        <v>1847</v>
      </c>
      <c r="G223" s="14"/>
      <c r="H223" s="14" t="s">
        <v>1846</v>
      </c>
      <c r="I223" s="15">
        <v>55</v>
      </c>
      <c r="J223" s="77">
        <v>3</v>
      </c>
      <c r="K223" s="92"/>
    </row>
    <row r="224" spans="1:11" ht="30.6" x14ac:dyDescent="0.25">
      <c r="A224" s="14" t="s">
        <v>1506</v>
      </c>
      <c r="B224" s="14"/>
      <c r="C224" s="14" t="s">
        <v>1845</v>
      </c>
      <c r="D224" s="16">
        <v>45813</v>
      </c>
      <c r="E224" s="16"/>
      <c r="F224" s="14" t="s">
        <v>1844</v>
      </c>
      <c r="G224" s="14"/>
      <c r="H224" s="14" t="s">
        <v>1843</v>
      </c>
      <c r="I224" s="15">
        <v>55</v>
      </c>
      <c r="J224" s="77">
        <v>3</v>
      </c>
      <c r="K224" s="92"/>
    </row>
    <row r="225" spans="1:11" ht="30.6" x14ac:dyDescent="0.25">
      <c r="A225" s="14" t="s">
        <v>1506</v>
      </c>
      <c r="B225" s="14"/>
      <c r="C225" s="14" t="s">
        <v>1842</v>
      </c>
      <c r="D225" s="16">
        <v>45813</v>
      </c>
      <c r="E225" s="16"/>
      <c r="F225" s="14" t="s">
        <v>1841</v>
      </c>
      <c r="G225" s="14"/>
      <c r="H225" s="14" t="s">
        <v>1840</v>
      </c>
      <c r="I225" s="15">
        <v>60</v>
      </c>
      <c r="J225" s="77">
        <v>3</v>
      </c>
      <c r="K225" s="92"/>
    </row>
    <row r="226" spans="1:11" ht="30.6" x14ac:dyDescent="0.25">
      <c r="A226" s="14" t="s">
        <v>1506</v>
      </c>
      <c r="B226" s="14"/>
      <c r="C226" s="14" t="s">
        <v>1839</v>
      </c>
      <c r="D226" s="16">
        <v>45813</v>
      </c>
      <c r="E226" s="16"/>
      <c r="F226" s="14" t="s">
        <v>1838</v>
      </c>
      <c r="G226" s="14"/>
      <c r="H226" s="14" t="s">
        <v>1541</v>
      </c>
      <c r="I226" s="15">
        <v>65</v>
      </c>
      <c r="J226" s="77">
        <v>3</v>
      </c>
      <c r="K226" s="92"/>
    </row>
    <row r="227" spans="1:11" ht="20.399999999999999" x14ac:dyDescent="0.25">
      <c r="A227" s="14" t="s">
        <v>1506</v>
      </c>
      <c r="B227" s="14"/>
      <c r="C227" s="14" t="s">
        <v>1859</v>
      </c>
      <c r="D227" s="16">
        <v>45880</v>
      </c>
      <c r="E227" s="16"/>
      <c r="F227" s="14" t="s">
        <v>1858</v>
      </c>
      <c r="G227" s="14"/>
      <c r="H227" s="14" t="s">
        <v>1588</v>
      </c>
      <c r="I227" s="15">
        <v>120</v>
      </c>
      <c r="J227" s="77">
        <v>3</v>
      </c>
      <c r="K227" s="92"/>
    </row>
    <row r="228" spans="1:11" ht="71.400000000000006" x14ac:dyDescent="0.25">
      <c r="A228" s="14" t="s">
        <v>1506</v>
      </c>
      <c r="B228" s="14"/>
      <c r="C228" s="14" t="s">
        <v>1863</v>
      </c>
      <c r="D228" s="16">
        <v>45720</v>
      </c>
      <c r="E228" s="16">
        <v>45813</v>
      </c>
      <c r="F228" s="14" t="s">
        <v>1862</v>
      </c>
      <c r="G228" s="14" t="s">
        <v>1861</v>
      </c>
      <c r="H228" s="14" t="s">
        <v>1860</v>
      </c>
      <c r="I228" s="15">
        <v>740</v>
      </c>
      <c r="J228" s="77">
        <v>3</v>
      </c>
      <c r="K228" s="92"/>
    </row>
    <row r="229" spans="1:11" ht="30.6" x14ac:dyDescent="0.25">
      <c r="A229" s="14" t="s">
        <v>1506</v>
      </c>
      <c r="B229" s="14"/>
      <c r="C229" s="14" t="s">
        <v>1877</v>
      </c>
      <c r="D229" s="16">
        <v>45771</v>
      </c>
      <c r="E229" s="16"/>
      <c r="F229" s="14" t="s">
        <v>1878</v>
      </c>
      <c r="G229" s="14"/>
      <c r="H229" s="14" t="s">
        <v>1866</v>
      </c>
      <c r="I229" s="15">
        <v>109.9</v>
      </c>
      <c r="J229" s="77">
        <v>3</v>
      </c>
      <c r="K229" s="92"/>
    </row>
    <row r="230" spans="1:11" ht="30.6" x14ac:dyDescent="0.25">
      <c r="A230" s="14" t="s">
        <v>1506</v>
      </c>
      <c r="B230" s="14"/>
      <c r="C230" s="14" t="s">
        <v>1879</v>
      </c>
      <c r="D230" s="16">
        <v>45771</v>
      </c>
      <c r="E230" s="16"/>
      <c r="F230" s="14" t="s">
        <v>1880</v>
      </c>
      <c r="G230" s="14"/>
      <c r="H230" s="14" t="s">
        <v>1866</v>
      </c>
      <c r="I230" s="15">
        <v>164.84</v>
      </c>
      <c r="J230" s="77">
        <v>3</v>
      </c>
      <c r="K230" s="92"/>
    </row>
    <row r="231" spans="1:11" ht="30.6" x14ac:dyDescent="0.25">
      <c r="A231" s="14" t="s">
        <v>1506</v>
      </c>
      <c r="B231" s="14"/>
      <c r="C231" s="14" t="s">
        <v>1881</v>
      </c>
      <c r="D231" s="16">
        <v>45771</v>
      </c>
      <c r="E231" s="16"/>
      <c r="F231" s="14" t="s">
        <v>1882</v>
      </c>
      <c r="G231" s="14"/>
      <c r="H231" s="14" t="s">
        <v>1866</v>
      </c>
      <c r="I231" s="15">
        <v>329.69</v>
      </c>
      <c r="J231" s="77">
        <v>3</v>
      </c>
      <c r="K231" s="92"/>
    </row>
    <row r="232" spans="1:11" ht="30.6" x14ac:dyDescent="0.25">
      <c r="A232" s="14" t="s">
        <v>1506</v>
      </c>
      <c r="B232" s="14"/>
      <c r="C232" s="14" t="s">
        <v>1883</v>
      </c>
      <c r="D232" s="16">
        <v>45773</v>
      </c>
      <c r="E232" s="16"/>
      <c r="F232" s="14" t="s">
        <v>1884</v>
      </c>
      <c r="G232" s="14"/>
      <c r="H232" s="14" t="s">
        <v>1866</v>
      </c>
      <c r="I232" s="15">
        <v>163.68</v>
      </c>
      <c r="J232" s="77">
        <v>3</v>
      </c>
      <c r="K232" s="92"/>
    </row>
    <row r="233" spans="1:11" ht="30.6" x14ac:dyDescent="0.25">
      <c r="A233" s="14" t="s">
        <v>1506</v>
      </c>
      <c r="B233" s="14"/>
      <c r="C233" s="14" t="s">
        <v>1869</v>
      </c>
      <c r="D233" s="16">
        <v>45753</v>
      </c>
      <c r="E233" s="16"/>
      <c r="F233" s="14" t="s">
        <v>1870</v>
      </c>
      <c r="G233" s="14"/>
      <c r="H233" s="14" t="s">
        <v>1866</v>
      </c>
      <c r="I233" s="15">
        <v>109.48</v>
      </c>
      <c r="J233" s="77">
        <v>3</v>
      </c>
      <c r="K233" s="92"/>
    </row>
    <row r="234" spans="1:11" ht="30.6" x14ac:dyDescent="0.25">
      <c r="A234" s="14" t="s">
        <v>1506</v>
      </c>
      <c r="B234" s="14"/>
      <c r="C234" s="14" t="s">
        <v>1871</v>
      </c>
      <c r="D234" s="16">
        <v>45753</v>
      </c>
      <c r="E234" s="16"/>
      <c r="F234" s="14" t="s">
        <v>1872</v>
      </c>
      <c r="G234" s="14"/>
      <c r="H234" s="14" t="s">
        <v>1866</v>
      </c>
      <c r="I234" s="15">
        <v>328.44</v>
      </c>
      <c r="J234" s="77">
        <v>3</v>
      </c>
      <c r="K234" s="92"/>
    </row>
    <row r="235" spans="1:11" ht="30.6" x14ac:dyDescent="0.25">
      <c r="A235" s="14" t="s">
        <v>1506</v>
      </c>
      <c r="B235" s="14"/>
      <c r="C235" s="14" t="s">
        <v>1873</v>
      </c>
      <c r="D235" s="16">
        <v>45772</v>
      </c>
      <c r="E235" s="16"/>
      <c r="F235" s="14" t="s">
        <v>1874</v>
      </c>
      <c r="G235" s="14"/>
      <c r="H235" s="14" t="s">
        <v>1866</v>
      </c>
      <c r="I235" s="15">
        <v>54.75</v>
      </c>
      <c r="J235" s="77">
        <v>3</v>
      </c>
      <c r="K235" s="92"/>
    </row>
    <row r="236" spans="1:11" ht="30.6" x14ac:dyDescent="0.25">
      <c r="A236" s="14" t="s">
        <v>1506</v>
      </c>
      <c r="B236" s="14"/>
      <c r="C236" s="14" t="s">
        <v>1875</v>
      </c>
      <c r="D236" s="16">
        <v>45772</v>
      </c>
      <c r="E236" s="16"/>
      <c r="F236" s="14" t="s">
        <v>1876</v>
      </c>
      <c r="G236" s="14"/>
      <c r="H236" s="14" t="s">
        <v>1866</v>
      </c>
      <c r="I236" s="15">
        <v>109.49</v>
      </c>
      <c r="J236" s="77">
        <v>3</v>
      </c>
      <c r="K236" s="92"/>
    </row>
    <row r="237" spans="1:11" ht="30.6" x14ac:dyDescent="0.25">
      <c r="A237" s="14" t="s">
        <v>1506</v>
      </c>
      <c r="B237" s="14"/>
      <c r="C237" s="14" t="s">
        <v>1867</v>
      </c>
      <c r="D237" s="16">
        <v>45752</v>
      </c>
      <c r="E237" s="16"/>
      <c r="F237" s="14" t="s">
        <v>1868</v>
      </c>
      <c r="G237" s="14"/>
      <c r="H237" s="14" t="s">
        <v>1866</v>
      </c>
      <c r="I237" s="15">
        <v>218.96</v>
      </c>
      <c r="J237" s="77">
        <v>3</v>
      </c>
      <c r="K237" s="92"/>
    </row>
    <row r="238" spans="1:11" ht="20.399999999999999" x14ac:dyDescent="0.25">
      <c r="A238" s="14" t="s">
        <v>1506</v>
      </c>
      <c r="B238" s="14"/>
      <c r="C238" s="14" t="s">
        <v>1885</v>
      </c>
      <c r="D238" s="16">
        <v>45877</v>
      </c>
      <c r="E238" s="16">
        <v>45904</v>
      </c>
      <c r="F238" s="14" t="s">
        <v>1886</v>
      </c>
      <c r="G238" s="14" t="s">
        <v>1887</v>
      </c>
      <c r="H238" s="14" t="s">
        <v>1888</v>
      </c>
      <c r="I238" s="15">
        <v>500</v>
      </c>
      <c r="J238" s="77">
        <v>3</v>
      </c>
      <c r="K238" s="92"/>
    </row>
    <row r="239" spans="1:11" ht="20.399999999999999" x14ac:dyDescent="0.25">
      <c r="A239" s="14" t="s">
        <v>1506</v>
      </c>
      <c r="B239" s="14"/>
      <c r="C239" s="14" t="s">
        <v>1889</v>
      </c>
      <c r="D239" s="16">
        <v>45749</v>
      </c>
      <c r="E239" s="16">
        <v>45904</v>
      </c>
      <c r="F239" s="14" t="s">
        <v>1890</v>
      </c>
      <c r="G239" s="14" t="s">
        <v>1891</v>
      </c>
      <c r="H239" s="14" t="s">
        <v>1892</v>
      </c>
      <c r="I239" s="15">
        <v>340</v>
      </c>
      <c r="J239" s="77">
        <v>3</v>
      </c>
      <c r="K239" s="92"/>
    </row>
    <row r="240" spans="1:11" ht="30.6" x14ac:dyDescent="0.25">
      <c r="A240" s="14" t="s">
        <v>1506</v>
      </c>
      <c r="B240" s="14"/>
      <c r="C240" s="14" t="s">
        <v>1893</v>
      </c>
      <c r="D240" s="16">
        <v>45904</v>
      </c>
      <c r="E240" s="16"/>
      <c r="F240" s="14" t="s">
        <v>1894</v>
      </c>
      <c r="G240" s="14"/>
      <c r="H240" s="14" t="s">
        <v>1574</v>
      </c>
      <c r="I240" s="15">
        <v>200</v>
      </c>
      <c r="J240" s="77">
        <v>3</v>
      </c>
      <c r="K240" s="92"/>
    </row>
    <row r="241" spans="1:11" ht="20.399999999999999" x14ac:dyDescent="0.25">
      <c r="A241" s="14" t="s">
        <v>1506</v>
      </c>
      <c r="B241" s="14"/>
      <c r="C241" s="14" t="s">
        <v>1895</v>
      </c>
      <c r="D241" s="16">
        <v>45904</v>
      </c>
      <c r="E241" s="16"/>
      <c r="F241" s="14" t="s">
        <v>1896</v>
      </c>
      <c r="G241" s="14" t="s">
        <v>1897</v>
      </c>
      <c r="H241" s="14" t="s">
        <v>1898</v>
      </c>
      <c r="I241" s="15">
        <v>91.7</v>
      </c>
      <c r="J241" s="77">
        <v>3</v>
      </c>
      <c r="K241" s="92"/>
    </row>
    <row r="242" spans="1:11" ht="20.399999999999999" x14ac:dyDescent="0.25">
      <c r="A242" s="14" t="s">
        <v>1506</v>
      </c>
      <c r="B242" s="14"/>
      <c r="C242" s="14" t="s">
        <v>1899</v>
      </c>
      <c r="D242" s="16">
        <v>45854</v>
      </c>
      <c r="E242" s="16"/>
      <c r="F242" s="14" t="s">
        <v>1900</v>
      </c>
      <c r="G242" s="14"/>
      <c r="H242" s="14" t="s">
        <v>1901</v>
      </c>
      <c r="I242" s="15">
        <v>97.5</v>
      </c>
      <c r="J242" s="77">
        <v>3</v>
      </c>
      <c r="K242" s="92"/>
    </row>
    <row r="243" spans="1:11" ht="30.6" x14ac:dyDescent="0.25">
      <c r="A243" s="14" t="s">
        <v>1506</v>
      </c>
      <c r="B243" s="14"/>
      <c r="C243" s="14" t="s">
        <v>1902</v>
      </c>
      <c r="D243" s="16">
        <v>45845</v>
      </c>
      <c r="E243" s="16"/>
      <c r="F243" s="14" t="s">
        <v>1903</v>
      </c>
      <c r="G243" s="14"/>
      <c r="H243" s="14" t="s">
        <v>1904</v>
      </c>
      <c r="I243" s="15">
        <v>21.74</v>
      </c>
      <c r="J243" s="77">
        <v>3</v>
      </c>
      <c r="K243" s="92"/>
    </row>
    <row r="244" spans="1:11" ht="30.6" x14ac:dyDescent="0.25">
      <c r="A244" s="14" t="s">
        <v>1506</v>
      </c>
      <c r="B244" s="14"/>
      <c r="C244" s="14" t="s">
        <v>1864</v>
      </c>
      <c r="D244" s="16">
        <v>45745</v>
      </c>
      <c r="E244" s="16"/>
      <c r="F244" s="14" t="s">
        <v>1865</v>
      </c>
      <c r="G244" s="14"/>
      <c r="H244" s="14" t="s">
        <v>1866</v>
      </c>
      <c r="I244" s="15">
        <v>1725.91</v>
      </c>
      <c r="J244" s="77">
        <v>3</v>
      </c>
      <c r="K244" s="92"/>
    </row>
    <row r="245" spans="1:11" ht="30.6" x14ac:dyDescent="0.25">
      <c r="A245" s="14" t="s">
        <v>1506</v>
      </c>
      <c r="B245" s="14"/>
      <c r="C245" s="14" t="s">
        <v>1867</v>
      </c>
      <c r="D245" s="16">
        <v>45752</v>
      </c>
      <c r="E245" s="16"/>
      <c r="F245" s="14" t="s">
        <v>1868</v>
      </c>
      <c r="G245" s="14"/>
      <c r="H245" s="14" t="s">
        <v>1866</v>
      </c>
      <c r="I245" s="15">
        <v>218.96</v>
      </c>
      <c r="J245" s="77">
        <v>3</v>
      </c>
      <c r="K245" s="92"/>
    </row>
    <row r="246" spans="1:11" ht="30.6" x14ac:dyDescent="0.25">
      <c r="A246" s="14" t="s">
        <v>1506</v>
      </c>
      <c r="B246" s="14"/>
      <c r="C246" s="14" t="s">
        <v>1869</v>
      </c>
      <c r="D246" s="16">
        <v>45753</v>
      </c>
      <c r="E246" s="16"/>
      <c r="F246" s="14" t="s">
        <v>1870</v>
      </c>
      <c r="G246" s="14"/>
      <c r="H246" s="14" t="s">
        <v>1866</v>
      </c>
      <c r="I246" s="15">
        <v>109.48</v>
      </c>
      <c r="J246" s="77">
        <v>3</v>
      </c>
      <c r="K246" s="92"/>
    </row>
    <row r="247" spans="1:11" ht="30.6" x14ac:dyDescent="0.25">
      <c r="A247" s="14" t="s">
        <v>1506</v>
      </c>
      <c r="B247" s="14"/>
      <c r="C247" s="14" t="s">
        <v>1871</v>
      </c>
      <c r="D247" s="16">
        <v>45753</v>
      </c>
      <c r="E247" s="16"/>
      <c r="F247" s="14" t="s">
        <v>1872</v>
      </c>
      <c r="G247" s="14"/>
      <c r="H247" s="14" t="s">
        <v>1866</v>
      </c>
      <c r="I247" s="15">
        <v>328.44</v>
      </c>
      <c r="J247" s="77">
        <v>3</v>
      </c>
      <c r="K247" s="92"/>
    </row>
    <row r="248" spans="1:11" ht="30.6" x14ac:dyDescent="0.25">
      <c r="A248" s="14" t="s">
        <v>1506</v>
      </c>
      <c r="B248" s="14"/>
      <c r="C248" s="14" t="s">
        <v>1873</v>
      </c>
      <c r="D248" s="16">
        <v>45772</v>
      </c>
      <c r="E248" s="16"/>
      <c r="F248" s="14" t="s">
        <v>1874</v>
      </c>
      <c r="G248" s="14"/>
      <c r="H248" s="14" t="s">
        <v>1866</v>
      </c>
      <c r="I248" s="15">
        <v>54.75</v>
      </c>
      <c r="J248" s="77">
        <v>3</v>
      </c>
      <c r="K248" s="92"/>
    </row>
    <row r="249" spans="1:11" ht="30.6" x14ac:dyDescent="0.25">
      <c r="A249" s="14" t="s">
        <v>1506</v>
      </c>
      <c r="B249" s="14"/>
      <c r="C249" s="14" t="s">
        <v>1875</v>
      </c>
      <c r="D249" s="16">
        <v>45772</v>
      </c>
      <c r="E249" s="16"/>
      <c r="F249" s="14" t="s">
        <v>1876</v>
      </c>
      <c r="G249" s="14"/>
      <c r="H249" s="14" t="s">
        <v>1866</v>
      </c>
      <c r="I249" s="15">
        <v>109.49</v>
      </c>
      <c r="J249" s="77">
        <v>3</v>
      </c>
      <c r="K249" s="92"/>
    </row>
    <row r="250" spans="1:11" ht="30.6" x14ac:dyDescent="0.25">
      <c r="A250" s="14" t="s">
        <v>1506</v>
      </c>
      <c r="B250" s="14"/>
      <c r="C250" s="14" t="s">
        <v>1877</v>
      </c>
      <c r="D250" s="16">
        <v>45771</v>
      </c>
      <c r="E250" s="16"/>
      <c r="F250" s="14" t="s">
        <v>1878</v>
      </c>
      <c r="G250" s="14"/>
      <c r="H250" s="14" t="s">
        <v>1866</v>
      </c>
      <c r="I250" s="15">
        <v>109.9</v>
      </c>
      <c r="J250" s="77">
        <v>3</v>
      </c>
      <c r="K250" s="92"/>
    </row>
    <row r="251" spans="1:11" ht="30.6" x14ac:dyDescent="0.25">
      <c r="A251" s="14" t="s">
        <v>1506</v>
      </c>
      <c r="B251" s="14"/>
      <c r="C251" s="14" t="s">
        <v>1879</v>
      </c>
      <c r="D251" s="16">
        <v>45771</v>
      </c>
      <c r="E251" s="16"/>
      <c r="F251" s="14" t="s">
        <v>1880</v>
      </c>
      <c r="G251" s="14"/>
      <c r="H251" s="14" t="s">
        <v>1866</v>
      </c>
      <c r="I251" s="15">
        <v>164.84</v>
      </c>
      <c r="J251" s="77">
        <v>3</v>
      </c>
      <c r="K251" s="92"/>
    </row>
    <row r="252" spans="1:11" ht="30.6" x14ac:dyDescent="0.25">
      <c r="A252" s="14" t="s">
        <v>1506</v>
      </c>
      <c r="B252" s="14"/>
      <c r="C252" s="14" t="s">
        <v>1881</v>
      </c>
      <c r="D252" s="16">
        <v>45771</v>
      </c>
      <c r="E252" s="16"/>
      <c r="F252" s="14" t="s">
        <v>1882</v>
      </c>
      <c r="G252" s="14"/>
      <c r="H252" s="14" t="s">
        <v>1866</v>
      </c>
      <c r="I252" s="15">
        <v>329.69</v>
      </c>
      <c r="J252" s="77">
        <v>3</v>
      </c>
      <c r="K252" s="92"/>
    </row>
    <row r="253" spans="1:11" ht="30.6" x14ac:dyDescent="0.25">
      <c r="A253" s="14" t="s">
        <v>1506</v>
      </c>
      <c r="B253" s="14"/>
      <c r="C253" s="14" t="s">
        <v>1883</v>
      </c>
      <c r="D253" s="16">
        <v>45773</v>
      </c>
      <c r="E253" s="16"/>
      <c r="F253" s="14" t="s">
        <v>1884</v>
      </c>
      <c r="G253" s="14"/>
      <c r="H253" s="14" t="s">
        <v>1866</v>
      </c>
      <c r="I253" s="15">
        <v>163.68</v>
      </c>
      <c r="J253" s="77">
        <v>3</v>
      </c>
      <c r="K253" s="92"/>
    </row>
    <row r="254" spans="1:11" ht="20.399999999999999" x14ac:dyDescent="0.25">
      <c r="A254" s="14" t="s">
        <v>1506</v>
      </c>
      <c r="B254" s="14"/>
      <c r="C254" s="14" t="s">
        <v>1908</v>
      </c>
      <c r="D254" s="16">
        <v>45758</v>
      </c>
      <c r="E254" s="16"/>
      <c r="F254" s="14" t="s">
        <v>1907</v>
      </c>
      <c r="G254" s="14" t="s">
        <v>1906</v>
      </c>
      <c r="H254" s="14" t="s">
        <v>1905</v>
      </c>
      <c r="I254" s="15">
        <v>240</v>
      </c>
      <c r="J254" s="77">
        <v>3</v>
      </c>
      <c r="K254" s="92"/>
    </row>
    <row r="255" spans="1:11" ht="30.6" x14ac:dyDescent="0.25">
      <c r="A255" s="14" t="s">
        <v>1506</v>
      </c>
      <c r="B255" s="14"/>
      <c r="C255" s="14" t="s">
        <v>1910</v>
      </c>
      <c r="D255" s="16">
        <v>45764</v>
      </c>
      <c r="E255" s="16"/>
      <c r="F255" s="14" t="s">
        <v>1909</v>
      </c>
      <c r="G255" s="14"/>
      <c r="H255" s="14" t="s">
        <v>1580</v>
      </c>
      <c r="I255" s="15">
        <v>118</v>
      </c>
      <c r="J255" s="77">
        <v>3</v>
      </c>
      <c r="K255" s="92"/>
    </row>
    <row r="256" spans="1:11" ht="20.399999999999999" x14ac:dyDescent="0.25">
      <c r="A256" s="14" t="s">
        <v>1506</v>
      </c>
      <c r="B256" s="14"/>
      <c r="C256" s="14" t="s">
        <v>1946</v>
      </c>
      <c r="D256" s="16">
        <v>45769</v>
      </c>
      <c r="E256" s="16"/>
      <c r="F256" s="14" t="s">
        <v>1945</v>
      </c>
      <c r="G256" s="14" t="s">
        <v>1944</v>
      </c>
      <c r="H256" s="14" t="s">
        <v>1943</v>
      </c>
      <c r="I256" s="15">
        <v>800</v>
      </c>
      <c r="J256" s="77">
        <v>2</v>
      </c>
      <c r="K256" s="92"/>
    </row>
    <row r="257" spans="1:11" ht="30.6" x14ac:dyDescent="0.25">
      <c r="A257" s="14" t="s">
        <v>1506</v>
      </c>
      <c r="B257" s="14"/>
      <c r="C257" s="14" t="s">
        <v>1942</v>
      </c>
      <c r="D257" s="16">
        <v>45770</v>
      </c>
      <c r="E257" s="16"/>
      <c r="F257" s="14" t="s">
        <v>1941</v>
      </c>
      <c r="G257" s="14" t="s">
        <v>1940</v>
      </c>
      <c r="H257" s="14" t="s">
        <v>1939</v>
      </c>
      <c r="I257" s="15">
        <v>2180.8000000000002</v>
      </c>
      <c r="J257" s="77">
        <v>2</v>
      </c>
      <c r="K257" s="92"/>
    </row>
    <row r="258" spans="1:11" ht="40.799999999999997" x14ac:dyDescent="0.25">
      <c r="A258" s="14" t="s">
        <v>1506</v>
      </c>
      <c r="B258" s="14"/>
      <c r="C258" s="14" t="s">
        <v>1938</v>
      </c>
      <c r="D258" s="16">
        <v>45770</v>
      </c>
      <c r="E258" s="16"/>
      <c r="F258" s="14" t="s">
        <v>1937</v>
      </c>
      <c r="G258" s="14"/>
      <c r="H258" s="14" t="s">
        <v>1934</v>
      </c>
      <c r="I258" s="15">
        <v>1750.25</v>
      </c>
      <c r="J258" s="77">
        <v>2</v>
      </c>
      <c r="K258" s="92"/>
    </row>
    <row r="259" spans="1:11" ht="30.6" x14ac:dyDescent="0.25">
      <c r="A259" s="14" t="s">
        <v>1506</v>
      </c>
      <c r="B259" s="14"/>
      <c r="C259" s="14" t="s">
        <v>1936</v>
      </c>
      <c r="D259" s="16">
        <v>45770</v>
      </c>
      <c r="E259" s="16"/>
      <c r="F259" s="14" t="s">
        <v>1935</v>
      </c>
      <c r="G259" s="14"/>
      <c r="H259" s="14" t="s">
        <v>1934</v>
      </c>
      <c r="I259" s="15">
        <v>277.7</v>
      </c>
      <c r="J259" s="77">
        <v>3</v>
      </c>
      <c r="K259" s="92"/>
    </row>
    <row r="260" spans="1:11" ht="132.6" x14ac:dyDescent="0.25">
      <c r="A260" s="14" t="s">
        <v>1506</v>
      </c>
      <c r="B260" s="14"/>
      <c r="C260" s="14" t="s">
        <v>1933</v>
      </c>
      <c r="D260" s="16">
        <v>45770</v>
      </c>
      <c r="E260" s="16"/>
      <c r="F260" s="14" t="s">
        <v>1932</v>
      </c>
      <c r="G260" s="14"/>
      <c r="H260" s="14" t="s">
        <v>1931</v>
      </c>
      <c r="I260" s="15">
        <v>82.38</v>
      </c>
      <c r="J260" s="77">
        <v>3</v>
      </c>
      <c r="K260" s="92"/>
    </row>
    <row r="261" spans="1:11" ht="40.799999999999997" x14ac:dyDescent="0.25">
      <c r="A261" s="14" t="s">
        <v>1506</v>
      </c>
      <c r="B261" s="14"/>
      <c r="C261" s="14" t="s">
        <v>1930</v>
      </c>
      <c r="D261" s="16">
        <v>45770</v>
      </c>
      <c r="E261" s="16"/>
      <c r="F261" s="14" t="s">
        <v>1929</v>
      </c>
      <c r="G261" s="14"/>
      <c r="H261" s="14" t="s">
        <v>1922</v>
      </c>
      <c r="I261" s="15">
        <v>2253</v>
      </c>
      <c r="J261" s="77">
        <v>3</v>
      </c>
      <c r="K261" s="92"/>
    </row>
    <row r="262" spans="1:11" ht="30.6" x14ac:dyDescent="0.25">
      <c r="A262" s="14" t="s">
        <v>1506</v>
      </c>
      <c r="B262" s="14"/>
      <c r="C262" s="14" t="s">
        <v>1928</v>
      </c>
      <c r="D262" s="16">
        <v>45770</v>
      </c>
      <c r="E262" s="16"/>
      <c r="F262" s="14" t="s">
        <v>1927</v>
      </c>
      <c r="G262" s="14"/>
      <c r="H262" s="14" t="s">
        <v>1922</v>
      </c>
      <c r="I262" s="15">
        <v>467.38</v>
      </c>
      <c r="J262" s="77">
        <v>3</v>
      </c>
      <c r="K262" s="92"/>
    </row>
    <row r="263" spans="1:11" ht="30.6" x14ac:dyDescent="0.25">
      <c r="A263" s="14" t="s">
        <v>1506</v>
      </c>
      <c r="B263" s="14"/>
      <c r="C263" s="14" t="s">
        <v>1926</v>
      </c>
      <c r="D263" s="16">
        <v>45771</v>
      </c>
      <c r="E263" s="16"/>
      <c r="F263" s="14" t="s">
        <v>1925</v>
      </c>
      <c r="G263" s="14"/>
      <c r="H263" s="14" t="s">
        <v>1922</v>
      </c>
      <c r="I263" s="15">
        <v>203.44</v>
      </c>
      <c r="J263" s="77">
        <v>3</v>
      </c>
      <c r="K263" s="92"/>
    </row>
    <row r="264" spans="1:11" ht="30.6" x14ac:dyDescent="0.25">
      <c r="A264" s="14" t="s">
        <v>1506</v>
      </c>
      <c r="B264" s="14"/>
      <c r="C264" s="14" t="s">
        <v>1924</v>
      </c>
      <c r="D264" s="16">
        <v>45771</v>
      </c>
      <c r="E264" s="16"/>
      <c r="F264" s="14" t="s">
        <v>1923</v>
      </c>
      <c r="G264" s="14"/>
      <c r="H264" s="14" t="s">
        <v>1922</v>
      </c>
      <c r="I264" s="15">
        <v>50.86</v>
      </c>
      <c r="J264" s="77">
        <v>3</v>
      </c>
      <c r="K264" s="92"/>
    </row>
    <row r="265" spans="1:11" ht="30.6" x14ac:dyDescent="0.25">
      <c r="A265" s="14" t="s">
        <v>1506</v>
      </c>
      <c r="B265" s="14"/>
      <c r="C265" s="14" t="s">
        <v>1921</v>
      </c>
      <c r="D265" s="16">
        <v>45772</v>
      </c>
      <c r="E265" s="16"/>
      <c r="F265" s="14" t="s">
        <v>1920</v>
      </c>
      <c r="G265" s="14"/>
      <c r="H265" s="14" t="s">
        <v>1919</v>
      </c>
      <c r="I265" s="15">
        <v>9660</v>
      </c>
      <c r="J265" s="77">
        <v>3</v>
      </c>
      <c r="K265" s="92"/>
    </row>
    <row r="266" spans="1:11" ht="20.399999999999999" x14ac:dyDescent="0.25">
      <c r="A266" s="14" t="s">
        <v>1506</v>
      </c>
      <c r="B266" s="14"/>
      <c r="C266" s="14" t="s">
        <v>1918</v>
      </c>
      <c r="D266" s="16">
        <v>45775</v>
      </c>
      <c r="E266" s="16"/>
      <c r="F266" s="14" t="s">
        <v>1917</v>
      </c>
      <c r="G266" s="14" t="s">
        <v>1916</v>
      </c>
      <c r="H266" s="14" t="s">
        <v>1915</v>
      </c>
      <c r="I266" s="15">
        <v>33</v>
      </c>
      <c r="J266" s="77">
        <v>3</v>
      </c>
      <c r="K266" s="92"/>
    </row>
    <row r="267" spans="1:11" ht="20.399999999999999" x14ac:dyDescent="0.25">
      <c r="A267" s="14" t="s">
        <v>1506</v>
      </c>
      <c r="B267" s="14"/>
      <c r="C267" s="14" t="s">
        <v>1914</v>
      </c>
      <c r="D267" s="16">
        <v>45775</v>
      </c>
      <c r="E267" s="16"/>
      <c r="F267" s="14" t="s">
        <v>1913</v>
      </c>
      <c r="G267" s="14" t="s">
        <v>1912</v>
      </c>
      <c r="H267" s="14" t="s">
        <v>1911</v>
      </c>
      <c r="I267" s="15">
        <v>5408</v>
      </c>
      <c r="J267" s="77">
        <v>3</v>
      </c>
      <c r="K267" s="92"/>
    </row>
    <row r="268" spans="1:11" ht="30.6" x14ac:dyDescent="0.25">
      <c r="A268" s="14" t="s">
        <v>1506</v>
      </c>
      <c r="B268" s="14"/>
      <c r="C268" s="14"/>
      <c r="D268" s="16">
        <v>45904</v>
      </c>
      <c r="E268" s="16"/>
      <c r="F268" s="14" t="s">
        <v>1949</v>
      </c>
      <c r="G268" s="14" t="s">
        <v>1948</v>
      </c>
      <c r="H268" s="14" t="s">
        <v>1947</v>
      </c>
      <c r="I268" s="15">
        <v>392.3</v>
      </c>
      <c r="J268" s="77">
        <v>3</v>
      </c>
      <c r="K268" s="92"/>
    </row>
    <row r="269" spans="1:11" ht="20.399999999999999" x14ac:dyDescent="0.25">
      <c r="A269" s="14" t="s">
        <v>1506</v>
      </c>
      <c r="B269" s="14"/>
      <c r="C269" s="14" t="s">
        <v>1950</v>
      </c>
      <c r="D269" s="16">
        <v>45884</v>
      </c>
      <c r="E269" s="16"/>
      <c r="F269" s="14" t="s">
        <v>1951</v>
      </c>
      <c r="G269" s="14"/>
      <c r="H269" s="14" t="s">
        <v>1952</v>
      </c>
      <c r="I269" s="15">
        <v>10320</v>
      </c>
      <c r="J269" s="77">
        <v>3</v>
      </c>
      <c r="K269" s="92"/>
    </row>
    <row r="270" spans="1:11" ht="20.399999999999999" x14ac:dyDescent="0.25">
      <c r="A270" s="14" t="s">
        <v>1506</v>
      </c>
      <c r="B270" s="14"/>
      <c r="C270" s="14" t="s">
        <v>1953</v>
      </c>
      <c r="D270" s="16">
        <v>45905</v>
      </c>
      <c r="E270" s="16"/>
      <c r="F270" s="14" t="s">
        <v>1954</v>
      </c>
      <c r="G270" s="14" t="s">
        <v>1955</v>
      </c>
      <c r="H270" s="14" t="s">
        <v>1956</v>
      </c>
      <c r="I270" s="15">
        <v>1316.1</v>
      </c>
      <c r="J270" s="77">
        <v>3</v>
      </c>
      <c r="K270" s="92"/>
    </row>
    <row r="271" spans="1:11" ht="20.399999999999999" x14ac:dyDescent="0.25">
      <c r="A271" s="14" t="s">
        <v>1506</v>
      </c>
      <c r="B271" s="14"/>
      <c r="C271" s="14" t="s">
        <v>1964</v>
      </c>
      <c r="D271" s="16">
        <v>45868</v>
      </c>
      <c r="E271" s="16"/>
      <c r="F271" s="14" t="s">
        <v>1963</v>
      </c>
      <c r="G271" s="14" t="s">
        <v>1958</v>
      </c>
      <c r="H271" s="14" t="s">
        <v>1957</v>
      </c>
      <c r="I271" s="15">
        <v>680.24</v>
      </c>
      <c r="J271" s="77">
        <v>3</v>
      </c>
      <c r="K271" s="92"/>
    </row>
    <row r="272" spans="1:11" ht="20.399999999999999" x14ac:dyDescent="0.25">
      <c r="A272" s="14" t="s">
        <v>1506</v>
      </c>
      <c r="B272" s="14"/>
      <c r="C272" s="14" t="s">
        <v>1962</v>
      </c>
      <c r="D272" s="16">
        <v>45868</v>
      </c>
      <c r="E272" s="16"/>
      <c r="F272" s="14" t="s">
        <v>1961</v>
      </c>
      <c r="G272" s="14" t="s">
        <v>1958</v>
      </c>
      <c r="H272" s="14" t="s">
        <v>1957</v>
      </c>
      <c r="I272" s="15">
        <v>570.24</v>
      </c>
      <c r="J272" s="77">
        <v>3</v>
      </c>
      <c r="K272" s="92"/>
    </row>
    <row r="273" spans="1:11" ht="20.399999999999999" x14ac:dyDescent="0.25">
      <c r="A273" s="14" t="s">
        <v>1506</v>
      </c>
      <c r="B273" s="14"/>
      <c r="C273" s="14" t="s">
        <v>1960</v>
      </c>
      <c r="D273" s="16">
        <v>45868</v>
      </c>
      <c r="E273" s="16"/>
      <c r="F273" s="14" t="s">
        <v>1959</v>
      </c>
      <c r="G273" s="14" t="s">
        <v>1958</v>
      </c>
      <c r="H273" s="14" t="s">
        <v>1957</v>
      </c>
      <c r="I273" s="15">
        <v>110</v>
      </c>
      <c r="J273" s="77">
        <v>3</v>
      </c>
      <c r="K273" s="92"/>
    </row>
    <row r="274" spans="1:11" ht="20.399999999999999" x14ac:dyDescent="0.25">
      <c r="A274" s="14" t="s">
        <v>1506</v>
      </c>
      <c r="B274" s="14"/>
      <c r="C274" s="14" t="s">
        <v>1973</v>
      </c>
      <c r="D274" s="16">
        <v>45859</v>
      </c>
      <c r="E274" s="16"/>
      <c r="F274" s="14" t="s">
        <v>1972</v>
      </c>
      <c r="G274" s="14"/>
      <c r="H274" s="14" t="s">
        <v>1583</v>
      </c>
      <c r="I274" s="15">
        <v>28</v>
      </c>
      <c r="J274" s="77">
        <v>3</v>
      </c>
      <c r="K274" s="92"/>
    </row>
    <row r="275" spans="1:11" ht="20.399999999999999" x14ac:dyDescent="0.25">
      <c r="A275" s="14" t="s">
        <v>1506</v>
      </c>
      <c r="B275" s="14"/>
      <c r="C275" s="14" t="s">
        <v>1971</v>
      </c>
      <c r="D275" s="16">
        <v>45859</v>
      </c>
      <c r="E275" s="16"/>
      <c r="F275" s="14" t="s">
        <v>1970</v>
      </c>
      <c r="G275" s="14"/>
      <c r="H275" s="14" t="s">
        <v>1730</v>
      </c>
      <c r="I275" s="15">
        <v>72.77</v>
      </c>
      <c r="J275" s="77">
        <v>3</v>
      </c>
      <c r="K275" s="92"/>
    </row>
    <row r="276" spans="1:11" ht="20.399999999999999" x14ac:dyDescent="0.25">
      <c r="A276" s="14" t="s">
        <v>1506</v>
      </c>
      <c r="B276" s="14"/>
      <c r="C276" s="14" t="s">
        <v>1969</v>
      </c>
      <c r="D276" s="16">
        <v>45854</v>
      </c>
      <c r="E276" s="16"/>
      <c r="F276" s="14" t="s">
        <v>1968</v>
      </c>
      <c r="G276" s="14"/>
      <c r="H276" s="14" t="s">
        <v>1967</v>
      </c>
      <c r="I276" s="15">
        <v>447.36</v>
      </c>
      <c r="J276" s="77">
        <v>3</v>
      </c>
      <c r="K276" s="92"/>
    </row>
    <row r="277" spans="1:11" ht="20.399999999999999" x14ac:dyDescent="0.25">
      <c r="A277" s="14" t="s">
        <v>1506</v>
      </c>
      <c r="B277" s="14"/>
      <c r="C277" s="14" t="s">
        <v>1983</v>
      </c>
      <c r="D277" s="16">
        <v>45859</v>
      </c>
      <c r="E277" s="16"/>
      <c r="F277" s="14" t="s">
        <v>1966</v>
      </c>
      <c r="G277" s="14"/>
      <c r="H277" s="14" t="s">
        <v>1965</v>
      </c>
      <c r="I277" s="15">
        <v>500</v>
      </c>
      <c r="J277" s="77">
        <v>3</v>
      </c>
      <c r="K277" s="92"/>
    </row>
    <row r="278" spans="1:11" ht="30.6" x14ac:dyDescent="0.25">
      <c r="A278" s="14" t="s">
        <v>1506</v>
      </c>
      <c r="B278" s="14"/>
      <c r="C278" s="14" t="s">
        <v>1977</v>
      </c>
      <c r="D278" s="16">
        <v>45859</v>
      </c>
      <c r="E278" s="16"/>
      <c r="F278" s="14" t="s">
        <v>1976</v>
      </c>
      <c r="G278" s="14"/>
      <c r="H278" s="14" t="s">
        <v>1736</v>
      </c>
      <c r="I278" s="15">
        <v>110.18</v>
      </c>
      <c r="J278" s="77">
        <v>3</v>
      </c>
      <c r="K278" s="92"/>
    </row>
    <row r="279" spans="1:11" ht="30.6" x14ac:dyDescent="0.25">
      <c r="A279" s="14" t="s">
        <v>1506</v>
      </c>
      <c r="B279" s="14"/>
      <c r="C279" s="14" t="s">
        <v>1975</v>
      </c>
      <c r="D279" s="16">
        <v>45859</v>
      </c>
      <c r="E279" s="16"/>
      <c r="F279" s="14" t="s">
        <v>1974</v>
      </c>
      <c r="G279" s="14"/>
      <c r="H279" s="14" t="s">
        <v>1736</v>
      </c>
      <c r="I279" s="15">
        <v>220.35</v>
      </c>
      <c r="J279" s="77">
        <v>3</v>
      </c>
      <c r="K279" s="92"/>
    </row>
    <row r="280" spans="1:11" ht="30.6" x14ac:dyDescent="0.25">
      <c r="A280" s="14" t="s">
        <v>1506</v>
      </c>
      <c r="B280" s="14"/>
      <c r="C280" s="14" t="s">
        <v>1979</v>
      </c>
      <c r="D280" s="16">
        <v>45861</v>
      </c>
      <c r="E280" s="16"/>
      <c r="F280" s="14" t="s">
        <v>1978</v>
      </c>
      <c r="G280" s="14"/>
      <c r="H280" s="14" t="s">
        <v>1736</v>
      </c>
      <c r="I280" s="15">
        <v>220.24</v>
      </c>
      <c r="J280" s="77">
        <v>3</v>
      </c>
      <c r="K280" s="92"/>
    </row>
    <row r="281" spans="1:11" ht="20.399999999999999" x14ac:dyDescent="0.25">
      <c r="A281" s="14" t="s">
        <v>1506</v>
      </c>
      <c r="B281" s="14"/>
      <c r="C281" s="14" t="s">
        <v>1984</v>
      </c>
      <c r="D281" s="16">
        <v>45905</v>
      </c>
      <c r="E281" s="16"/>
      <c r="F281" s="14" t="s">
        <v>1980</v>
      </c>
      <c r="G281" s="14" t="s">
        <v>1958</v>
      </c>
      <c r="H281" s="14" t="s">
        <v>1957</v>
      </c>
      <c r="I281" s="15">
        <v>701.83</v>
      </c>
      <c r="J281" s="77">
        <v>3</v>
      </c>
      <c r="K281" s="92"/>
    </row>
    <row r="282" spans="1:11" ht="20.399999999999999" x14ac:dyDescent="0.25">
      <c r="A282" s="14" t="s">
        <v>1506</v>
      </c>
      <c r="B282" s="14"/>
      <c r="C282" s="14"/>
      <c r="D282" s="16">
        <v>46019</v>
      </c>
      <c r="E282" s="16"/>
      <c r="F282" s="14" t="s">
        <v>1981</v>
      </c>
      <c r="G282" s="14"/>
      <c r="H282" s="14" t="s">
        <v>1898</v>
      </c>
      <c r="I282" s="15">
        <v>221</v>
      </c>
      <c r="J282" s="77">
        <v>3</v>
      </c>
      <c r="K282" s="92"/>
    </row>
    <row r="283" spans="1:11" ht="20.399999999999999" x14ac:dyDescent="0.25">
      <c r="A283" s="14" t="s">
        <v>1506</v>
      </c>
      <c r="B283" s="14"/>
      <c r="C283" s="14"/>
      <c r="D283" s="16">
        <v>46019</v>
      </c>
      <c r="E283" s="16"/>
      <c r="F283" s="14" t="s">
        <v>1982</v>
      </c>
      <c r="G283" s="14"/>
      <c r="H283" s="14" t="s">
        <v>1898</v>
      </c>
      <c r="I283" s="15">
        <v>257.89999999999998</v>
      </c>
      <c r="J283" s="77">
        <v>3</v>
      </c>
      <c r="K283" s="92"/>
    </row>
    <row r="284" spans="1:11" ht="30.6" x14ac:dyDescent="0.25">
      <c r="A284" s="14" t="s">
        <v>1506</v>
      </c>
      <c r="B284" s="14"/>
      <c r="C284" s="14" t="s">
        <v>1988</v>
      </c>
      <c r="D284" s="16">
        <v>45860</v>
      </c>
      <c r="E284" s="16"/>
      <c r="F284" s="14" t="s">
        <v>1987</v>
      </c>
      <c r="G284" s="14"/>
      <c r="H284" s="14" t="s">
        <v>1736</v>
      </c>
      <c r="I284" s="15">
        <v>109.43</v>
      </c>
      <c r="J284" s="77">
        <v>3</v>
      </c>
      <c r="K284" s="92"/>
    </row>
    <row r="285" spans="1:11" ht="30.6" x14ac:dyDescent="0.25">
      <c r="A285" s="14" t="s">
        <v>1506</v>
      </c>
      <c r="B285" s="14"/>
      <c r="C285" s="14" t="s">
        <v>1986</v>
      </c>
      <c r="D285" s="16">
        <v>45860</v>
      </c>
      <c r="E285" s="16"/>
      <c r="F285" s="14" t="s">
        <v>1985</v>
      </c>
      <c r="G285" s="14"/>
      <c r="H285" s="14" t="s">
        <v>1736</v>
      </c>
      <c r="I285" s="15">
        <v>218.87</v>
      </c>
      <c r="J285" s="77">
        <v>3</v>
      </c>
      <c r="K285" s="92"/>
    </row>
    <row r="286" spans="1:11" ht="13.2" x14ac:dyDescent="0.25">
      <c r="A286" s="14" t="s">
        <v>1506</v>
      </c>
      <c r="B286" s="14"/>
      <c r="C286" s="14" t="s">
        <v>1991</v>
      </c>
      <c r="D286" s="16"/>
      <c r="E286" s="16">
        <v>45861</v>
      </c>
      <c r="F286" s="14" t="s">
        <v>1990</v>
      </c>
      <c r="G286" s="14"/>
      <c r="H286" s="14" t="s">
        <v>1989</v>
      </c>
      <c r="I286" s="15">
        <v>797.7</v>
      </c>
      <c r="J286" s="77">
        <v>3</v>
      </c>
      <c r="K286" s="92"/>
    </row>
    <row r="287" spans="1:11" ht="13.2" x14ac:dyDescent="0.25">
      <c r="A287" s="14" t="s">
        <v>1506</v>
      </c>
      <c r="B287" s="14"/>
      <c r="C287" s="14" t="s">
        <v>1992</v>
      </c>
      <c r="D287" s="16">
        <v>45988</v>
      </c>
      <c r="E287" s="16">
        <v>45988</v>
      </c>
      <c r="F287" s="14" t="s">
        <v>1992</v>
      </c>
      <c r="G287" s="14"/>
      <c r="H287" s="14" t="s">
        <v>1998</v>
      </c>
      <c r="I287" s="15">
        <v>60</v>
      </c>
      <c r="J287" s="77">
        <v>3</v>
      </c>
      <c r="K287" s="92"/>
    </row>
    <row r="288" spans="1:11" ht="13.2" x14ac:dyDescent="0.25">
      <c r="A288" s="14" t="s">
        <v>1506</v>
      </c>
      <c r="B288" s="14"/>
      <c r="C288" s="14" t="s">
        <v>1993</v>
      </c>
      <c r="D288" s="16">
        <v>45988</v>
      </c>
      <c r="E288" s="16"/>
      <c r="F288" s="14" t="s">
        <v>1993</v>
      </c>
      <c r="G288" s="14"/>
      <c r="H288" s="14" t="s">
        <v>1999</v>
      </c>
      <c r="I288" s="15">
        <v>60</v>
      </c>
      <c r="J288" s="77">
        <v>3</v>
      </c>
      <c r="K288" s="92"/>
    </row>
    <row r="289" spans="1:11" ht="13.2" x14ac:dyDescent="0.25">
      <c r="A289" s="14" t="s">
        <v>1506</v>
      </c>
      <c r="B289" s="14"/>
      <c r="C289" s="14" t="s">
        <v>1994</v>
      </c>
      <c r="D289" s="16">
        <v>45988</v>
      </c>
      <c r="E289" s="16"/>
      <c r="F289" s="14" t="s">
        <v>1994</v>
      </c>
      <c r="G289" s="14"/>
      <c r="H289" s="14" t="s">
        <v>2000</v>
      </c>
      <c r="I289" s="15">
        <v>65</v>
      </c>
      <c r="J289" s="77">
        <v>3</v>
      </c>
      <c r="K289" s="92"/>
    </row>
    <row r="290" spans="1:11" ht="13.2" x14ac:dyDescent="0.25">
      <c r="A290" s="14" t="s">
        <v>1506</v>
      </c>
      <c r="B290" s="14"/>
      <c r="C290" s="14" t="s">
        <v>1995</v>
      </c>
      <c r="D290" s="16">
        <v>45988</v>
      </c>
      <c r="E290" s="16"/>
      <c r="F290" s="14" t="s">
        <v>1995</v>
      </c>
      <c r="G290" s="14"/>
      <c r="H290" s="14" t="s">
        <v>2001</v>
      </c>
      <c r="I290" s="15">
        <v>76</v>
      </c>
      <c r="J290" s="77">
        <v>3</v>
      </c>
      <c r="K290" s="92"/>
    </row>
    <row r="291" spans="1:11" ht="13.2" x14ac:dyDescent="0.25">
      <c r="A291" s="14" t="s">
        <v>1506</v>
      </c>
      <c r="B291" s="14"/>
      <c r="C291" s="14" t="s">
        <v>1996</v>
      </c>
      <c r="E291" s="16"/>
      <c r="F291" s="14" t="s">
        <v>1996</v>
      </c>
      <c r="G291" s="14"/>
      <c r="H291" s="14" t="s">
        <v>2001</v>
      </c>
      <c r="I291" s="15">
        <v>76</v>
      </c>
      <c r="J291" s="77">
        <v>3</v>
      </c>
      <c r="K291" s="92"/>
    </row>
    <row r="292" spans="1:11" ht="13.2" x14ac:dyDescent="0.25">
      <c r="A292" s="14" t="s">
        <v>1506</v>
      </c>
      <c r="B292" s="14"/>
      <c r="C292" s="14" t="s">
        <v>1997</v>
      </c>
      <c r="D292" s="16">
        <v>45988</v>
      </c>
      <c r="E292" s="16"/>
      <c r="F292" s="14" t="s">
        <v>1997</v>
      </c>
      <c r="G292" s="14"/>
      <c r="H292" s="14" t="s">
        <v>1998</v>
      </c>
      <c r="I292" s="15">
        <v>60</v>
      </c>
      <c r="J292" s="77">
        <v>3</v>
      </c>
      <c r="K292" s="92"/>
    </row>
    <row r="293" spans="1:11" ht="13.2" x14ac:dyDescent="0.25">
      <c r="A293" s="14" t="s">
        <v>1506</v>
      </c>
      <c r="B293" s="14"/>
      <c r="C293" s="14" t="s">
        <v>2017</v>
      </c>
      <c r="D293" s="16">
        <v>45988</v>
      </c>
      <c r="E293" s="16"/>
      <c r="F293" s="14" t="s">
        <v>2017</v>
      </c>
      <c r="G293" s="14"/>
      <c r="H293" s="14" t="s">
        <v>2002</v>
      </c>
      <c r="I293" s="15">
        <v>60</v>
      </c>
      <c r="J293" s="77">
        <v>3</v>
      </c>
      <c r="K293" s="92"/>
    </row>
    <row r="294" spans="1:11" ht="13.2" x14ac:dyDescent="0.25">
      <c r="A294" s="14" t="s">
        <v>1506</v>
      </c>
      <c r="B294" s="14"/>
      <c r="C294" s="14" t="s">
        <v>2018</v>
      </c>
      <c r="D294" s="16">
        <v>45988</v>
      </c>
      <c r="E294" s="16"/>
      <c r="F294" s="14" t="s">
        <v>2045</v>
      </c>
      <c r="G294" s="14"/>
      <c r="H294" s="14" t="s">
        <v>2000</v>
      </c>
      <c r="I294" s="15">
        <v>60</v>
      </c>
      <c r="J294" s="77">
        <v>3</v>
      </c>
      <c r="K294" s="92"/>
    </row>
    <row r="295" spans="1:11" ht="13.2" x14ac:dyDescent="0.25">
      <c r="A295" s="14" t="s">
        <v>1506</v>
      </c>
      <c r="B295" s="14"/>
      <c r="C295" s="14" t="s">
        <v>2019</v>
      </c>
      <c r="D295" s="16">
        <v>45988</v>
      </c>
      <c r="E295" s="16"/>
      <c r="F295" s="14" t="s">
        <v>2019</v>
      </c>
      <c r="G295" s="14"/>
      <c r="H295" s="14" t="s">
        <v>1998</v>
      </c>
      <c r="I295" s="15">
        <v>60</v>
      </c>
      <c r="J295" s="77">
        <v>3</v>
      </c>
      <c r="K295" s="92"/>
    </row>
    <row r="296" spans="1:11" ht="13.2" x14ac:dyDescent="0.25">
      <c r="A296" s="14" t="s">
        <v>1506</v>
      </c>
      <c r="B296" s="14"/>
      <c r="C296" s="14" t="s">
        <v>2044</v>
      </c>
      <c r="D296" s="16">
        <v>45988</v>
      </c>
      <c r="E296" s="16"/>
      <c r="F296" s="14" t="s">
        <v>2020</v>
      </c>
      <c r="G296" s="14"/>
      <c r="H296" s="14" t="s">
        <v>2000</v>
      </c>
      <c r="I296" s="15">
        <v>65</v>
      </c>
      <c r="J296" s="77">
        <v>3</v>
      </c>
      <c r="K296" s="92"/>
    </row>
    <row r="297" spans="1:11" ht="13.2" x14ac:dyDescent="0.25">
      <c r="A297" s="14" t="s">
        <v>1506</v>
      </c>
      <c r="B297" s="14"/>
      <c r="C297" s="14" t="s">
        <v>2021</v>
      </c>
      <c r="D297" s="16">
        <v>45988</v>
      </c>
      <c r="E297" s="16"/>
      <c r="F297" s="14" t="s">
        <v>2021</v>
      </c>
      <c r="G297" s="14"/>
      <c r="H297" s="14" t="s">
        <v>2001</v>
      </c>
      <c r="I297" s="15">
        <v>70</v>
      </c>
      <c r="J297" s="77">
        <v>3</v>
      </c>
      <c r="K297" s="92"/>
    </row>
    <row r="298" spans="1:11" ht="13.2" x14ac:dyDescent="0.25">
      <c r="A298" s="14" t="s">
        <v>1506</v>
      </c>
      <c r="B298" s="14"/>
      <c r="C298" s="14" t="s">
        <v>2022</v>
      </c>
      <c r="D298" s="16">
        <v>45988</v>
      </c>
      <c r="E298" s="16"/>
      <c r="F298" s="14" t="s">
        <v>2022</v>
      </c>
      <c r="G298" s="14"/>
      <c r="H298" s="14" t="s">
        <v>1998</v>
      </c>
      <c r="I298" s="15">
        <v>65</v>
      </c>
      <c r="J298" s="77">
        <v>3</v>
      </c>
      <c r="K298" s="92"/>
    </row>
    <row r="299" spans="1:11" ht="13.2" x14ac:dyDescent="0.25">
      <c r="A299" s="14" t="s">
        <v>1506</v>
      </c>
      <c r="B299" s="14"/>
      <c r="C299" s="14" t="s">
        <v>2023</v>
      </c>
      <c r="D299" s="16">
        <v>45988</v>
      </c>
      <c r="E299" s="16"/>
      <c r="F299" s="14" t="s">
        <v>2023</v>
      </c>
      <c r="G299" s="14"/>
      <c r="H299" s="14" t="s">
        <v>2001</v>
      </c>
      <c r="I299" s="15">
        <v>70</v>
      </c>
      <c r="J299" s="77">
        <v>3</v>
      </c>
      <c r="K299" s="92"/>
    </row>
    <row r="300" spans="1:11" ht="13.2" x14ac:dyDescent="0.25">
      <c r="A300" s="14" t="s">
        <v>1506</v>
      </c>
      <c r="B300" s="14"/>
      <c r="C300" s="14" t="s">
        <v>2024</v>
      </c>
      <c r="D300" s="16">
        <v>45988</v>
      </c>
      <c r="E300" s="16"/>
      <c r="F300" s="14" t="s">
        <v>2024</v>
      </c>
      <c r="G300" s="14"/>
      <c r="H300" s="14" t="s">
        <v>2003</v>
      </c>
      <c r="I300" s="15">
        <v>60</v>
      </c>
      <c r="J300" s="77">
        <v>3</v>
      </c>
      <c r="K300" s="92"/>
    </row>
    <row r="301" spans="1:11" ht="13.2" x14ac:dyDescent="0.25">
      <c r="A301" s="14" t="s">
        <v>1506</v>
      </c>
      <c r="B301" s="14"/>
      <c r="C301" s="14" t="s">
        <v>2025</v>
      </c>
      <c r="D301" s="16">
        <v>45988</v>
      </c>
      <c r="E301" s="16"/>
      <c r="F301" s="14" t="s">
        <v>2025</v>
      </c>
      <c r="G301" s="14"/>
      <c r="H301" s="14" t="s">
        <v>2004</v>
      </c>
      <c r="I301" s="15">
        <v>65</v>
      </c>
      <c r="J301" s="77">
        <v>3</v>
      </c>
      <c r="K301" s="92"/>
    </row>
    <row r="302" spans="1:11" ht="13.2" x14ac:dyDescent="0.25">
      <c r="A302" s="14" t="s">
        <v>1506</v>
      </c>
      <c r="B302" s="14"/>
      <c r="C302" s="14" t="s">
        <v>2026</v>
      </c>
      <c r="D302" s="16">
        <v>45988</v>
      </c>
      <c r="E302" s="16"/>
      <c r="F302" s="14" t="s">
        <v>2026</v>
      </c>
      <c r="G302" s="14"/>
      <c r="H302" s="14" t="s">
        <v>2005</v>
      </c>
      <c r="I302" s="15">
        <v>60</v>
      </c>
      <c r="J302" s="77">
        <v>3</v>
      </c>
      <c r="K302" s="92"/>
    </row>
    <row r="303" spans="1:11" ht="13.2" x14ac:dyDescent="0.25">
      <c r="A303" s="14" t="s">
        <v>1506</v>
      </c>
      <c r="B303" s="14"/>
      <c r="C303" s="14" t="s">
        <v>2027</v>
      </c>
      <c r="D303" s="16">
        <v>45988</v>
      </c>
      <c r="E303" s="16"/>
      <c r="F303" s="14" t="s">
        <v>2027</v>
      </c>
      <c r="G303" s="14"/>
      <c r="H303" s="14" t="s">
        <v>2006</v>
      </c>
      <c r="I303" s="15">
        <v>50</v>
      </c>
      <c r="J303" s="77">
        <v>3</v>
      </c>
      <c r="K303" s="92"/>
    </row>
    <row r="304" spans="1:11" ht="13.2" x14ac:dyDescent="0.25">
      <c r="A304" s="14" t="s">
        <v>1506</v>
      </c>
      <c r="B304" s="14"/>
      <c r="C304" s="14" t="s">
        <v>2028</v>
      </c>
      <c r="D304" s="16">
        <v>45988</v>
      </c>
      <c r="E304" s="16"/>
      <c r="F304" s="14" t="s">
        <v>2028</v>
      </c>
      <c r="G304" s="14"/>
      <c r="H304" s="14" t="s">
        <v>2007</v>
      </c>
      <c r="I304" s="15">
        <v>60</v>
      </c>
      <c r="J304" s="77">
        <v>3</v>
      </c>
      <c r="K304" s="92"/>
    </row>
    <row r="305" spans="1:11" ht="13.2" x14ac:dyDescent="0.25">
      <c r="A305" s="14" t="s">
        <v>1506</v>
      </c>
      <c r="B305" s="14"/>
      <c r="C305" s="14" t="s">
        <v>2029</v>
      </c>
      <c r="D305" s="16">
        <v>45988</v>
      </c>
      <c r="E305" s="16"/>
      <c r="F305" s="14" t="s">
        <v>2029</v>
      </c>
      <c r="G305" s="14"/>
      <c r="H305" s="14" t="s">
        <v>2008</v>
      </c>
      <c r="I305" s="15">
        <v>55</v>
      </c>
      <c r="J305" s="77">
        <v>3</v>
      </c>
      <c r="K305" s="92"/>
    </row>
    <row r="306" spans="1:11" ht="13.2" x14ac:dyDescent="0.25">
      <c r="A306" s="14" t="s">
        <v>1506</v>
      </c>
      <c r="B306" s="14"/>
      <c r="C306" s="14" t="s">
        <v>2030</v>
      </c>
      <c r="D306" s="16">
        <v>45988</v>
      </c>
      <c r="E306" s="16"/>
      <c r="F306" s="14" t="s">
        <v>2030</v>
      </c>
      <c r="G306" s="14"/>
      <c r="H306" s="14" t="s">
        <v>2009</v>
      </c>
      <c r="I306" s="15">
        <v>60</v>
      </c>
      <c r="J306" s="77">
        <v>3</v>
      </c>
      <c r="K306" s="92"/>
    </row>
    <row r="307" spans="1:11" ht="13.2" x14ac:dyDescent="0.25">
      <c r="A307" s="14" t="s">
        <v>1506</v>
      </c>
      <c r="B307" s="14"/>
      <c r="C307" s="14" t="s">
        <v>2031</v>
      </c>
      <c r="D307" s="16">
        <v>45988</v>
      </c>
      <c r="E307" s="16"/>
      <c r="F307" s="14" t="s">
        <v>2031</v>
      </c>
      <c r="G307" s="14"/>
      <c r="H307" s="14" t="s">
        <v>2007</v>
      </c>
      <c r="I307" s="15">
        <v>60</v>
      </c>
      <c r="J307" s="77">
        <v>3</v>
      </c>
      <c r="K307" s="92"/>
    </row>
    <row r="308" spans="1:11" ht="13.2" x14ac:dyDescent="0.25">
      <c r="A308" s="14" t="s">
        <v>1506</v>
      </c>
      <c r="B308" s="14"/>
      <c r="C308" s="14" t="s">
        <v>2032</v>
      </c>
      <c r="D308" s="16">
        <v>45988</v>
      </c>
      <c r="E308" s="16"/>
      <c r="F308" s="14" t="s">
        <v>2032</v>
      </c>
      <c r="G308" s="14"/>
      <c r="H308" s="14" t="s">
        <v>2010</v>
      </c>
      <c r="I308" s="15">
        <v>60</v>
      </c>
      <c r="J308" s="77">
        <v>3</v>
      </c>
      <c r="K308" s="92"/>
    </row>
    <row r="309" spans="1:11" ht="13.2" x14ac:dyDescent="0.25">
      <c r="A309" s="14" t="s">
        <v>1506</v>
      </c>
      <c r="B309" s="14"/>
      <c r="C309" s="14" t="s">
        <v>2033</v>
      </c>
      <c r="D309" s="16">
        <v>45988</v>
      </c>
      <c r="E309" s="16"/>
      <c r="F309" s="14" t="s">
        <v>2033</v>
      </c>
      <c r="G309" s="14"/>
      <c r="H309" s="14" t="s">
        <v>2011</v>
      </c>
      <c r="I309" s="15">
        <v>50</v>
      </c>
      <c r="J309" s="77">
        <v>3</v>
      </c>
      <c r="K309" s="92"/>
    </row>
    <row r="310" spans="1:11" ht="13.2" x14ac:dyDescent="0.25">
      <c r="A310" s="14" t="s">
        <v>1506</v>
      </c>
      <c r="B310" s="14"/>
      <c r="C310" s="14" t="s">
        <v>2034</v>
      </c>
      <c r="D310" s="16">
        <v>45988</v>
      </c>
      <c r="E310" s="16"/>
      <c r="F310" s="14" t="s">
        <v>2034</v>
      </c>
      <c r="G310" s="14"/>
      <c r="H310" s="14" t="s">
        <v>2012</v>
      </c>
      <c r="I310" s="15">
        <v>60</v>
      </c>
      <c r="J310" s="77">
        <v>3</v>
      </c>
      <c r="K310" s="92"/>
    </row>
    <row r="311" spans="1:11" ht="13.2" x14ac:dyDescent="0.25">
      <c r="A311" s="14" t="s">
        <v>1506</v>
      </c>
      <c r="B311" s="14"/>
      <c r="C311" s="14" t="s">
        <v>2035</v>
      </c>
      <c r="D311" s="16">
        <v>45988</v>
      </c>
      <c r="E311" s="16"/>
      <c r="F311" s="14" t="s">
        <v>2035</v>
      </c>
      <c r="G311" s="14"/>
      <c r="H311" s="14" t="s">
        <v>2013</v>
      </c>
      <c r="I311" s="15">
        <v>50</v>
      </c>
      <c r="J311" s="77">
        <v>3</v>
      </c>
      <c r="K311" s="92"/>
    </row>
    <row r="312" spans="1:11" ht="13.2" x14ac:dyDescent="0.25">
      <c r="A312" s="14" t="s">
        <v>1506</v>
      </c>
      <c r="B312" s="14"/>
      <c r="C312" s="14" t="s">
        <v>2036</v>
      </c>
      <c r="D312" s="16">
        <v>45988</v>
      </c>
      <c r="E312" s="16"/>
      <c r="F312" s="14" t="s">
        <v>2036</v>
      </c>
      <c r="G312" s="14"/>
      <c r="H312" s="14" t="s">
        <v>2014</v>
      </c>
      <c r="I312" s="15">
        <v>55</v>
      </c>
      <c r="J312" s="77">
        <v>3</v>
      </c>
      <c r="K312" s="92"/>
    </row>
    <row r="313" spans="1:11" ht="13.2" x14ac:dyDescent="0.25">
      <c r="A313" s="14" t="s">
        <v>1506</v>
      </c>
      <c r="B313" s="14"/>
      <c r="C313" s="14" t="s">
        <v>2037</v>
      </c>
      <c r="D313" s="16">
        <v>45988</v>
      </c>
      <c r="E313" s="16"/>
      <c r="F313" s="14" t="s">
        <v>2037</v>
      </c>
      <c r="G313" s="14"/>
      <c r="H313" s="14" t="s">
        <v>2005</v>
      </c>
      <c r="I313" s="15">
        <v>60</v>
      </c>
      <c r="J313" s="77">
        <v>3</v>
      </c>
      <c r="K313" s="92"/>
    </row>
    <row r="314" spans="1:11" ht="13.2" x14ac:dyDescent="0.25">
      <c r="A314" s="14" t="s">
        <v>1506</v>
      </c>
      <c r="B314" s="14"/>
      <c r="C314" s="14" t="s">
        <v>2038</v>
      </c>
      <c r="D314" s="16">
        <v>45988</v>
      </c>
      <c r="E314" s="16"/>
      <c r="F314" s="14" t="s">
        <v>2038</v>
      </c>
      <c r="G314" s="14"/>
      <c r="H314" s="14" t="s">
        <v>2010</v>
      </c>
      <c r="I314" s="15">
        <v>60</v>
      </c>
      <c r="J314" s="77">
        <v>3</v>
      </c>
      <c r="K314" s="92"/>
    </row>
    <row r="315" spans="1:11" ht="13.2" x14ac:dyDescent="0.25">
      <c r="A315" s="14" t="s">
        <v>1506</v>
      </c>
      <c r="B315" s="14"/>
      <c r="C315" s="14" t="s">
        <v>2039</v>
      </c>
      <c r="D315" s="16">
        <v>45988</v>
      </c>
      <c r="E315" s="16"/>
      <c r="F315" s="14" t="s">
        <v>2039</v>
      </c>
      <c r="G315" s="14"/>
      <c r="H315" s="14" t="s">
        <v>2011</v>
      </c>
      <c r="I315" s="15">
        <v>50</v>
      </c>
      <c r="J315" s="77">
        <v>3</v>
      </c>
      <c r="K315" s="92"/>
    </row>
    <row r="316" spans="1:11" ht="13.2" x14ac:dyDescent="0.25">
      <c r="A316" s="14" t="s">
        <v>1506</v>
      </c>
      <c r="B316" s="14"/>
      <c r="C316" s="14" t="s">
        <v>2040</v>
      </c>
      <c r="D316" s="16">
        <v>45988</v>
      </c>
      <c r="E316" s="16"/>
      <c r="F316" s="14" t="s">
        <v>2040</v>
      </c>
      <c r="G316" s="14"/>
      <c r="H316" s="14" t="s">
        <v>2015</v>
      </c>
      <c r="I316" s="15">
        <v>55</v>
      </c>
      <c r="J316" s="77">
        <v>3</v>
      </c>
      <c r="K316" s="92"/>
    </row>
    <row r="317" spans="1:11" ht="13.2" x14ac:dyDescent="0.25">
      <c r="A317" s="14" t="s">
        <v>1506</v>
      </c>
      <c r="B317" s="14"/>
      <c r="C317" s="14" t="s">
        <v>2041</v>
      </c>
      <c r="D317" s="16">
        <v>45988</v>
      </c>
      <c r="E317" s="16"/>
      <c r="F317" s="14" t="s">
        <v>2041</v>
      </c>
      <c r="G317" s="14"/>
      <c r="H317" s="14" t="s">
        <v>2007</v>
      </c>
      <c r="I317" s="15">
        <v>60</v>
      </c>
      <c r="J317" s="77">
        <v>3</v>
      </c>
      <c r="K317" s="92"/>
    </row>
    <row r="318" spans="1:11" ht="13.2" x14ac:dyDescent="0.25">
      <c r="A318" s="14" t="s">
        <v>1506</v>
      </c>
      <c r="B318" s="14"/>
      <c r="C318" s="14" t="s">
        <v>2042</v>
      </c>
      <c r="D318" s="16">
        <v>45988</v>
      </c>
      <c r="E318" s="16"/>
      <c r="F318" s="14" t="s">
        <v>2042</v>
      </c>
      <c r="G318" s="14"/>
      <c r="H318" s="14" t="s">
        <v>2007</v>
      </c>
      <c r="I318" s="15">
        <v>60</v>
      </c>
      <c r="J318" s="77">
        <v>3</v>
      </c>
      <c r="K318" s="92"/>
    </row>
    <row r="319" spans="1:11" ht="13.2" x14ac:dyDescent="0.25">
      <c r="A319" s="14" t="s">
        <v>1506</v>
      </c>
      <c r="B319" s="14"/>
      <c r="C319" s="14" t="s">
        <v>2043</v>
      </c>
      <c r="D319" s="16">
        <v>45988</v>
      </c>
      <c r="E319" s="16"/>
      <c r="F319" s="14" t="s">
        <v>2043</v>
      </c>
      <c r="G319" s="14"/>
      <c r="H319" s="14" t="s">
        <v>2016</v>
      </c>
      <c r="I319" s="15">
        <v>60</v>
      </c>
      <c r="J319" s="77">
        <v>3</v>
      </c>
      <c r="K319" s="92"/>
    </row>
    <row r="320" spans="1:11" ht="13.2" x14ac:dyDescent="0.25">
      <c r="A320" s="14" t="s">
        <v>1506</v>
      </c>
      <c r="B320" s="14"/>
      <c r="C320" s="14" t="s">
        <v>2046</v>
      </c>
      <c r="D320" s="16">
        <v>45988</v>
      </c>
      <c r="E320" s="16"/>
      <c r="F320" s="14" t="s">
        <v>2046</v>
      </c>
      <c r="G320" s="14"/>
      <c r="H320" s="14" t="s">
        <v>2013</v>
      </c>
      <c r="I320" s="15">
        <v>55</v>
      </c>
      <c r="J320" s="77">
        <v>3</v>
      </c>
      <c r="K320" s="92"/>
    </row>
    <row r="321" spans="1:11" ht="13.2" x14ac:dyDescent="0.25">
      <c r="A321" s="14" t="s">
        <v>1506</v>
      </c>
      <c r="B321" s="14"/>
      <c r="C321" s="14" t="s">
        <v>2048</v>
      </c>
      <c r="D321" s="16">
        <v>45972</v>
      </c>
      <c r="E321" s="16"/>
      <c r="F321" s="14" t="s">
        <v>2047</v>
      </c>
      <c r="G321" s="14"/>
      <c r="H321" s="14" t="s">
        <v>2047</v>
      </c>
      <c r="I321" s="15">
        <v>23.6</v>
      </c>
      <c r="J321" s="77">
        <v>3</v>
      </c>
      <c r="K321" s="92"/>
    </row>
    <row r="322" spans="1:11" ht="13.2" x14ac:dyDescent="0.25">
      <c r="A322" s="14" t="s">
        <v>1506</v>
      </c>
      <c r="B322" s="14"/>
      <c r="C322" s="14" t="s">
        <v>2049</v>
      </c>
      <c r="D322" s="16">
        <v>45972</v>
      </c>
      <c r="E322" s="16"/>
      <c r="F322" s="14" t="s">
        <v>2047</v>
      </c>
      <c r="G322" s="14"/>
      <c r="H322" s="14" t="s">
        <v>2047</v>
      </c>
      <c r="I322" s="15">
        <v>23.6</v>
      </c>
      <c r="J322" s="77">
        <v>3</v>
      </c>
      <c r="K322" s="92"/>
    </row>
    <row r="323" spans="1:11" ht="13.2" x14ac:dyDescent="0.25">
      <c r="A323" s="14" t="s">
        <v>1506</v>
      </c>
      <c r="B323" s="14"/>
      <c r="C323" s="14" t="s">
        <v>2050</v>
      </c>
      <c r="D323" s="16">
        <v>45972</v>
      </c>
      <c r="E323" s="16"/>
      <c r="F323" s="14" t="s">
        <v>2047</v>
      </c>
      <c r="G323" s="14"/>
      <c r="H323" s="14" t="s">
        <v>2047</v>
      </c>
      <c r="I323" s="15">
        <v>23.6</v>
      </c>
      <c r="J323" s="77">
        <v>3</v>
      </c>
      <c r="K323" s="92"/>
    </row>
    <row r="324" spans="1:11" ht="13.2" x14ac:dyDescent="0.25">
      <c r="A324" s="14" t="s">
        <v>1506</v>
      </c>
      <c r="B324" s="14"/>
      <c r="C324" s="14" t="s">
        <v>2051</v>
      </c>
      <c r="D324" s="16">
        <v>45972</v>
      </c>
      <c r="E324" s="16"/>
      <c r="F324" s="14" t="s">
        <v>2047</v>
      </c>
      <c r="G324" s="14"/>
      <c r="H324" s="14" t="s">
        <v>2047</v>
      </c>
      <c r="I324" s="15">
        <v>23.6</v>
      </c>
      <c r="J324" s="77">
        <v>3</v>
      </c>
      <c r="K324" s="92"/>
    </row>
    <row r="325" spans="1:11" ht="13.2" x14ac:dyDescent="0.25">
      <c r="A325" s="14" t="s">
        <v>1506</v>
      </c>
      <c r="B325" s="14"/>
      <c r="C325" s="14" t="s">
        <v>2052</v>
      </c>
      <c r="D325" s="16">
        <v>45972</v>
      </c>
      <c r="E325" s="16"/>
      <c r="F325" s="14" t="s">
        <v>2047</v>
      </c>
      <c r="G325" s="14"/>
      <c r="H325" s="14" t="s">
        <v>2047</v>
      </c>
      <c r="I325" s="15">
        <v>23.6</v>
      </c>
      <c r="J325" s="77">
        <v>3</v>
      </c>
      <c r="K325" s="92"/>
    </row>
    <row r="326" spans="1:11" ht="30.6" x14ac:dyDescent="0.25">
      <c r="A326" s="14" t="s">
        <v>1506</v>
      </c>
      <c r="B326" s="14"/>
      <c r="C326" s="14" t="s">
        <v>2053</v>
      </c>
      <c r="D326" s="16">
        <v>45804</v>
      </c>
      <c r="E326" s="16"/>
      <c r="F326" s="14" t="s">
        <v>2054</v>
      </c>
      <c r="G326" s="14"/>
      <c r="H326" s="14" t="s">
        <v>1574</v>
      </c>
      <c r="I326" s="15">
        <v>200</v>
      </c>
      <c r="J326" s="77">
        <v>3</v>
      </c>
      <c r="K326" s="92"/>
    </row>
    <row r="327" spans="1:11" ht="20.399999999999999" x14ac:dyDescent="0.25">
      <c r="A327" s="14" t="s">
        <v>1506</v>
      </c>
      <c r="B327" s="14"/>
      <c r="C327" s="14" t="s">
        <v>2055</v>
      </c>
      <c r="D327" s="16">
        <v>45806</v>
      </c>
      <c r="E327" s="16"/>
      <c r="F327" s="14" t="s">
        <v>2056</v>
      </c>
      <c r="G327" s="14"/>
      <c r="H327" s="14" t="s">
        <v>2057</v>
      </c>
      <c r="I327" s="15">
        <v>104.64</v>
      </c>
      <c r="J327" s="77">
        <v>2</v>
      </c>
      <c r="K327" s="92"/>
    </row>
    <row r="328" spans="1:11" ht="30.6" x14ac:dyDescent="0.25">
      <c r="A328" s="14" t="s">
        <v>1506</v>
      </c>
      <c r="B328" s="14"/>
      <c r="C328" s="14" t="s">
        <v>2058</v>
      </c>
      <c r="D328" s="16">
        <v>45806</v>
      </c>
      <c r="E328" s="16"/>
      <c r="F328" s="14" t="s">
        <v>2059</v>
      </c>
      <c r="G328" s="14"/>
      <c r="H328" s="14" t="s">
        <v>2057</v>
      </c>
      <c r="I328" s="15">
        <v>196</v>
      </c>
      <c r="J328" s="77">
        <v>2</v>
      </c>
      <c r="K328" s="92"/>
    </row>
    <row r="329" spans="1:11" ht="30.6" x14ac:dyDescent="0.25">
      <c r="A329" s="14" t="s">
        <v>1506</v>
      </c>
      <c r="B329" s="14"/>
      <c r="C329" s="14" t="s">
        <v>2060</v>
      </c>
      <c r="D329" s="16">
        <v>45804</v>
      </c>
      <c r="E329" s="16"/>
      <c r="F329" s="14" t="s">
        <v>2061</v>
      </c>
      <c r="G329" s="14"/>
      <c r="H329" s="14" t="s">
        <v>1574</v>
      </c>
      <c r="I329" s="15">
        <v>58.6</v>
      </c>
      <c r="J329" s="77">
        <v>3</v>
      </c>
      <c r="K329" s="92"/>
    </row>
    <row r="330" spans="1:11" ht="30.6" x14ac:dyDescent="0.25">
      <c r="A330" s="14" t="s">
        <v>1506</v>
      </c>
      <c r="B330" s="14"/>
      <c r="C330" s="14" t="s">
        <v>2062</v>
      </c>
      <c r="D330" s="16">
        <v>45784</v>
      </c>
      <c r="E330" s="16"/>
      <c r="F330" s="14" t="s">
        <v>2063</v>
      </c>
      <c r="G330" s="14"/>
      <c r="H330" s="14" t="s">
        <v>2064</v>
      </c>
      <c r="I330" s="15">
        <v>50</v>
      </c>
      <c r="J330" s="77">
        <v>3</v>
      </c>
      <c r="K330" s="92"/>
    </row>
    <row r="331" spans="1:11" ht="30.6" x14ac:dyDescent="0.25">
      <c r="A331" s="14" t="s">
        <v>1506</v>
      </c>
      <c r="B331" s="14"/>
      <c r="C331" s="14" t="s">
        <v>2065</v>
      </c>
      <c r="D331" s="16">
        <v>45784</v>
      </c>
      <c r="E331" s="16"/>
      <c r="F331" s="14" t="s">
        <v>2066</v>
      </c>
      <c r="G331" s="14"/>
      <c r="H331" s="14" t="s">
        <v>2067</v>
      </c>
      <c r="I331" s="15">
        <v>55</v>
      </c>
      <c r="J331" s="77">
        <v>3</v>
      </c>
      <c r="K331" s="92"/>
    </row>
    <row r="332" spans="1:11" ht="30.6" x14ac:dyDescent="0.25">
      <c r="A332" s="14" t="s">
        <v>1506</v>
      </c>
      <c r="B332" s="14"/>
      <c r="C332" s="14" t="s">
        <v>2068</v>
      </c>
      <c r="D332" s="16">
        <v>45784</v>
      </c>
      <c r="E332" s="16"/>
      <c r="F332" s="14" t="s">
        <v>2069</v>
      </c>
      <c r="G332" s="14"/>
      <c r="H332" s="14" t="s">
        <v>2064</v>
      </c>
      <c r="I332" s="15">
        <v>55</v>
      </c>
      <c r="J332" s="77">
        <v>3</v>
      </c>
      <c r="K332" s="92"/>
    </row>
    <row r="333" spans="1:11" ht="30.6" x14ac:dyDescent="0.25">
      <c r="A333" s="14" t="s">
        <v>1506</v>
      </c>
      <c r="B333" s="14"/>
      <c r="C333" s="14" t="s">
        <v>2070</v>
      </c>
      <c r="D333" s="16">
        <v>45784</v>
      </c>
      <c r="E333" s="16"/>
      <c r="F333" s="14" t="s">
        <v>2071</v>
      </c>
      <c r="G333" s="14"/>
      <c r="H333" s="14" t="s">
        <v>2072</v>
      </c>
      <c r="I333" s="15">
        <v>55</v>
      </c>
      <c r="J333" s="77">
        <v>3</v>
      </c>
      <c r="K333" s="92"/>
    </row>
    <row r="334" spans="1:11" ht="30.6" x14ac:dyDescent="0.25">
      <c r="A334" s="14" t="s">
        <v>1506</v>
      </c>
      <c r="B334" s="14"/>
      <c r="C334" s="14" t="s">
        <v>2073</v>
      </c>
      <c r="D334" s="16">
        <v>45784</v>
      </c>
      <c r="E334" s="16"/>
      <c r="F334" s="14" t="s">
        <v>2074</v>
      </c>
      <c r="G334" s="14"/>
      <c r="H334" s="14" t="s">
        <v>2075</v>
      </c>
      <c r="I334" s="15">
        <v>55</v>
      </c>
      <c r="J334" s="77">
        <v>3</v>
      </c>
      <c r="K334" s="92"/>
    </row>
    <row r="335" spans="1:11" ht="30.6" x14ac:dyDescent="0.25">
      <c r="A335" s="14" t="s">
        <v>1506</v>
      </c>
      <c r="B335" s="14"/>
      <c r="C335" s="14" t="s">
        <v>2076</v>
      </c>
      <c r="D335" s="16">
        <v>45784</v>
      </c>
      <c r="E335" s="16"/>
      <c r="F335" s="14" t="s">
        <v>2077</v>
      </c>
      <c r="G335" s="14"/>
      <c r="H335" s="14" t="s">
        <v>2016</v>
      </c>
      <c r="I335" s="15">
        <v>60</v>
      </c>
      <c r="J335" s="77">
        <v>3</v>
      </c>
      <c r="K335" s="92"/>
    </row>
    <row r="336" spans="1:11" ht="30.6" x14ac:dyDescent="0.25">
      <c r="A336" s="14" t="s">
        <v>1506</v>
      </c>
      <c r="B336" s="14"/>
      <c r="C336" s="14" t="s">
        <v>2078</v>
      </c>
      <c r="D336" s="16">
        <v>45784</v>
      </c>
      <c r="E336" s="16"/>
      <c r="F336" s="14" t="s">
        <v>2079</v>
      </c>
      <c r="G336" s="14"/>
      <c r="H336" s="14" t="s">
        <v>2080</v>
      </c>
      <c r="I336" s="15">
        <v>60</v>
      </c>
      <c r="J336" s="77">
        <v>3</v>
      </c>
      <c r="K336" s="92"/>
    </row>
    <row r="337" spans="1:11" ht="30.6" x14ac:dyDescent="0.25">
      <c r="A337" s="14" t="s">
        <v>1506</v>
      </c>
      <c r="B337" s="14"/>
      <c r="C337" s="14" t="s">
        <v>2081</v>
      </c>
      <c r="D337" s="16">
        <v>45784</v>
      </c>
      <c r="E337" s="16"/>
      <c r="F337" s="14" t="s">
        <v>2082</v>
      </c>
      <c r="G337" s="14"/>
      <c r="H337" s="14" t="s">
        <v>2083</v>
      </c>
      <c r="I337" s="15">
        <v>60</v>
      </c>
      <c r="J337" s="77">
        <v>3</v>
      </c>
      <c r="K337" s="92"/>
    </row>
    <row r="338" spans="1:11" ht="30.6" x14ac:dyDescent="0.25">
      <c r="A338" s="14" t="s">
        <v>1506</v>
      </c>
      <c r="B338" s="14"/>
      <c r="C338" s="14" t="s">
        <v>2084</v>
      </c>
      <c r="D338" s="16">
        <v>45784</v>
      </c>
      <c r="E338" s="16"/>
      <c r="F338" s="14" t="s">
        <v>2085</v>
      </c>
      <c r="G338" s="14"/>
      <c r="H338" s="14" t="s">
        <v>1553</v>
      </c>
      <c r="I338" s="15">
        <v>60</v>
      </c>
      <c r="J338" s="77">
        <v>3</v>
      </c>
      <c r="K338" s="92"/>
    </row>
    <row r="339" spans="1:11" ht="30.6" x14ac:dyDescent="0.25">
      <c r="A339" s="14" t="s">
        <v>1506</v>
      </c>
      <c r="B339" s="14"/>
      <c r="C339" s="14" t="s">
        <v>2086</v>
      </c>
      <c r="D339" s="16">
        <v>45784</v>
      </c>
      <c r="E339" s="16"/>
      <c r="F339" s="14" t="s">
        <v>2087</v>
      </c>
      <c r="G339" s="14"/>
      <c r="H339" s="14" t="s">
        <v>2088</v>
      </c>
      <c r="I339" s="15">
        <v>60</v>
      </c>
      <c r="J339" s="77">
        <v>3</v>
      </c>
      <c r="K339" s="92"/>
    </row>
    <row r="340" spans="1:11" ht="30.6" x14ac:dyDescent="0.25">
      <c r="A340" s="14" t="s">
        <v>1506</v>
      </c>
      <c r="B340" s="14"/>
      <c r="C340" s="14" t="s">
        <v>2089</v>
      </c>
      <c r="D340" s="16">
        <v>45784</v>
      </c>
      <c r="E340" s="16"/>
      <c r="F340" s="14" t="s">
        <v>2090</v>
      </c>
      <c r="G340" s="14"/>
      <c r="H340" s="14" t="s">
        <v>2091</v>
      </c>
      <c r="I340" s="15">
        <v>60</v>
      </c>
      <c r="J340" s="77">
        <v>3</v>
      </c>
      <c r="K340" s="92"/>
    </row>
    <row r="341" spans="1:11" ht="30.6" x14ac:dyDescent="0.25">
      <c r="A341" s="14" t="s">
        <v>1506</v>
      </c>
      <c r="B341" s="14"/>
      <c r="C341" s="14" t="s">
        <v>2092</v>
      </c>
      <c r="D341" s="16">
        <v>45784</v>
      </c>
      <c r="E341" s="16"/>
      <c r="F341" s="14" t="s">
        <v>2093</v>
      </c>
      <c r="G341" s="14"/>
      <c r="H341" s="14" t="s">
        <v>1547</v>
      </c>
      <c r="I341" s="15">
        <v>60</v>
      </c>
      <c r="J341" s="77">
        <v>3</v>
      </c>
      <c r="K341" s="92"/>
    </row>
    <row r="342" spans="1:11" ht="30.6" x14ac:dyDescent="0.25">
      <c r="A342" s="14" t="s">
        <v>1506</v>
      </c>
      <c r="B342" s="14"/>
      <c r="C342" s="14" t="s">
        <v>2094</v>
      </c>
      <c r="D342" s="16">
        <v>45784</v>
      </c>
      <c r="E342" s="16"/>
      <c r="F342" s="14" t="s">
        <v>2095</v>
      </c>
      <c r="G342" s="14"/>
      <c r="H342" s="14" t="s">
        <v>2075</v>
      </c>
      <c r="I342" s="15">
        <v>60</v>
      </c>
      <c r="J342" s="77">
        <v>3</v>
      </c>
      <c r="K342" s="92"/>
    </row>
    <row r="343" spans="1:11" ht="30.6" x14ac:dyDescent="0.25">
      <c r="A343" s="14" t="s">
        <v>1506</v>
      </c>
      <c r="B343" s="14"/>
      <c r="C343" s="14" t="s">
        <v>2096</v>
      </c>
      <c r="D343" s="16">
        <v>45784</v>
      </c>
      <c r="E343" s="16"/>
      <c r="F343" s="14" t="s">
        <v>2097</v>
      </c>
      <c r="G343" s="14"/>
      <c r="H343" s="14" t="s">
        <v>2002</v>
      </c>
      <c r="I343" s="15">
        <v>60</v>
      </c>
      <c r="J343" s="77">
        <v>3</v>
      </c>
      <c r="K343" s="92"/>
    </row>
    <row r="344" spans="1:11" ht="30.6" x14ac:dyDescent="0.25">
      <c r="A344" s="14" t="s">
        <v>1506</v>
      </c>
      <c r="B344" s="14"/>
      <c r="C344" s="14" t="s">
        <v>2098</v>
      </c>
      <c r="D344" s="16">
        <v>45784</v>
      </c>
      <c r="E344" s="16"/>
      <c r="F344" s="14" t="s">
        <v>2099</v>
      </c>
      <c r="G344" s="14"/>
      <c r="H344" s="14" t="s">
        <v>1553</v>
      </c>
      <c r="I344" s="15">
        <v>60</v>
      </c>
      <c r="J344" s="77">
        <v>3</v>
      </c>
      <c r="K344" s="92"/>
    </row>
    <row r="345" spans="1:11" ht="30.6" x14ac:dyDescent="0.25">
      <c r="A345" s="14" t="s">
        <v>1506</v>
      </c>
      <c r="B345" s="14"/>
      <c r="C345" s="14" t="s">
        <v>2100</v>
      </c>
      <c r="D345" s="16">
        <v>45784</v>
      </c>
      <c r="E345" s="16"/>
      <c r="F345" s="14" t="s">
        <v>2101</v>
      </c>
      <c r="G345" s="14"/>
      <c r="H345" s="14" t="s">
        <v>2102</v>
      </c>
      <c r="I345" s="15">
        <v>65</v>
      </c>
      <c r="J345" s="77">
        <v>3</v>
      </c>
      <c r="K345" s="92"/>
    </row>
    <row r="346" spans="1:11" ht="30.6" x14ac:dyDescent="0.25">
      <c r="A346" s="14" t="s">
        <v>1506</v>
      </c>
      <c r="B346" s="14"/>
      <c r="C346" s="14" t="s">
        <v>2103</v>
      </c>
      <c r="D346" s="16">
        <v>45784</v>
      </c>
      <c r="E346" s="16"/>
      <c r="F346" s="14" t="s">
        <v>2104</v>
      </c>
      <c r="G346" s="14"/>
      <c r="H346" s="14" t="s">
        <v>1588</v>
      </c>
      <c r="I346" s="15">
        <v>71</v>
      </c>
      <c r="J346" s="77">
        <v>3</v>
      </c>
      <c r="K346" s="92"/>
    </row>
    <row r="347" spans="1:11" ht="30.6" x14ac:dyDescent="0.25">
      <c r="A347" s="14" t="s">
        <v>1506</v>
      </c>
      <c r="B347" s="14"/>
      <c r="C347" s="14" t="s">
        <v>2105</v>
      </c>
      <c r="D347" s="16">
        <v>45784</v>
      </c>
      <c r="E347" s="16"/>
      <c r="F347" s="14" t="s">
        <v>2106</v>
      </c>
      <c r="G347" s="14"/>
      <c r="H347" s="14" t="s">
        <v>1580</v>
      </c>
      <c r="I347" s="15">
        <v>76</v>
      </c>
      <c r="J347" s="77">
        <v>3</v>
      </c>
      <c r="K347" s="92"/>
    </row>
    <row r="348" spans="1:11" ht="40.799999999999997" x14ac:dyDescent="0.25">
      <c r="A348" s="14" t="s">
        <v>1506</v>
      </c>
      <c r="B348" s="14"/>
      <c r="C348" s="14" t="s">
        <v>2109</v>
      </c>
      <c r="D348" s="16">
        <v>45789</v>
      </c>
      <c r="E348" s="16"/>
      <c r="F348" s="14" t="s">
        <v>2111</v>
      </c>
      <c r="G348" s="14" t="s">
        <v>1750</v>
      </c>
      <c r="H348" s="14" t="s">
        <v>2107</v>
      </c>
      <c r="I348" s="15">
        <v>1146.4000000000001</v>
      </c>
      <c r="J348" s="77">
        <v>3</v>
      </c>
      <c r="K348" s="92"/>
    </row>
    <row r="349" spans="1:11" ht="40.799999999999997" x14ac:dyDescent="0.25">
      <c r="A349" s="14" t="s">
        <v>1506</v>
      </c>
      <c r="B349" s="14"/>
      <c r="C349" s="14" t="s">
        <v>2109</v>
      </c>
      <c r="D349" s="16">
        <v>45789</v>
      </c>
      <c r="E349" s="16"/>
      <c r="F349" s="14" t="s">
        <v>2110</v>
      </c>
      <c r="G349" s="14" t="s">
        <v>1750</v>
      </c>
      <c r="H349" s="14" t="s">
        <v>2108</v>
      </c>
      <c r="I349" s="15">
        <v>1001.62</v>
      </c>
      <c r="J349" s="77">
        <v>3</v>
      </c>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291:C293 E291:J293 A294:J5000">
    <cfRule type="expression" dxfId="83" priority="84" stopIfTrue="1">
      <formula>$A291&lt;&gt;""</formula>
    </cfRule>
  </conditionalFormatting>
  <conditionalFormatting sqref="A1112:H1113">
    <cfRule type="expression" dxfId="82" priority="95" stopIfTrue="1">
      <formula>$A1112&lt;&gt;""</formula>
    </cfRule>
  </conditionalFormatting>
  <conditionalFormatting sqref="A107:J290">
    <cfRule type="expression" dxfId="81" priority="2" stopIfTrue="1">
      <formula>$A107&lt;&gt;""</formula>
    </cfRule>
  </conditionalFormatting>
  <conditionalFormatting sqref="B286:C286 F286:J286">
    <cfRule type="expression" dxfId="80" priority="1" stopIfTrue="1">
      <formula>$A286&lt;&gt;""</formula>
    </cfRule>
  </conditionalFormatting>
  <conditionalFormatting sqref="B472:E477">
    <cfRule type="expression" dxfId="79" priority="186" stopIfTrue="1">
      <formula>$A472&lt;&gt;""</formula>
    </cfRule>
  </conditionalFormatting>
  <conditionalFormatting sqref="B484:E488">
    <cfRule type="expression" dxfId="78" priority="221" stopIfTrue="1">
      <formula>$A484&lt;&gt;""</formula>
    </cfRule>
  </conditionalFormatting>
  <conditionalFormatting sqref="B689:E689">
    <cfRule type="expression" dxfId="77" priority="113" stopIfTrue="1">
      <formula>$A689&lt;&gt;""</formula>
    </cfRule>
  </conditionalFormatting>
  <conditionalFormatting sqref="B691:E691 H691:I691 B692:I693 B694:E699 H694:I699">
    <cfRule type="expression" dxfId="76" priority="73" stopIfTrue="1">
      <formula>$A691&lt;&gt;""</formula>
    </cfRule>
  </conditionalFormatting>
  <conditionalFormatting sqref="B701:E701 H701:I701">
    <cfRule type="expression" dxfId="75" priority="64" stopIfTrue="1">
      <formula>$A701&lt;&gt;""</formula>
    </cfRule>
  </conditionalFormatting>
  <conditionalFormatting sqref="B819:E819">
    <cfRule type="expression" dxfId="74" priority="136" stopIfTrue="1">
      <formula>$A819&lt;&gt;""</formula>
    </cfRule>
  </conditionalFormatting>
  <conditionalFormatting sqref="B1110:E1110">
    <cfRule type="expression" dxfId="73" priority="182" stopIfTrue="1">
      <formula>$A1110&lt;&gt;""</formula>
    </cfRule>
  </conditionalFormatting>
  <conditionalFormatting sqref="B1114:E1114">
    <cfRule type="expression" dxfId="72" priority="238" stopIfTrue="1">
      <formula>$A1114&lt;&gt;""</formula>
    </cfRule>
  </conditionalFormatting>
  <conditionalFormatting sqref="B1131:E1136">
    <cfRule type="expression" dxfId="71" priority="228" stopIfTrue="1">
      <formula>$A1131&lt;&gt;""</formula>
    </cfRule>
  </conditionalFormatting>
  <conditionalFormatting sqref="B1138:E1148">
    <cfRule type="expression" dxfId="70" priority="96" stopIfTrue="1">
      <formula>$A1138&lt;&gt;""</formula>
    </cfRule>
  </conditionalFormatting>
  <conditionalFormatting sqref="B1152:E1152">
    <cfRule type="expression" dxfId="69" priority="122" stopIfTrue="1">
      <formula>$A1152&lt;&gt;""</formula>
    </cfRule>
  </conditionalFormatting>
  <conditionalFormatting sqref="B1253:E1260 I1253:J1270">
    <cfRule type="expression" dxfId="68" priority="172" stopIfTrue="1">
      <formula>$A1253&lt;&gt;""</formula>
    </cfRule>
  </conditionalFormatting>
  <conditionalFormatting sqref="B1293:E1301">
    <cfRule type="expression" dxfId="67" priority="207" stopIfTrue="1">
      <formula>$A1293&lt;&gt;""</formula>
    </cfRule>
  </conditionalFormatting>
  <conditionalFormatting sqref="B1303:E1326">
    <cfRule type="expression" dxfId="66" priority="86" stopIfTrue="1">
      <formula>$A1303&lt;&gt;""</formula>
    </cfRule>
  </conditionalFormatting>
  <conditionalFormatting sqref="B1360:E1363">
    <cfRule type="expression" dxfId="65" priority="103" stopIfTrue="1">
      <formula>$A1360&lt;&gt;""</formula>
    </cfRule>
  </conditionalFormatting>
  <conditionalFormatting sqref="B1365:E1367">
    <cfRule type="expression" dxfId="64" priority="308" stopIfTrue="1">
      <formula>$A1365&lt;&gt;""</formula>
    </cfRule>
  </conditionalFormatting>
  <conditionalFormatting sqref="B1369:E1379">
    <cfRule type="expression" dxfId="63" priority="127" stopIfTrue="1">
      <formula>$A1369&lt;&gt;""</formula>
    </cfRule>
  </conditionalFormatting>
  <conditionalFormatting sqref="B1393:E1404">
    <cfRule type="expression" dxfId="62" priority="165" stopIfTrue="1">
      <formula>$A1393&lt;&gt;""</formula>
    </cfRule>
  </conditionalFormatting>
  <conditionalFormatting sqref="B1412:E1450">
    <cfRule type="expression" dxfId="61" priority="202" stopIfTrue="1">
      <formula>$A1412&lt;&gt;""</formula>
    </cfRule>
  </conditionalFormatting>
  <conditionalFormatting sqref="B1453:E1458">
    <cfRule type="expression" dxfId="60" priority="272" stopIfTrue="1">
      <formula>$A1453&lt;&gt;""</formula>
    </cfRule>
  </conditionalFormatting>
  <conditionalFormatting sqref="B489:G489">
    <cfRule type="expression" dxfId="59" priority="222" stopIfTrue="1">
      <formula>$A489&lt;&gt;""</formula>
    </cfRule>
  </conditionalFormatting>
  <conditionalFormatting sqref="B478:H483">
    <cfRule type="expression" dxfId="58" priority="242" stopIfTrue="1">
      <formula>$A478&lt;&gt;""</formula>
    </cfRule>
  </conditionalFormatting>
  <conditionalFormatting sqref="B490:H496">
    <cfRule type="expression" dxfId="57" priority="198" stopIfTrue="1">
      <formula>$A490&lt;&gt;""</formula>
    </cfRule>
  </conditionalFormatting>
  <conditionalFormatting sqref="B1067:H1082">
    <cfRule type="expression" dxfId="56" priority="268" stopIfTrue="1">
      <formula>$A1067&lt;&gt;""</formula>
    </cfRule>
  </conditionalFormatting>
  <conditionalFormatting sqref="B1272:H1274 B1275:E1288 H1275:H1288">
    <cfRule type="expression" dxfId="55" priority="197" stopIfTrue="1">
      <formula>$A1272&lt;&gt;""</formula>
    </cfRule>
  </conditionalFormatting>
  <conditionalFormatting sqref="B1290:H1292">
    <cfRule type="expression" dxfId="54" priority="92" stopIfTrue="1">
      <formula>$A1290&lt;&gt;""</formula>
    </cfRule>
  </conditionalFormatting>
  <conditionalFormatting sqref="B1364:H1364">
    <cfRule type="expression" dxfId="53" priority="338" stopIfTrue="1">
      <formula>$A1364&lt;&gt;""</formula>
    </cfRule>
  </conditionalFormatting>
  <conditionalFormatting sqref="B1380:H1385">
    <cfRule type="expression" dxfId="52" priority="66" stopIfTrue="1">
      <formula>$A1380&lt;&gt;""</formula>
    </cfRule>
  </conditionalFormatting>
  <conditionalFormatting sqref="B1410:H1411">
    <cfRule type="expression" dxfId="51" priority="245" stopIfTrue="1">
      <formula>$A1410&lt;&gt;""</formula>
    </cfRule>
  </conditionalFormatting>
  <conditionalFormatting sqref="B497:I499">
    <cfRule type="expression" dxfId="50" priority="144" stopIfTrue="1">
      <formula>$A497&lt;&gt;""</formula>
    </cfRule>
  </conditionalFormatting>
  <conditionalFormatting sqref="B645:I688">
    <cfRule type="expression" dxfId="49" priority="305" stopIfTrue="1">
      <formula>$A645&lt;&gt;""</formula>
    </cfRule>
  </conditionalFormatting>
  <conditionalFormatting sqref="B690:I690">
    <cfRule type="expression" dxfId="48" priority="71" stopIfTrue="1">
      <formula>$A690&lt;&gt;""</formula>
    </cfRule>
  </conditionalFormatting>
  <conditionalFormatting sqref="B1137:I1137">
    <cfRule type="expression" dxfId="47" priority="196" stopIfTrue="1">
      <formula>$A1137&lt;&gt;""</formula>
    </cfRule>
  </conditionalFormatting>
  <conditionalFormatting sqref="B1149:I1151">
    <cfRule type="expression" dxfId="46" priority="65" stopIfTrue="1">
      <formula>$A1149&lt;&gt;""</formula>
    </cfRule>
  </conditionalFormatting>
  <conditionalFormatting sqref="B1153:I1157">
    <cfRule type="expression" dxfId="45" priority="67" stopIfTrue="1">
      <formula>$A1153&lt;&gt;""</formula>
    </cfRule>
  </conditionalFormatting>
  <conditionalFormatting sqref="B1271:I1271 I1272:I1288">
    <cfRule type="expression" dxfId="44" priority="200" stopIfTrue="1">
      <formula>$A1271&lt;&gt;""</formula>
    </cfRule>
  </conditionalFormatting>
  <conditionalFormatting sqref="B1368:I1368">
    <cfRule type="expression" dxfId="43" priority="195" stopIfTrue="1">
      <formula>$A1368&lt;&gt;""</formula>
    </cfRule>
  </conditionalFormatting>
  <conditionalFormatting sqref="B123:J144">
    <cfRule type="expression" dxfId="42" priority="49" stopIfTrue="1">
      <formula>$A123&lt;&gt;""</formula>
    </cfRule>
  </conditionalFormatting>
  <conditionalFormatting sqref="B181:J184">
    <cfRule type="expression" dxfId="41" priority="46" stopIfTrue="1">
      <formula>$A181&lt;&gt;""</formula>
    </cfRule>
  </conditionalFormatting>
  <conditionalFormatting sqref="B229:J229">
    <cfRule type="expression" dxfId="40" priority="28" stopIfTrue="1">
      <formula>$A229&lt;&gt;""</formula>
    </cfRule>
  </conditionalFormatting>
  <conditionalFormatting sqref="B261:J267">
    <cfRule type="expression" dxfId="39" priority="18" stopIfTrue="1">
      <formula>$A261&lt;&gt;""</formula>
    </cfRule>
  </conditionalFormatting>
  <conditionalFormatting sqref="B269:J270">
    <cfRule type="expression" dxfId="38" priority="309" stopIfTrue="1">
      <formula>$A269&lt;&gt;""</formula>
    </cfRule>
  </conditionalFormatting>
  <conditionalFormatting sqref="B281:J281">
    <cfRule type="expression" dxfId="37" priority="8" stopIfTrue="1">
      <formula>$A281&lt;&gt;""</formula>
    </cfRule>
  </conditionalFormatting>
  <conditionalFormatting sqref="B360:J420">
    <cfRule type="expression" dxfId="36" priority="310" stopIfTrue="1">
      <formula>$A360&lt;&gt;""</formula>
    </cfRule>
  </conditionalFormatting>
  <conditionalFormatting sqref="B457:J458">
    <cfRule type="expression" dxfId="35" priority="271" stopIfTrue="1">
      <formula>$A457&lt;&gt;""</formula>
    </cfRule>
  </conditionalFormatting>
  <conditionalFormatting sqref="B599:J625">
    <cfRule type="expression" dxfId="34" priority="51" stopIfTrue="1">
      <formula>$A599&lt;&gt;""</formula>
    </cfRule>
  </conditionalFormatting>
  <conditionalFormatting sqref="B1053:J1054">
    <cfRule type="expression" dxfId="33" priority="266" stopIfTrue="1">
      <formula>$A1053&lt;&gt;""</formula>
    </cfRule>
  </conditionalFormatting>
  <conditionalFormatting sqref="B1127:J1130">
    <cfRule type="expression" dxfId="32" priority="56" stopIfTrue="1">
      <formula>$A1127&lt;&gt;""</formula>
    </cfRule>
  </conditionalFormatting>
  <conditionalFormatting sqref="B1158:J1252">
    <cfRule type="expression" dxfId="31" priority="82" stopIfTrue="1">
      <formula>$A1158&lt;&gt;""</formula>
    </cfRule>
  </conditionalFormatting>
  <conditionalFormatting sqref="B1406:J1406">
    <cfRule type="expression" dxfId="30" priority="247" stopIfTrue="1">
      <formula>$A1406&lt;&gt;""</formula>
    </cfRule>
  </conditionalFormatting>
  <conditionalFormatting sqref="B1461:J4374">
    <cfRule type="expression" dxfId="29" priority="91" stopIfTrue="1">
      <formula>$A1461&lt;&gt;""</formula>
    </cfRule>
  </conditionalFormatting>
  <conditionalFormatting sqref="D292:D293">
    <cfRule type="expression" dxfId="28" priority="341" stopIfTrue="1">
      <formula>$A291&lt;&gt;""</formula>
    </cfRule>
  </conditionalFormatting>
  <conditionalFormatting sqref="F278:H279">
    <cfRule type="expression" dxfId="27" priority="10" stopIfTrue="1">
      <formula>$A278&lt;&gt;""</formula>
    </cfRule>
  </conditionalFormatting>
  <conditionalFormatting sqref="F472:H473">
    <cfRule type="expression" dxfId="26" priority="188" stopIfTrue="1">
      <formula>$A472&lt;&gt;""</formula>
    </cfRule>
  </conditionalFormatting>
  <conditionalFormatting sqref="F476:H477">
    <cfRule type="expression" dxfId="25" priority="278" stopIfTrue="1">
      <formula>$A476&lt;&gt;""</formula>
    </cfRule>
  </conditionalFormatting>
  <conditionalFormatting sqref="F484:H486 H487:H489">
    <cfRule type="expression" dxfId="24" priority="220" stopIfTrue="1">
      <formula>$A484&lt;&gt;""</formula>
    </cfRule>
  </conditionalFormatting>
  <conditionalFormatting sqref="F1131:H1131">
    <cfRule type="expression" dxfId="23" priority="329" stopIfTrue="1">
      <formula>$A1131&lt;&gt;""</formula>
    </cfRule>
  </conditionalFormatting>
  <conditionalFormatting sqref="F1255:H1260">
    <cfRule type="expression" dxfId="22" priority="171" stopIfTrue="1">
      <formula>$A1255&lt;&gt;""</formula>
    </cfRule>
  </conditionalFormatting>
  <conditionalFormatting sqref="H474:H475">
    <cfRule type="expression" dxfId="21" priority="192" stopIfTrue="1">
      <formula>$A474&lt;&gt;""</formula>
    </cfRule>
  </conditionalFormatting>
  <conditionalFormatting sqref="H1132:H1136">
    <cfRule type="expression" dxfId="20" priority="230" stopIfTrue="1">
      <formula>$A1132&lt;&gt;""</formula>
    </cfRule>
  </conditionalFormatting>
  <conditionalFormatting sqref="H1254">
    <cfRule type="expression" dxfId="19" priority="241" stopIfTrue="1">
      <formula>$A1254&lt;&gt;""</formula>
    </cfRule>
  </conditionalFormatting>
  <conditionalFormatting sqref="H1293:H1301">
    <cfRule type="expression" dxfId="18" priority="209" stopIfTrue="1">
      <formula>$A1293&lt;&gt;""</formula>
    </cfRule>
  </conditionalFormatting>
  <conditionalFormatting sqref="H1303:H1326">
    <cfRule type="expression" dxfId="17" priority="88" stopIfTrue="1">
      <formula>$A1303&lt;&gt;""</formula>
    </cfRule>
  </conditionalFormatting>
  <conditionalFormatting sqref="H1365:H1367">
    <cfRule type="expression" dxfId="16" priority="307" stopIfTrue="1">
      <formula>$A1365&lt;&gt;""</formula>
    </cfRule>
  </conditionalFormatting>
  <conditionalFormatting sqref="H1369:H1379">
    <cfRule type="expression" dxfId="15" priority="68" stopIfTrue="1">
      <formula>$A1369&lt;&gt;""</formula>
    </cfRule>
  </conditionalFormatting>
  <conditionalFormatting sqref="H1412">
    <cfRule type="expression" dxfId="14" priority="204" stopIfTrue="1">
      <formula>$A1412&lt;&gt;""</formula>
    </cfRule>
  </conditionalFormatting>
  <conditionalFormatting sqref="H1453:H1458">
    <cfRule type="expression" dxfId="13" priority="274" stopIfTrue="1">
      <formula>$A1453&lt;&gt;""</formula>
    </cfRule>
  </conditionalFormatting>
  <conditionalFormatting sqref="H689:I689">
    <cfRule type="expression" dxfId="12" priority="115" stopIfTrue="1">
      <formula>$A689&lt;&gt;""</formula>
    </cfRule>
  </conditionalFormatting>
  <conditionalFormatting sqref="H1138:I1148">
    <cfRule type="expression" dxfId="11" priority="99" stopIfTrue="1">
      <formula>$A1138&lt;&gt;""</formula>
    </cfRule>
  </conditionalFormatting>
  <conditionalFormatting sqref="H1152:I1152">
    <cfRule type="expression" dxfId="10" priority="125" stopIfTrue="1">
      <formula>$A1152&lt;&gt;""</formula>
    </cfRule>
  </conditionalFormatting>
  <conditionalFormatting sqref="H1110:J1110">
    <cfRule type="expression" dxfId="9" priority="181" stopIfTrue="1">
      <formula>$A1110&lt;&gt;""</formula>
    </cfRule>
  </conditionalFormatting>
  <conditionalFormatting sqref="H1360:J1363">
    <cfRule type="expression" dxfId="8" priority="104" stopIfTrue="1">
      <formula>$A1360&lt;&gt;""</formula>
    </cfRule>
  </conditionalFormatting>
  <conditionalFormatting sqref="H1393:J1404">
    <cfRule type="expression" dxfId="7" priority="63" stopIfTrue="1">
      <formula>$A1393&lt;&gt;""</formula>
    </cfRule>
  </conditionalFormatting>
  <conditionalFormatting sqref="I472:I496">
    <cfRule type="expression" dxfId="6" priority="189" stopIfTrue="1">
      <formula>$A472&lt;&gt;""</formula>
    </cfRule>
  </conditionalFormatting>
  <conditionalFormatting sqref="I1369:I1385">
    <cfRule type="expression" dxfId="5" priority="131" stopIfTrue="1">
      <formula>$A1369&lt;&gt;""</formula>
    </cfRule>
  </conditionalFormatting>
  <conditionalFormatting sqref="I1290:J1359">
    <cfRule type="expression" dxfId="4" priority="211" stopIfTrue="1">
      <formula>$A1290&lt;&gt;""</formula>
    </cfRule>
  </conditionalFormatting>
  <conditionalFormatting sqref="I1410:J1447">
    <cfRule type="expression" dxfId="3" priority="206" stopIfTrue="1">
      <formula>$A1410&lt;&gt;""</formula>
    </cfRule>
  </conditionalFormatting>
  <conditionalFormatting sqref="I1451:J1458">
    <cfRule type="expression" dxfId="2" priority="304" stopIfTrue="1">
      <formula>$A1451&lt;&gt;""</formula>
    </cfRule>
  </conditionalFormatting>
  <conditionalFormatting sqref="J287:J320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339" stopIfTrue="1">
      <formula>$A287&lt;&gt;""</formula>
    </cfRule>
  </conditionalFormatting>
  <conditionalFormatting sqref="J1137:J1157">
    <cfRule type="expression" dxfId="0" priority="331"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20 F132:F228 F230:F243 F245:F285 F287:F5000" xr:uid="{255B499D-B3E6-47A9-A857-DBFE56F071D9}">
      <formula1>$F$96:$F$99</formula1>
    </dataValidation>
    <dataValidation type="list" allowBlank="1" showInputMessage="1" showErrorMessage="1" sqref="A107:A120 A132:A228 A230:A243 A245:A285 A287:A5000" xr:uid="{540C0DA9-E9CD-4805-B659-E67C1C32B21C}">
      <formula1>OFFSET($A$1,0,0,$B$3,1)</formula1>
    </dataValidation>
    <dataValidation allowBlank="1" sqref="G107:G120 G132:G228 G230:G243 G245:G285 G287:G5000" xr:uid="{B36265DD-F5DD-4F0A-AD93-4A0388363C0B}"/>
    <dataValidation type="list" allowBlank="1" showInputMessage="1" showErrorMessage="1" errorTitle="Chyba !" error="zadajte (vyberte zo zoznamu) platný analytický kód podľa nápovedy k bunke I104" sqref="J107:J120 J132:J228 J230:J243 J245:J285 J28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C224" sqref="C22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ZÁPASNÍCKY ZVÄZ,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31791981</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sekretariát SZZ</cp:lastModifiedBy>
  <cp:revision/>
  <cp:lastPrinted>2026-04-15T16:29:06Z</cp:lastPrinted>
  <dcterms:created xsi:type="dcterms:W3CDTF">2017-02-20T06:20:12Z</dcterms:created>
  <dcterms:modified xsi:type="dcterms:W3CDTF">2026-04-15T16:39:48Z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