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msupoprad-my.sharepoint.com/personal/stefan_pcola_poprad_sk/Documents/3_SCÚ/2025_SCÚ/2025_Priebežné čerpanie SCÚ/"/>
    </mc:Choice>
  </mc:AlternateContent>
  <xr:revisionPtr revIDLastSave="0" documentId="8_{BCB5BA7F-8B1C-4A04-8394-9BDB35AA090C}"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M47"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C13" i="6"/>
  <c r="C10" i="6"/>
  <c r="K40" i="9"/>
  <c r="L41" i="9"/>
  <c r="L43" i="9"/>
  <c r="L46" i="9" s="1"/>
  <c r="K45" i="9"/>
  <c r="B43" i="9" s="1"/>
  <c r="M13" i="4"/>
  <c r="K12" i="4"/>
  <c r="J12" i="4" s="1"/>
  <c r="C11" i="6"/>
  <c r="K46"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<sst xmlns="http://schemas.openxmlformats.org/spreadsheetml/2006/main" count="6849" uniqueCount="3177">
  <si>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</si>
  <si>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</si>
  <si>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</si>
  <si>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</si>
  <si>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</si>
  <si>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</si>
  <si>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</si>
  <si>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</si>
  <si>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</si>
  <si>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</si>
  <si>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</si>
  <si>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</si>
  <si>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</si>
  <si>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</si>
  <si>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</si>
  <si>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</si>
  <si>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</si>
  <si>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</si>
  <si>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</si>
  <si>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</si>
  <si>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</si>
  <si>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</si>
  <si>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</si>
  <si>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</si>
  <si>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</si>
  <si>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</si>
  <si>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</si>
  <si>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</si>
  <si>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</si>
  <si>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</si>
  <si>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</si>
  <si>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</si>
  <si>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</si>
  <si>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</si>
  <si>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</si>
  <si>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</si>
  <si>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</si>
  <si>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</si>
  <si>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</si>
  <si>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</si>
  <si>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</si>
  <si>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</si>
  <si>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</si>
  <si>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</si>
  <si>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</si>
  <si>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</si>
  <si>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</si>
  <si>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</si>
  <si>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</si>
  <si>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</si>
  <si>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</si>
  <si>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</si>
  <si>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</si>
  <si>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</si>
  <si>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</si>
  <si>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</si>
  <si>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</si>
  <si>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</si>
  <si>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</si>
  <si>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</si>
  <si>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</si>
  <si>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</si>
  <si>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</si>
  <si>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</si>
  <si>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</si>
  <si>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</si>
  <si>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</si>
  <si>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</si>
  <si>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</si>
  <si>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</si>
  <si>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</si>
  <si>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</si>
  <si>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</si>
  <si>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</si>
  <si>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</si>
  <si>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</si>
  <si>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</si>
  <si>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</si>
  <si>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</si>
  <si>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</si>
  <si>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</si>
  <si>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</si>
  <si>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</si>
  <si>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</si>
  <si>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</si>
  <si>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</si>
  <si>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</si>
  <si>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</si>
  <si>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</si>
  <si>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</si>
  <si>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</si>
  <si>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</si>
  <si>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</si>
  <si>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</si>
  <si>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</si>
  <si>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</si>
  <si>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</si>
  <si>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</si>
  <si>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</si>
  <si>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</si>
  <si>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</si>
  <si>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</si>
  <si>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</si>
  <si>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</si>
  <si>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</si>
  <si>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</si>
  <si>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</si>
  <si>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</si>
  <si>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</si>
  <si>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</si>
  <si>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</si>
  <si>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</si>
  <si>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</si>
  <si>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</si>
  <si>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</si>
  <si>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</si>
  <si>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</si>
  <si>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</si>
  <si>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</si>
  <si>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</si>
  <si>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</si>
  <si>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</si>
  <si>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</si>
  <si>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</si>
  <si>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</si>
  <si>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</si>
  <si>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</si>
  <si>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</si>
  <si>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</si>
  <si>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</si>
  <si>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</si>
  <si>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</si>
  <si>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</si>
  <si>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</si>
  <si>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</si>
  <si>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</si>
  <si>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</si>
  <si>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</si>
  <si>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</si>
  <si>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</si>
  <si>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</si>
  <si>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</si>
  <si>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</si>
  <si>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</si>
  <si>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</si>
  <si>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</si>
  <si>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</si>
  <si>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</si>
  <si>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</si>
  <si>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</si>
  <si>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</si>
  <si>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</si>
  <si>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</si>
  <si>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</si>
  <si>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</si>
  <si>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</si>
  <si>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</si>
  <si>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</si>
  <si>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</si>
  <si>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</si>
  <si>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</si>
  <si>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</si>
  <si>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</si>
  <si>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</si>
  <si>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</si>
  <si>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</si>
  <si>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</si>
  <si>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</si>
  <si>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</si>
  <si>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</si>
  <si>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</si>
  <si>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</si>
  <si>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</si>
  <si>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</si>
  <si>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</si>
  <si>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</si>
  <si>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</si>
  <si>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</si>
  <si>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</si>
  <si>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</si>
  <si>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</si>
  <si>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</si>
  <si>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</si>
  <si>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</si>
  <si>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</si>
  <si>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</si>
  <si>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</si>
  <si>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</si>
  <si>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</si>
  <si>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</si>
  <si>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</si>
  <si>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</si>
  <si>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</si>
  <si>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</si>
  <si>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</si>
  <si>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</si>
  <si>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</si>
  <si>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</si>
  <si>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</si>
  <si>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</si>
  <si>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</si>
  <si>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</si>
  <si>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</si>
  <si>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</si>
  <si>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</si>
  <si>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</si>
  <si>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</si>
  <si>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</si>
  <si>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</si>
  <si>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</si>
  <si>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</si>
  <si>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</si>
  <si>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</si>
  <si>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</si>
  <si>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</si>
  <si>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</si>
  <si>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</si>
  <si>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</si>
  <si>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</si>
  <si>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</si>
  <si>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</si>
  <si>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</si>
  <si>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</si>
  <si>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</si>
  <si>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</si>
  <si>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</si>
  <si>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</si>
  <si>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</si>
  <si>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</si>
  <si>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</si>
  <si>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</si>
  <si>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</si>
  <si>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</si>
  <si>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</si>
  <si>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</si>
  <si>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</si>
  <si>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</si>
  <si>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</si>
  <si>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</si>
  <si>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</si>
  <si>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</si>
  <si>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</si>
  <si>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</si>
  <si>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</si>
  <si>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</si>
  <si>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</si>
  <si>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</si>
  <si>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</si>
  <si>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</si>
  <si>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</si>
  <si>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</si>
  <si>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</si>
  <si>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</si>
  <si>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</si>
  <si>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</si>
  <si>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</si>
  <si>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</si>
  <si>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</si>
  <si>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</si>
  <si>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</si>
  <si>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</si>
  <si>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</si>
  <si>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</si>
  <si>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</si>
  <si>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</si>
  <si>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</si>
  <si>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</si>
  <si>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</si>
  <si>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</si>
  <si>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</si>
  <si>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</si>
  <si>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</si>
  <si>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</si>
  <si>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</si>
  <si>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</si>
  <si>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</si>
  <si>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</si>
  <si>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</si>
  <si>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</si>
  <si>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</si>
  <si>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</si>
  <si>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</si>
  <si>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</si>
  <si>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</si>
  <si>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</si>
  <si>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</si>
  <si>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</si>
  <si>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</si>
  <si>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</si>
  <si>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</si>
  <si>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</si>
  <si>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</si>
  <si>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</si>
  <si>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</si>
  <si>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</si>
  <si>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</si>
  <si>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</si>
  <si>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</si>
  <si>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</si>
  <si>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</si>
  <si>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</si>
  <si>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</si>
  <si>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</si>
  <si>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</si>
  <si>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</si>
  <si>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</si>
  <si>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</si>
  <si>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</si>
  <si>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</si>
  <si>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</si>
  <si>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</si>
  <si>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</si>
  <si>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</si>
  <si>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</si>
  <si>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</si>
  <si>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</si>
  <si>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</si>
  <si>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</si>
  <si>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</si>
  <si>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</si>
  <si>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</si>
  <si>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</si>
  <si>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</si>
  <si>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</si>
  <si>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</si>
  <si>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</si>
  <si>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</si>
  <si>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</si>
  <si>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</si>
  <si>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</si>
  <si>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</si>
  <si>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</si>
  <si>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</si>
  <si>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</si>
  <si>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</si>
  <si>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</si>
  <si>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</si>
  <si>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</si>
  <si>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</si>
  <si>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</si>
  <si>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</si>
  <si>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</si>
  <si>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</si>
  <si>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</si>
  <si>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</si>
  <si>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</si>
  <si>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</si>
  <si>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</si>
  <si>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</si>
  <si>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</si>
  <si>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</si>
  <si>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</si>
  <si>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</si>
  <si>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</si>
  <si>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</si>
  <si>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</si>
  <si>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</si>
  <si>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</si>
  <si>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</si>
  <si>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</si>
  <si>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</si>
  <si>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</si>
  <si>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</si>
  <si>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</si>
  <si>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</si>
  <si>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</si>
  <si>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</si>
  <si>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</si>
  <si>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</si>
  <si>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</si>
  <si>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</si>
  <si>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</si>
  <si>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</si>
  <si>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</si>
  <si>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</si>
  <si>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</si>
  <si>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</si>
  <si>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</si>
  <si>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</si>
  <si>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</si>
  <si>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</si>
  <si>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</si>
  <si>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</si>
  <si>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</si>
  <si>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</si>
  <si>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</si>
  <si>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</si>
  <si>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</si>
  <si>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</si>
  <si>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</si>
  <si>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</si>
  <si>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</si>
  <si>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</si>
  <si>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</si>
  <si>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</si>
  <si>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</si>
  <si>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</si>
  <si>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</si>
  <si>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</si>
  <si>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</si>
  <si>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</si>
  <si>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</si>
  <si>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</si>
  <si>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</si>
  <si>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</si>
  <si>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</si>
  <si>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</si>
  <si>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</si>
  <si>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</si>
  <si>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</si>
  <si>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</si>
  <si>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</si>
  <si>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</si>
  <si>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</si>
  <si>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</si>
  <si>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</si>
  <si>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</si>
  <si>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</si>
  <si>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</si>
  <si>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</si>
  <si>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</si>
  <si>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</si>
  <si>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</si>
  <si>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</si>
  <si>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</si>
  <si>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</si>
  <si>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</si>
  <si>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</si>
  <si>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</si>
  <si>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</si>
  <si>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</si>
  <si>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</si>
  <si>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</si>
  <si>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</si>
  <si>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</si>
  <si>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</si>
  <si>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</si>
  <si>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</si>
  <si>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</si>
  <si>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</si>
  <si>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</si>
  <si>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</si>
  <si>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</si>
  <si>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</si>
  <si>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</si>
  <si>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</si>
  <si>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</si>
  <si>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</si>
  <si>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</si>
  <si>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</si>
  <si>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</si>
  <si>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</si>
  <si>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</si>
  <si>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</si>
  <si>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</si>
  <si>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</si>
  <si>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</si>
  <si>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</si>
  <si>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</si>
  <si>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</si>
  <si>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</si>
  <si>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</si>
  <si>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</si>
  <si>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</si>
  <si>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</si>
  <si>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</si>
  <si>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</si>
  <si>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</si>
  <si>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</si>
  <si>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</si>
  <si>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</si>
  <si>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</si>
  <si>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</si>
  <si>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</si>
  <si>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</si>
  <si>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</si>
  <si>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</si>
  <si>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</si>
  <si>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</si>
  <si>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</si>
  <si>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</si>
  <si>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</si>
  <si>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</si>
  <si>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</si>
  <si>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</si>
  <si>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</si>
  <si>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</si>
  <si>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</si>
  <si>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</si>
  <si>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</si>
  <si>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</si>
  <si>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</si>
  <si>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</si>
  <si>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</si>
  <si>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</si>
  <si>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</si>
  <si>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</si>
  <si>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</si>
  <si>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</si>
  <si>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</si>
  <si>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</si>
  <si>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</si>
  <si>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</si>
  <si>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</si>
  <si>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</si>
  <si>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</si>
  <si>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</si>
  <si>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</si>
  <si>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</si>
  <si>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</si>
  <si>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</si>
  <si>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</si>
  <si>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</si>
  <si>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</si>
  <si>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</si>
  <si>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</si>
  <si>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</si>
  <si>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</si>
  <si>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</si>
  <si>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</si>
  <si>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</si>
  <si>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</si>
  <si>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</si>
  <si>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</si>
  <si>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</si>
  <si>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</si>
  <si>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</si>
  <si>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</si>
  <si>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</si>
  <si>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</si>
  <si>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</si>
  <si>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</si>
  <si>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</si>
  <si>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</si>
  <si>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</si>
  <si>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</si>
  <si>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</si>
  <si>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</si>
  <si>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</si>
  <si>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</si>
  <si>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</si>
  <si>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</si>
  <si>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</si>
  <si>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</si>
  <si>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</si>
  <si>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</si>
  <si>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</si>
  <si>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</si>
  <si>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</si>
  <si>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</si>
  <si>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</si>
  <si>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</si>
  <si>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</si>
  <si>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</si>
  <si>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</si>
  <si>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</si>
  <si>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</si>
  <si>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</si>
  <si>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</si>
  <si>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</si>
  <si>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</si>
  <si>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</si>
  <si>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</si>
  <si>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</si>
  <si>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</si>
  <si>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</si>
  <si>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</si>
  <si>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</si>
  <si>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</si>
  <si>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</si>
  <si>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</si>
  <si>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</si>
  <si>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</si>
  <si>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</si>
  <si>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</si>
  <si>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</si>
  <si>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</si>
  <si>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</si>
  <si>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</si>
  <si>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</si>
  <si>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</si>
  <si>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</si>
  <si>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</si>
  <si>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</si>
  <si>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</si>
  <si>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</si>
  <si>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</si>
  <si>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</si>
  <si>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</si>
  <si>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</si>
  <si>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</si>
  <si>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</si>
  <si>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</si>
  <si>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</si>
  <si>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</si>
  <si>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</si>
  <si>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</si>
  <si>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</si>
  <si>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</si>
  <si>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</si>
  <si>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</si>
  <si>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</si>
  <si>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</si>
  <si>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</si>
  <si>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</si>
  <si>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</si>
  <si>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</si>
  <si>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</si>
  <si>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</si>
  <si>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</si>
  <si>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</si>
  <si>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</si>
  <si>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</si>
  <si>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</si>
  <si>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</si>
  <si>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</si>
  <si>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</si>
  <si>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</si>
  <si>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</si>
  <si>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</si>
  <si>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</si>
  <si>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</si>
  <si>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</si>
  <si>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</si>
  <si>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</si>
  <si>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</si>
  <si>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</si>
  <si>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</si>
  <si>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</si>
  <si>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</si>
  <si>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</si>
  <si>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</si>
  <si>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</si>
  <si>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</si>
  <si>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</si>
  <si>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</si>
  <si>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</si>
  <si>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</si>
  <si>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</si>
  <si>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</si>
  <si>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</si>
  <si>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</si>
  <si>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</si>
  <si>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</si>
  <si>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</si>
  <si>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</si>
  <si>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</si>
  <si>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</si>
  <si>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</si>
  <si>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</si>
  <si>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</si>
  <si>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</si>
  <si>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</si>
  <si>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</si>
  <si>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</si>
  <si>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</si>
  <si>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</si>
  <si>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</si>
  <si>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</si>
  <si>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</si>
  <si>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</si>
  <si>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</si>
  <si>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</si>
  <si>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</si>
  <si>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</si>
  <si>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</si>
  <si>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</si>
  <si>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</si>
  <si>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</si>
  <si>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</si>
  <si>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</si>
  <si>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</si>
  <si>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</si>
  <si>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</si>
  <si>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</si>
  <si>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</si>
  <si>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</si>
  <si>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</si>
  <si>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</si>
  <si>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</si>
  <si>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</si>
  <si>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</si>
  <si>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</si>
  <si>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</si>
  <si>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</si>
  <si>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</si>
  <si>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</si>
  <si>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</si>
  <si>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</si>
  <si>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</si>
  <si>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</si>
  <si>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</si>
  <si>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</si>
  <si>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</si>
  <si>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</si>
  <si>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</si>
  <si>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</si>
  <si>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</si>
  <si>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</si>
  <si>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</si>
  <si>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</si>
  <si>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</si>
  <si>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</si>
  <si>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</si>
  <si>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</si>
  <si>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</si>
  <si>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</si>
  <si>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</si>
  <si>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</si>
  <si>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</si>
  <si>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</si>
  <si>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</si>
  <si>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</si>
  <si>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</si>
  <si>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</si>
  <si>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</si>
  <si>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</si>
  <si>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</si>
  <si>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</si>
  <si>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</si>
  <si>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</si>
  <si>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</si>
  <si>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</si>
  <si>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</si>
  <si>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</si>
  <si>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</si>
  <si>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</si>
  <si>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</si>
  <si>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</si>
  <si>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</si>
  <si>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</si>
  <si>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</si>
  <si>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</si>
  <si>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</si>
  <si>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</si>
  <si>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</si>
  <si>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</si>
  <si>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</si>
  <si>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</si>
  <si>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</si>
  <si>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</si>
  <si>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</si>
  <si>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</si>
  <si>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</si>
  <si>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</si>
  <si>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</si>
  <si>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</si>
  <si>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</si>
  <si>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</si>
  <si>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</si>
  <si>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</si>
  <si>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</si>
  <si>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</si>
  <si>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</si>
  <si>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</si>
  <si>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</si>
  <si>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</si>
  <si>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</si>
  <si>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</si>
  <si>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</si>
  <si>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</si>
  <si>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</si>
  <si>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</si>
  <si>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</si>
  <si>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</si>
  <si>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</si>
  <si>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</si>
  <si>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</si>
  <si>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</si>
  <si>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</si>
  <si>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</si>
  <si>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</si>
  <si>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</si>
  <si>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</si>
  <si>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</si>
  <si>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</si>
  <si>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</si>
  <si>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</si>
  <si>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</si>
  <si>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</si>
  <si>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</si>
  <si>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</si>
  <si>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</si>
  <si>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</si>
  <si>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</si>
  <si>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</si>
  <si>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</si>
  <si>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</si>
  <si>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</si>
  <si>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</si>
  <si>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</si>
  <si>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</si>
  <si>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</si>
  <si>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</si>
  <si>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</si>
  <si>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</si>
  <si>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</si>
  <si>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</si>
  <si>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</si>
  <si>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</si>
  <si>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</si>
  <si>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</si>
  <si>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</si>
  <si>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</si>
  <si>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</si>
  <si>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</si>
  <si>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</si>
  <si>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</si>
  <si>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</si>
  <si>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</si>
  <si>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</si>
  <si>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</si>
  <si>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</si>
  <si>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</si>
  <si>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</si>
  <si>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</si>
  <si>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</si>
  <si>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</si>
  <si>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</si>
  <si>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</si>
  <si>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</si>
  <si>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</si>
  <si>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</si>
  <si>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</si>
  <si>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</si>
  <si>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</si>
  <si>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</si>
  <si>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</si>
  <si>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</si>
  <si>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</si>
  <si>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</si>
  <si>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</si>
  <si>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</si>
  <si>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</si>
  <si>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</si>
  <si>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</si>
  <si>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</si>
  <si>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</si>
  <si>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</si>
  <si>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</si>
  <si>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</si>
  <si>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</si>
  <si>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</si>
  <si>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</si>
  <si>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</si>
  <si>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</si>
  <si>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</si>
  <si>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</si>
  <si>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</si>
  <si>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</si>
  <si>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</si>
  <si>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</si>
  <si>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</si>
  <si>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</si>
  <si>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</si>
  <si>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</si>
  <si>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</si>
  <si>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</si>
  <si>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</si>
  <si>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</si>
  <si>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</si>
  <si>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</si>
  <si>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</si>
  <si>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</si>
  <si>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</si>
  <si>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</si>
  <si>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</si>
  <si>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</si>
  <si>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</si>
  <si>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</si>
  <si>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</si>
  <si>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</si>
  <si>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</si>
  <si>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</si>
  <si>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</si>
  <si>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</si>
  <si>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</si>
  <si>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</si>
  <si>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</si>
  <si>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</si>
  <si>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</si>
  <si>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</si>
  <si>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</si>
  <si>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</si>
  <si>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</si>
  <si>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</si>
  <si>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</si>
  <si>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</si>
  <si>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</si>
  <si>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</si>
  <si>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</si>
  <si>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</si>
  <si>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</si>
  <si>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</si>
  <si>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</si>
  <si>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</si>
  <si>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</si>
  <si>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</si>
  <si>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</si>
  <si>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</si>
  <si>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</si>
  <si>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</si>
  <si>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</si>
  <si>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</si>
  <si>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</si>
  <si>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</si>
  <si>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</si>
  <si>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</si>
  <si>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</si>
  <si>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</si>
  <si>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</si>
  <si>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</si>
  <si>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</si>
  <si>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</si>
  <si>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</si>
  <si>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</si>
  <si>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</si>
  <si>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</si>
  <si>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</si>
  <si>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</si>
  <si>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</si>
  <si>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</si>
  <si>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</si>
  <si>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</si>
  <si>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</si>
  <si>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</si>
  <si>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</si>
  <si>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</si>
  <si>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</si>
  <si>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</si>
  <si>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</si>
  <si>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</si>
  <si>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</si>
  <si>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</si>
  <si>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</si>
  <si>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</si>
  <si>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</si>
  <si>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</si>
  <si>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</si>
  <si>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</si>
  <si>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</si>
  <si>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</si>
  <si>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</si>
  <si>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</si>
  <si>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</si>
  <si>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</si>
  <si>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</si>
  <si>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</si>
  <si>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</si>
  <si>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</si>
  <si>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</si>
  <si>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</si>
  <si>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</si>
  <si>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</si>
  <si>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</si>
  <si>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</si>
  <si>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</si>
  <si>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</si>
  <si>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</si>
  <si>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</si>
  <si>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</si>
  <si>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</si>
  <si>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</si>
  <si>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</si>
  <si>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</si>
  <si>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</si>
  <si>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</si>
  <si>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</si>
  <si>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</si>
  <si>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</si>
  <si>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</si>
  <si>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</si>
  <si>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</si>
  <si>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</si>
  <si>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</si>
  <si>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</si>
  <si>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</si>
  <si>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</si>
  <si>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</si>
  <si>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</si>
  <si>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</si>
  <si>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</si>
  <si>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</si>
  <si>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</si>
  <si>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</si>
  <si>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</si>
  <si>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</si>
  <si>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</si>
  <si>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</si>
  <si>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</si>
  <si>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</si>
  <si>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</si>
  <si>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</si>
  <si>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</si>
  <si>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</si>
  <si>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</si>
  <si>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</si>
  <si>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</si>
  <si>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</si>
  <si>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</si>
  <si>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</si>
  <si>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</si>
  <si>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</si>
  <si>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</si>
  <si>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</si>
  <si>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</si>
  <si>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</si>
  <si>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</si>
  <si>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</si>
  <si>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</si>
  <si>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</si>
  <si>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</si>
  <si>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</si>
  <si>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</si>
  <si>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</si>
  <si>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</si>
  <si>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</si>
  <si>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</si>
  <si>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</si>
  <si>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</si>
  <si>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</si>
  <si>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</si>
  <si>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</si>
  <si>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</si>
  <si>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</si>
  <si>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</si>
  <si>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</si>
  <si>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</si>
  <si>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</si>
  <si>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</si>
  <si>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</si>
  <si>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</si>
  <si>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</si>
  <si>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</si>
  <si>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</si>
  <si>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</si>
  <si>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</si>
  <si>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</si>
  <si>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</si>
  <si>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</si>
  <si>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</si>
  <si>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</si>
  <si>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</si>
  <si>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</si>
  <si>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</si>
  <si>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</si>
  <si>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</si>
  <si>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</si>
  <si>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</si>
  <si>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</si>
  <si>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</si>
  <si>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</si>
  <si>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</si>
  <si>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</si>
  <si>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</si>
  <si>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</si>
  <si>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</si>
  <si>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</si>
  <si>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</si>
  <si>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</si>
  <si>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</si>
  <si>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</si>
  <si>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</si>
  <si>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</si>
  <si>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</si>
  <si>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</si>
  <si>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</si>
  <si>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</si>
  <si>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</si>
  <si>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</si>
  <si>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</si>
  <si>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</si>
  <si>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</si>
  <si>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</si>
  <si>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</si>
  <si>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</si>
  <si>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</si>
  <si>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</si>
  <si>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</si>
  <si>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</si>
  <si>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</si>
  <si>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</si>
  <si>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</si>
  <si>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</si>
  <si>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</si>
  <si>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</si>
  <si>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</si>
  <si>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</si>
  <si>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</si>
  <si>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</si>
  <si>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</si>
  <si>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</si>
  <si>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</si>
  <si>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</si>
  <si>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</si>
  <si>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</si>
  <si>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</si>
  <si>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</si>
  <si>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</si>
  <si>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</si>
  <si>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</si>
  <si>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</si>
  <si>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</si>
  <si>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</si>
  <si>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</si>
  <si>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</si>
  <si>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</si>
  <si>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</si>
  <si>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</si>
  <si>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</si>
  <si>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</si>
  <si>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</si>
  <si>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</si>
  <si>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</si>
  <si>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</si>
  <si>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</si>
  <si>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</si>
  <si>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</si>
  <si>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</si>
  <si>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</si>
  <si>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</si>
  <si>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</si>
  <si>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</si>
  <si>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</si>
  <si>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</si>
  <si>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</si>
  <si>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</si>
  <si>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</si>
  <si>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</si>
  <si>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</si>
  <si>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</si>
  <si>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</si>
  <si>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</si>
  <si>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</si>
  <si>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</si>
  <si>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</si>
  <si>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</si>
  <si>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</si>
  <si>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</si>
  <si>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</si>
  <si>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</si>
  <si>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</si>
  <si>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</si>
  <si>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</si>
  <si>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</si>
  <si>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</si>
  <si>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</si>
  <si>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</si>
  <si>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</si>
  <si>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</si>
  <si>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</si>
  <si>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</si>
  <si>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</si>
  <si>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</si>
  <si>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</si>
  <si>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</si>
  <si>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</si>
  <si>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</si>
  <si>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</si>
  <si>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</si>
  <si>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</si>
  <si>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</si>
  <si>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</si>
  <si>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</si>
  <si>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</si>
  <si>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</si>
  <si>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</si>
  <si>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</si>
  <si>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</si>
  <si>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</si>
  <si>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</si>
  <si>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</si>
  <si>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</si>
  <si>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</si>
  <si>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</si>
  <si>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</si>
  <si>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</si>
  <si>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</si>
  <si>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</si>
  <si>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</si>
  <si>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</si>
  <si>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</si>
  <si>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</si>
  <si>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</si>
  <si>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</si>
  <si>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</si>
  <si>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</si>
  <si>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</si>
  <si>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</si>
  <si>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</si>
  <si>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</si>
  <si>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</si>
  <si>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</si>
  <si>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</si>
  <si>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</si>
  <si>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</si>
  <si>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</si>
  <si>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</si>
  <si>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</si>
  <si>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</si>
  <si>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</si>
  <si>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</si>
  <si>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</si>
  <si>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</si>
  <si>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</si>
  <si>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</si>
  <si>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</si>
  <si>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</si>
  <si>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</si>
  <si>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</si>
  <si>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</si>
  <si>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</si>
  <si>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</si>
  <si>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</si>
  <si>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</si>
  <si>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</si>
  <si>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</si>
  <si>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</si>
  <si>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</si>
  <si>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</si>
  <si>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</si>
  <si>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</si>
  <si>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</si>
  <si>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</si>
  <si>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</si>
  <si>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</si>
  <si>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</si>
  <si>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</si>
  <si>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</si>
  <si>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</si>
  <si>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</si>
  <si>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</si>
  <si>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</si>
  <si>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</si>
  <si>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</si>
  <si>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</si>
  <si>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</si>
  <si>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</si>
  <si>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</si>
  <si>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</si>
  <si>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</si>
  <si>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</si>
  <si>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</si>
  <si>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</si>
  <si>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</si>
  <si>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</si>
  <si>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</si>
  <si>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</si>
  <si>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</si>
  <si>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</si>
  <si>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</si>
  <si>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</si>
  <si>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</si>
  <si>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</si>
  <si>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</si>
  <si>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</si>
  <si>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</si>
  <si>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</si>
  <si>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</si>
  <si>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</si>
  <si>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</si>
  <si>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</si>
  <si>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</si>
  <si>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</si>
  <si>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</si>
  <si>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</si>
  <si>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</si>
  <si>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</si>
  <si>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</si>
  <si>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</si>
  <si>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</si>
  <si>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</si>
  <si>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</si>
  <si>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</si>
  <si>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</si>
  <si>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</si>
  <si>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</si>
  <si>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</si>
  <si>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</si>
  <si>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</si>
  <si>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</si>
  <si>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</si>
  <si>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</si>
  <si>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</si>
  <si>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</si>
  <si>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</si>
  <si>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</si>
  <si>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</si>
  <si>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</si>
  <si>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</si>
  <si>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</si>
  <si>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</si>
  <si>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</si>
  <si>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</si>
  <si>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</si>
  <si>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</si>
  <si>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</si>
  <si>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</si>
  <si>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</si>
  <si>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</si>
  <si>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</si>
  <si>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</si>
  <si>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</si>
  <si>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</si>
  <si>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</si>
  <si>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</si>
  <si>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</si>
  <si>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</si>
  <si>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</si>
  <si>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</si>
  <si>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</si>
  <si>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</si>
  <si>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</si>
  <si>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</si>
  <si>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</si>
  <si>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</si>
  <si>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</si>
  <si>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</si>
  <si>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</si>
  <si>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</si>
  <si>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</si>
  <si>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</si>
  <si>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</si>
  <si>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</si>
  <si>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</si>
  <si>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</si>
  <si>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</si>
  <si>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</si>
  <si>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</si>
  <si>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</si>
  <si>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</si>
  <si>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</si>
  <si>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</si>
  <si>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</si>
  <si>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</si>
  <si>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</si>
  <si>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</si>
  <si>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</si>
  <si>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</si>
  <si>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</si>
  <si>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</si>
  <si>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</si>
  <si>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</si>
  <si>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</si>
  <si>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</si>
  <si>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</si>
  <si>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</si>
  <si>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</si>
  <si>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</si>
  <si>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</si>
  <si>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</si>
  <si>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</si>
  <si>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</si>
  <si>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</si>
  <si>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</si>
  <si>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</si>
  <si>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</si>
  <si>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</si>
  <si>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</si>
  <si>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</si>
  <si>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</si>
  <si>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</si>
  <si>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</si>
  <si>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</si>
  <si>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</si>
  <si>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</si>
  <si>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</si>
  <si>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</si>
  <si>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</si>
  <si>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</si>
  <si>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</si>
  <si>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</si>
  <si>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</si>
  <si>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</si>
  <si>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</si>
  <si>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</si>
  <si>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</si>
  <si>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</si>
  <si>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</si>
  <si>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</si>
  <si>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</si>
  <si>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</si>
  <si>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</si>
  <si>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</si>
  <si>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</si>
  <si>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</si>
  <si>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</si>
  <si>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</si>
  <si>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</si>
  <si>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</si>
  <si>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</si>
  <si>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</si>
  <si>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</si>
  <si>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</si>
  <si>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</si>
  <si>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</si>
  <si>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</si>
  <si>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</si>
  <si>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</si>
  <si>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</si>
  <si>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</si>
  <si>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</si>
  <si>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</si>
  <si>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</si>
  <si>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</si>
  <si>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</si>
  <si>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</si>
  <si>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</si>
  <si>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</si>
  <si>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</si>
  <si>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</si>
  <si>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</si>
  <si>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</si>
  <si>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</si>
  <si>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</si>
  <si>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</si>
  <si>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</si>
  <si>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</si>
  <si>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</si>
  <si>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</si>
  <si>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</si>
  <si>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</si>
  <si>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</si>
  <si>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</si>
  <si>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</si>
  <si>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</si>
  <si>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</si>
  <si>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</si>
  <si>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</si>
  <si>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</si>
  <si>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</si>
  <si>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</si>
  <si>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</si>
  <si>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</si>
  <si>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</si>
  <si>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</si>
  <si>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</si>
  <si>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</si>
  <si>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</si>
  <si>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</si>
  <si>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</si>
  <si>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</si>
  <si>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</si>
  <si>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</si>
  <si>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</si>
  <si>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</si>
  <si>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</si>
  <si>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</si>
  <si>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</si>
  <si>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</si>
  <si>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</si>
  <si>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</si>
  <si>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</si>
  <si>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</si>
  <si>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</si>
  <si>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</si>
  <si>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</si>
  <si>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</si>
  <si>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</si>
  <si>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</si>
  <si>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</si>
  <si>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</si>
  <si>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</si>
  <si>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</si>
  <si>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</si>
  <si>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</si>
  <si>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</si>
  <si>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</si>
  <si>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</si>
  <si>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</si>
  <si>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</si>
  <si>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</si>
  <si>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</si>
  <si>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</si>
  <si>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</si>
  <si>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</si>
  <si>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</si>
  <si>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</si>
  <si>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</si>
  <si>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</si>
  <si>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</si>
  <si>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</si>
  <si>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</si>
  <si>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</si>
  <si>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</si>
  <si>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</si>
  <si>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</si>
  <si>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</si>
  <si>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</si>
  <si>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</si>
  <si>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</si>
  <si>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</si>
  <si>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</si>
  <si>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</si>
  <si>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</si>
  <si>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</si>
  <si>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</si>
  <si>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</si>
  <si>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</si>
  <si>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</si>
  <si>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</si>
  <si>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</si>
  <si>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</si>
  <si>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</si>
  <si>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</si>
  <si>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</si>
  <si>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</si>
  <si>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</si>
  <si>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</si>
  <si>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</si>
  <si>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</si>
  <si>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</si>
  <si>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</si>
  <si>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</si>
  <si>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</si>
  <si>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</si>
  <si>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</si>
  <si>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</si>
  <si>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</si>
  <si>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</si>
  <si>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</si>
  <si>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</si>
  <si>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</si>
  <si>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</si>
  <si>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</si>
  <si>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</si>
  <si>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</si>
  <si>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</si>
  <si>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</si>
  <si>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</si>
  <si>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</si>
  <si>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</si>
  <si>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</si>
  <si>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</si>
  <si>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</si>
  <si>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</si>
  <si>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</si>
  <si>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</si>
  <si>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</si>
  <si>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</si>
  <si>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</si>
  <si>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</si>
  <si>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</si>
  <si>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</si>
  <si>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</si>
  <si>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</si>
  <si>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</si>
  <si>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</si>
  <si>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</si>
  <si>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</si>
  <si>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</si>
  <si>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</si>
  <si>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</si>
  <si>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</si>
  <si>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</si>
  <si>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</si>
  <si>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</si>
  <si>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</si>
  <si>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</si>
  <si>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</si>
  <si>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</si>
  <si>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</si>
  <si>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</si>
  <si>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</si>
  <si>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</si>
  <si>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</si>
  <si>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</si>
  <si>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</si>
  <si>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</si>
  <si>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</si>
  <si>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</si>
  <si>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</si>
  <si>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</si>
  <si>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</si>
  <si>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</si>
  <si>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</si>
  <si>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</si>
  <si>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</si>
  <si>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</si>
  <si>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</si>
  <si>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</si>
  <si>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</si>
  <si>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</si>
  <si>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</si>
  <si>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</si>
  <si>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</si>
  <si>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</si>
  <si>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</si>
  <si>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</si>
  <si>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</si>
  <si>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</si>
  <si>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</si>
  <si>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</si>
  <si>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</si>
  <si>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</si>
  <si>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</si>
  <si>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</si>
  <si>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</si>
  <si>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</si>
  <si>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</si>
  <si>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</si>
  <si>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</si>
  <si>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</si>
  <si>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</si>
  <si>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</si>
  <si>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</si>
  <si>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</si>
  <si>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</si>
  <si>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</si>
  <si>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</si>
  <si>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</si>
  <si>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</si>
  <si>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</si>
  <si>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</si>
  <si>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</si>
  <si>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</si>
  <si>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</si>
  <si>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</si>
  <si>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</si>
  <si>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</si>
  <si>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</si>
  <si>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</si>
  <si>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</si>
  <si>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</si>
  <si>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</si>
  <si>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</si>
  <si>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</si>
  <si>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</si>
  <si>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</si>
  <si>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</si>
  <si>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</si>
  <si>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</si>
  <si>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</si>
  <si>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</si>
  <si>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</si>
  <si>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</si>
  <si>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</si>
  <si>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</si>
  <si>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</si>
  <si>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</si>
  <si>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</si>
  <si>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</si>
  <si>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</si>
  <si>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</si>
  <si>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</si>
  <si>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</si>
  <si>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</si>
  <si>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</si>
  <si>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</si>
  <si>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</si>
  <si>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</si>
  <si>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</si>
  <si>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</si>
  <si>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</si>
  <si>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</si>
  <si>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</si>
  <si>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</si>
  <si>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</si>
  <si>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</si>
  <si>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</si>
  <si>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</si>
  <si>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</si>
  <si>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</si>
  <si>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</si>
  <si>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</si>
  <si>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</si>
  <si>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</si>
  <si>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</si>
  <si>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</si>
  <si>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</si>
  <si>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</si>
  <si>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</si>
  <si>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</si>
  <si>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</si>
  <si>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</si>
  <si>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</si>
  <si>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</si>
  <si>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</si>
  <si>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</si>
  <si>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</si>
  <si>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</si>
  <si>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</si>
  <si>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</si>
  <si>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</si>
  <si>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</si>
  <si>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</si>
  <si>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</si>
  <si>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</si>
  <si>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</si>
  <si>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</si>
  <si>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</si>
  <si>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</si>
  <si>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</si>
  <si>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</si>
  <si>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</si>
  <si>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</si>
  <si>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</si>
  <si>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</si>
  <si>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</si>
  <si>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</si>
  <si>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</si>
  <si>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</si>
  <si>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</si>
  <si>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</si>
  <si>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</si>
  <si>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</si>
  <si>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</si>
  <si>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</si>
  <si>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</si>
  <si>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</si>
  <si>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</si>
  <si>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</si>
  <si>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</si>
  <si>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</si>
  <si>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</si>
  <si>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</si>
  <si>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</si>
  <si>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</si>
  <si>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</si>
  <si>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</si>
  <si>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</si>
  <si>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</si>
  <si>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</si>
  <si>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</si>
  <si>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</si>
  <si>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</si>
  <si>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</si>
  <si>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</si>
  <si>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</si>
  <si>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</si>
  <si>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</si>
  <si>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</si>
  <si>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</si>
  <si>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</si>
  <si>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</si>
  <si>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</si>
  <si>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</si>
  <si>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</si>
  <si>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</si>
  <si>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</si>
  <si>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</si>
  <si>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</si>
  <si>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</si>
  <si>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</si>
  <si>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</si>
  <si>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</si>
  <si>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</si>
  <si>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</si>
  <si>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</si>
  <si>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</si>
  <si>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</si>
  <si>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</si>
  <si>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</si>
  <si>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</si>
  <si>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</si>
  <si>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</si>
  <si>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</si>
  <si>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</si>
  <si>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</si>
  <si>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</si>
  <si>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</si>
  <si>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</si>
  <si>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</si>
  <si>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</si>
  <si>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</si>
  <si>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</si>
  <si>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</si>
  <si>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</si>
  <si>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</si>
  <si>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</si>
  <si>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</si>
  <si>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</si>
  <si>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</si>
  <si>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</si>
  <si>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</si>
  <si>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</si>
  <si>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</si>
  <si>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</si>
  <si>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</si>
  <si>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</si>
  <si>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</si>
  <si>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</si>
  <si>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</si>
  <si>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</si>
  <si>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</si>
  <si>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</si>
  <si>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</si>
  <si>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</si>
  <si>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</si>
  <si>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</si>
  <si>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</si>
  <si>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</si>
  <si>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</si>
  <si>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</si>
  <si>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</si>
  <si>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</si>
  <si>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</si>
  <si>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</si>
  <si>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</si>
  <si>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</si>
  <si>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</si>
  <si>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</si>
  <si>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</si>
  <si>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</si>
  <si>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</si>
  <si>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</si>
  <si>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</si>
  <si>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</si>
  <si>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</si>
  <si>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</si>
  <si>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</si>
  <si>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</si>
  <si>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</si>
  <si>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</si>
  <si>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</si>
  <si>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</si>
  <si>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</si>
  <si>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</si>
  <si>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</si>
  <si>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</si>
  <si>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</si>
  <si>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</si>
  <si>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</si>
  <si>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</si>
  <si>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</si>
  <si>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</si>
  <si>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</si>
  <si>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</si>
  <si>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</si>
  <si>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</si>
  <si>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</si>
  <si>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</si>
  <si>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</si>
  <si>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</si>
  <si>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</si>
  <si>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</si>
  <si>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</si>
  <si>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</si>
  <si>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</si>
  <si>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</si>
  <si>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</si>
  <si>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</si>
  <si>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</si>
  <si>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</si>
  <si>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</si>
  <si>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</si>
  <si>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</si>
  <si>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</si>
  <si>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</si>
  <si>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</si>
  <si>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</si>
  <si>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</si>
  <si>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</si>
  <si>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</si>
  <si>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</si>
  <si>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</si>
  <si>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</si>
  <si>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</si>
  <si>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</si>
  <si>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</si>
  <si>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</si>
  <si>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</si>
  <si>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</si>
  <si>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</si>
  <si>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</si>
  <si>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</si>
  <si>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</si>
  <si>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</si>
  <si>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</si>
  <si>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</si>
  <si>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</si>
  <si>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</si>
  <si>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</si>
  <si>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</si>
  <si>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</si>
  <si>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</si>
  <si>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</si>
  <si>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</si>
  <si>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</si>
  <si>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</si>
  <si>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</si>
  <si>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</si>
  <si>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</si>
  <si>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</si>
  <si>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</si>
  <si>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</si>
  <si>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</si>
  <si>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</si>
  <si>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</si>
  <si>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</si>
  <si>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</si>
  <si>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</si>
  <si>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</si>
  <si>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</si>
  <si>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</si>
  <si>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</si>
  <si>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</si>
  <si>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</si>
  <si>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</si>
  <si>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</si>
  <si>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</si>
  <si>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</si>
  <si>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</si>
  <si>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</si>
  <si>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</si>
  <si>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</si>
  <si>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</si>
  <si>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</si>
  <si>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</si>
  <si>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</si>
  <si>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</si>
  <si>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</si>
  <si>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</si>
  <si>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</si>
  <si>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</si>
  <si>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</si>
  <si>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</si>
  <si>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</si>
  <si>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</si>
  <si>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</si>
  <si>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</si>
  <si>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</si>
  <si>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</si>
  <si>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</si>
  <si>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</si>
  <si>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</si>
  <si>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</si>
  <si>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</si>
  <si>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</si>
  <si>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</si>
  <si>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</si>
  <si>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</si>
  <si>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</si>
  <si>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</si>
  <si>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</si>
  <si>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</si>
  <si>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</si>
  <si>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</si>
  <si>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</si>
  <si>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</si>
  <si>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</si>
  <si>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</si>
  <si>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</si>
  <si>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</si>
  <si>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</si>
  <si>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</si>
  <si>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</si>
  <si>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</si>
  <si>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</si>
  <si>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</si>
  <si>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</si>
  <si>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</si>
  <si>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</si>
  <si>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</si>
  <si>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</si>
  <si>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</si>
  <si>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</si>
  <si>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</si>
  <si>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</si>
  <si>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</si>
  <si>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</si>
  <si>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</si>
  <si>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</si>
  <si>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</si>
  <si>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</si>
  <si>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</si>
  <si>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</si>
  <si>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</si>
  <si>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</si>
  <si>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</si>
  <si>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</si>
  <si>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</si>
  <si>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</si>
  <si>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</si>
  <si>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</si>
  <si>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</si>
  <si>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</si>
  <si>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</si>
  <si>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</si>
  <si>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</si>
  <si>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</si>
  <si>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</si>
  <si>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</si>
  <si>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</si>
  <si>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</si>
  <si>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</si>
  <si>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</si>
  <si>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</si>
  <si>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</si>
  <si>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</si>
  <si>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</si>
  <si>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</si>
  <si>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</si>
  <si>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</si>
  <si>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</si>
  <si>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</si>
  <si>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</si>
  <si>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</si>
  <si>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</si>
  <si>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</si>
  <si>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</si>
  <si>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</si>
  <si>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</si>
  <si>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</si>
  <si>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</si>
  <si>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</si>
  <si>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</si>
  <si>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</si>
  <si>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</si>
  <si>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</si>
  <si>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</si>
  <si>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</si>
  <si>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</si>
  <si>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</si>
  <si>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</si>
  <si>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</si>
  <si>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</si>
  <si>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</si>
  <si>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</si>
  <si>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</si>
  <si>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</si>
  <si>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</si>
  <si>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</si>
  <si>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</si>
  <si>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</si>
  <si>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</si>
  <si>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</si>
  <si>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</si>
  <si>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</si>
  <si>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</si>
  <si>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</si>
  <si>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</si>
  <si>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</si>
  <si>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</si>
  <si>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</si>
  <si>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</si>
  <si>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</si>
  <si>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</si>
  <si>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</si>
  <si>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</si>
  <si>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</si>
  <si>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</si>
  <si>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</si>
  <si>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</si>
  <si>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</si>
  <si>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</si>
  <si>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</si>
  <si>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</si>
  <si>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</si>
  <si>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</si>
  <si>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</si>
  <si>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</si>
  <si>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</si>
  <si>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</si>
  <si>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</si>
  <si>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</si>
  <si>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</si>
  <si>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</si>
  <si>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</si>
  <si>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</si>
  <si>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</si>
  <si>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</si>
  <si>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</si>
  <si>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</si>
  <si>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</si>
  <si>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</si>
  <si>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</si>
  <si>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</si>
  <si>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</si>
  <si>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</si>
  <si>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</si>
  <si>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</si>
  <si>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</si>
  <si>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</si>
  <si>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</si>
  <si>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</si>
  <si>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</si>
  <si>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</si>
  <si>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</si>
  <si>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</si>
  <si>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</si>
  <si>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</si>
  <si>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</si>
  <si>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</si>
  <si>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</si>
  <si>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</si>
  <si>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</si>
  <si>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</si>
  <si>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</si>
  <si>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</si>
  <si>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</si>
  <si>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</si>
  <si>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</si>
  <si>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</si>
  <si>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</si>
  <si>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</si>
  <si>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</si>
  <si>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</si>
  <si>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</si>
  <si>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</si>
  <si>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</si>
  <si>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</si>
  <si>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</si>
  <si>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</si>
  <si>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</si>
  <si>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</si>
  <si>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</si>
  <si>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</si>
  <si>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</si>
  <si>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</si>
  <si>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</si>
  <si>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</si>
  <si>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</si>
  <si>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</si>
  <si>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</si>
  <si>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</si>
  <si>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</si>
  <si>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</si>
  <si>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</si>
  <si>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</si>
  <si>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</si>
  <si>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</si>
  <si>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</si>
  <si>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</si>
  <si>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</si>
  <si>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</si>
  <si>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</si>
  <si>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</si>
  <si>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</si>
  <si>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</si>
  <si>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</si>
  <si>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</si>
  <si>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</si>
  <si>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</si>
  <si>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</si>
  <si>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</si>
  <si>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</si>
  <si>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</si>
  <si>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</si>
  <si>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</si>
  <si>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</si>
  <si>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</si>
  <si>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</si>
  <si>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</si>
  <si>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</si>
  <si>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</si>
  <si>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</si>
  <si>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</si>
  <si>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</si>
  <si>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</si>
  <si>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</si>
  <si>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</si>
  <si>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</si>
  <si>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</si>
  <si>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</si>
  <si>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</si>
  <si>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</si>
  <si>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</si>
  <si>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</si>
  <si>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</si>
  <si>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</si>
  <si>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</si>
  <si>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</si>
  <si>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</si>
  <si>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</si>
  <si>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</si>
  <si>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</si>
  <si>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</si>
  <si>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</si>
  <si>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</si>
  <si>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</si>
  <si>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</si>
  <si>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</si>
  <si>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</si>
  <si>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</si>
  <si>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</si>
  <si>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</si>
  <si>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</si>
  <si>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</si>
  <si>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</si>
  <si>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</si>
  <si>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</si>
  <si>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</si>
  <si>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</si>
  <si>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</si>
  <si>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</si>
  <si>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</si>
  <si>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</si>
  <si>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</si>
  <si>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</si>
  <si>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</si>
  <si>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</si>
  <si>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</si>
  <si>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</si>
  <si>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</si>
  <si>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</si>
  <si>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</si>
  <si>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</si>
  <si>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</si>
  <si>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</si>
  <si>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</si>
  <si>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</si>
  <si>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</si>
  <si>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</si>
  <si>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</si>
  <si>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</si>
  <si>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</si>
  <si>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</si>
  <si>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</si>
  <si>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</si>
  <si>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</si>
  <si>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</si>
  <si>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</si>
  <si>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</si>
  <si>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</si>
  <si>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</si>
  <si>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</si>
  <si>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</si>
  <si>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</si>
  <si>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</si>
  <si>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</si>
  <si>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</si>
  <si>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</si>
  <si>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</si>
  <si>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</si>
  <si>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</si>
  <si>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</si>
  <si>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</si>
  <si>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</si>
  <si>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</si>
  <si>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</si>
  <si>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</si>
  <si>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</si>
  <si>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</si>
  <si>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</si>
  <si>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</si>
  <si>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</si>
  <si>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</si>
  <si>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</si>
  <si>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</si>
  <si>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</si>
  <si>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</si>
  <si>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</si>
  <si>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</si>
  <si>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</si>
  <si>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</si>
  <si>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</si>
  <si>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</si>
  <si>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</si>
  <si>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</si>
  <si>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</si>
  <si>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</si>
  <si>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</si>
  <si>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</si>
  <si>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</si>
  <si>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</si>
  <si>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</si>
  <si>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</si>
  <si>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</si>
  <si>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</si>
  <si>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</si>
  <si>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</si>
  <si>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</si>
  <si>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</si>
  <si>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</si>
  <si>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</si>
  <si>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</si>
  <si>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</si>
  <si>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</si>
  <si>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</si>
  <si>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</si>
  <si>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</si>
  <si>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</si>
  <si>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</si>
  <si>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</si>
  <si>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</si>
  <si>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</si>
  <si>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</si>
  <si>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</si>
  <si>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</si>
  <si>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</si>
  <si>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</si>
  <si>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</si>
  <si>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</si>
  <si>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</si>
  <si>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</si>
  <si>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</si>
  <si>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</si>
  <si>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</si>
  <si>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</si>
  <si>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</si>
  <si>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</si>
  <si>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</si>
  <si>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</si>
  <si>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</si>
  <si>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</si>
  <si>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</si>
  <si>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</si>
  <si>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</si>
  <si>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</si>
  <si>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</si>
  <si>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</si>
  <si>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</si>
  <si>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</si>
  <si>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</si>
  <si>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</si>
  <si>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</si>
  <si>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</si>
  <si>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</si>
  <si>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</si>
  <si>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</si>
  <si>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</si>
  <si>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</si>
  <si>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</si>
  <si>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</si>
  <si>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</si>
  <si>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</si>
  <si>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</si>
  <si>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</si>
  <si>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</si>
  <si>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</si>
  <si>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</si>
  <si>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</si>
  <si>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</si>
  <si>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</si>
  <si>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</si>
  <si>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</si>
  <si>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</si>
  <si>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</si>
  <si>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</si>
  <si>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</si>
  <si>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</si>
  <si>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</si>
  <si>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</si>
  <si>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</si>
  <si>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</si>
  <si>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</si>
  <si>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</si>
  <si>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</si>
  <si>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</si>
  <si>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</si>
  <si>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</si>
  <si>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</si>
  <si>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</si>
  <si>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</si>
  <si>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</si>
  <si>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</si>
  <si>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</si>
  <si>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</si>
  <si>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</si>
  <si>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</si>
  <si>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</si>
  <si>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</si>
  <si>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</si>
  <si>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</si>
  <si>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</si>
  <si>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</si>
  <si>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</si>
  <si>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</si>
  <si>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</si>
  <si>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</si>
  <si>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</si>
  <si>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</si>
  <si>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</si>
  <si>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</si>
  <si>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</si>
  <si>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</si>
  <si>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</si>
  <si>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</si>
  <si>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</si>
  <si>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</si>
  <si>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</si>
  <si>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</si>
  <si>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</si>
  <si>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</si>
  <si>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</si>
  <si>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</si>
  <si>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</si>
  <si>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</si>
  <si>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</si>
  <si>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</si>
  <si>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</si>
  <si>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</si>
  <si>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</si>
  <si>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</si>
  <si>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</si>
  <si>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</si>
  <si>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</si>
  <si>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</si>
  <si>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</si>
  <si>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</si>
  <si>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</si>
  <si>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</si>
  <si>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</si>
  <si>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</si>
  <si>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</si>
  <si>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</si>
  <si>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</si>
  <si>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</si>
  <si>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</si>
  <si>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</si>
  <si>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</si>
  <si>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</si>
  <si>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</si>
  <si>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</si>
  <si>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</si>
  <si>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</si>
  <si>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</si>
  <si>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</si>
  <si>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</si>
  <si>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</si>
  <si>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</si>
  <si>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</si>
  <si>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</si>
  <si>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</si>
  <si>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</si>
  <si>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</si>
  <si>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</si>
  <si>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</si>
  <si>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</si>
  <si>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</si>
  <si>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</si>
  <si>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</si>
  <si>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</si>
  <si>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</si>
  <si>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</si>
  <si>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</si>
  <si>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</si>
  <si>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</si>
  <si>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</si>
  <si>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</si>
  <si>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</si>
  <si>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</si>
  <si>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</si>
  <si>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</si>
  <si>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</si>
  <si>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</si>
  <si>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</si>
  <si>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</si>
  <si>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</si>
  <si>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</si>
  <si>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</si>
  <si>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</si>
  <si>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</si>
  <si>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</si>
  <si>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</si>
  <si>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</si>
  <si>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</si>
  <si>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</si>
  <si>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</si>
  <si>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</si>
  <si>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</si>
  <si>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</si>
  <si>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</si>
  <si>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</si>
  <si>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</si>
  <si>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</si>
  <si>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</si>
  <si>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</si>
  <si>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</si>
  <si>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</si>
  <si>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</si>
  <si>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</si>
  <si>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</si>
  <si>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</si>
  <si>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</si>
  <si>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</si>
  <si>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</si>
  <si>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</si>
  <si>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</si>
  <si>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</si>
  <si>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</si>
  <si>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</si>
  <si>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</si>
  <si>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</si>
  <si>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</si>
  <si>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</si>
  <si>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</si>
  <si>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</si>
  <si>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</si>
  <si>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</si>
  <si>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</si>
  <si>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</si>
  <si>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</si>
  <si>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</si>
  <si>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</si>
  <si>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</si>
  <si>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</si>
  <si>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</si>
  <si>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</si>
  <si>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</si>
  <si>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</si>
  <si>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</si>
  <si>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</si>
  <si>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</si>
  <si>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</si>
  <si>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</si>
  <si>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</si>
  <si>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</si>
  <si>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</si>
  <si>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</si>
  <si>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</si>
  <si>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</si>
  <si>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</si>
  <si>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</si>
  <si>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</si>
  <si>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</si>
  <si>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</si>
  <si>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</si>
  <si>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</si>
  <si>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</si>
  <si>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</si>
  <si>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</si>
  <si>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</si>
  <si>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</si>
  <si>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</si>
  <si>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</si>
  <si>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</si>
  <si>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</si>
  <si>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</si>
  <si>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</si>
  <si>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</si>
  <si>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</si>
  <si>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</si>
  <si>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</si>
  <si>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</si>
  <si>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</si>
  <si>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</si>
  <si>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</si>
  <si>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</si>
  <si>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</si>
  <si>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</si>
  <si>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</si>
  <si>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</si>
  <si>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</si>
  <si>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</si>
  <si>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</si>
  <si>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</si>
  <si>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</si>
  <si>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</si>
  <si>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</si>
  <si>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</si>
  <si>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</si>
  <si>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</si>
  <si>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</si>
  <si>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</si>
  <si>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</si>
  <si>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</si>
  <si>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</si>
  <si>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</si>
  <si>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</si>
  <si>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</si>
  <si>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</si>
  <si>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</si>
  <si>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</si>
  <si>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</si>
  <si>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</si>
  <si>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</si>
  <si>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</si>
  <si>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</si>
  <si>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</si>
  <si>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</si>
  <si>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</si>
  <si>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</si>
  <si>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</si>
  <si>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</si>
  <si>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</si>
  <si>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</si>
  <si>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</si>
  <si>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</si>
  <si>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</si>
  <si>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</si>
  <si>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</si>
  <si>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</si>
  <si>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</si>
  <si>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</si>
  <si>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</si>
  <si>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</si>
  <si>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</si>
  <si>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</si>
  <si>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</si>
  <si>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</si>
  <si>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</si>
  <si>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</si>
  <si>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</si>
  <si>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</si>
  <si>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</si>
  <si>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</si>
  <si>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</si>
  <si>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</si>
  <si>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</si>
  <si>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</si>
  <si>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</si>
  <si>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</si>
  <si>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</si>
  <si>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</si>
  <si>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</si>
  <si>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</si>
  <si>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</si>
  <si>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</si>
  <si>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</si>
  <si>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</si>
  <si>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</si>
  <si>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</si>
  <si>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</si>
  <si>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</si>
  <si>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</si>
  <si>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</si>
  <si>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</si>
  <si>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</si>
  <si>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</si>
  <si>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</si>
  <si>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</si>
  <si>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</si>
  <si>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</si>
  <si>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</si>
  <si>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</si>
  <si>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</si>
  <si>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</si>
  <si>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</si>
  <si>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</si>
  <si>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</si>
  <si>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</si>
  <si>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</si>
  <si>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</si>
  <si>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</si>
  <si>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</si>
  <si>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</si>
  <si>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</si>
  <si>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</si>
  <si>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</si>
  <si>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</si>
  <si>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</si>
  <si>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</si>
  <si>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</si>
  <si>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</si>
  <si>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</si>
  <si>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</si>
  <si>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</si>
  <si>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</si>
  <si>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</si>
  <si>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</si>
  <si>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</si>
  <si>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</si>
  <si>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</si>
  <si>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</si>
  <si>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</si>
  <si>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</si>
  <si>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</si>
  <si>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</si>
  <si>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</si>
  <si>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</si>
  <si>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</si>
  <si>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</si>
  <si>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</si>
  <si>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</si>
  <si>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</si>
  <si>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</si>
  <si>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</si>
  <si>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</si>
  <si>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</si>
  <si>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</si>
  <si>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</si>
  <si>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</si>
  <si>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</si>
  <si>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</si>
  <si>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</si>
  <si>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</si>
  <si>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</si>
  <si>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</si>
  <si>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</si>
  <si>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</si>
  <si>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</si>
  <si>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</si>
  <si>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</si>
  <si>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</si>
  <si>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</si>
  <si>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</si>
  <si>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</si>
  <si>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</si>
  <si>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</si>
  <si>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</si>
  <si>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</si>
  <si>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</si>
  <si>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</si>
  <si>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</si>
  <si>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</si>
  <si>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</si>
  <si>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</si>
  <si>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</si>
  <si>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</si>
  <si>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</si>
  <si>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</si>
  <si>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</si>
  <si>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</si>
  <si>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</si>
  <si>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</si>
  <si>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</si>
  <si>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</si>
  <si>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</si>
  <si>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</si>
  <si>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</si>
  <si>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</si>
  <si>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</si>
  <si>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</si>
  <si>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</si>
  <si>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</si>
  <si>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</si>
  <si>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</si>
  <si>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</si>
  <si>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</si>
  <si>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</si>
  <si>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</si>
  <si>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</si>
  <si>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</si>
  <si>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</si>
  <si>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</si>
  <si>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</si>
  <si>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</si>
  <si>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</si>
  <si>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</si>
  <si>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</si>
  <si>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</si>
  <si>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</si>
  <si>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</si>
  <si>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</si>
  <si>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</si>
  <si>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</si>
  <si>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</si>
  <si>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</si>
  <si>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</si>
  <si>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</si>
  <si>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</si>
  <si>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</si>
  <si>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</si>
  <si>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</si>
  <si>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</si>
  <si>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</si>
  <si>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</si>
  <si>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</si>
  <si>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</si>
  <si>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</si>
  <si>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</si>
  <si>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</si>
  <si>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</si>
  <si>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</si>
  <si>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</si>
  <si>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</si>
  <si>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</si>
  <si>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</si>
  <si>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</si>
  <si>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</si>
  <si>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</si>
  <si>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</si>
  <si>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</si>
  <si>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</si>
  <si>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</si>
  <si>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</si>
  <si>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</si>
  <si>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</si>
  <si>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</si>
  <si>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</si>
  <si>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</si>
  <si>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</si>
  <si>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</si>
  <si>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</si>
  <si>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</si>
  <si>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</si>
  <si>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</si>
  <si>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</si>
  <si>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</si>
  <si>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</si>
  <si>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</si>
  <si>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</si>
  <si>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</si>
  <si>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</si>
  <si>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</si>
  <si>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</si>
  <si>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</si>
  <si>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</si>
  <si>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</si>
  <si>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</si>
  <si>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</si>
  <si>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</si>
  <si>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</si>
  <si>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</si>
  <si>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</si>
  <si>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</si>
  <si>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</si>
  <si>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</si>
  <si>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</si>
  <si>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</si>
  <si>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</si>
  <si>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</si>
  <si>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</si>
  <si>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</si>
  <si>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</si>
  <si>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</si>
  <si>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</si>
  <si>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</si>
  <si>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</si>
  <si>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</si>
  <si>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</si>
  <si>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</si>
  <si>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</si>
  <si>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</si>
  <si>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</si>
  <si>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</si>
  <si>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</si>
  <si>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</si>
  <si>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</si>
  <si>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</si>
  <si>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</si>
  <si>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</si>
  <si>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</si>
  <si>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</si>
  <si>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</si>
  <si>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</si>
  <si>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</si>
  <si>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</si>
  <si>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</si>
  <si>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</si>
  <si>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</si>
  <si>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</si>
  <si>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</si>
  <si>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</si>
  <si>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</si>
  <si>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</si>
  <si>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</si>
  <si>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</si>
  <si>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</si>
  <si>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</si>
  <si>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</si>
  <si>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</si>
  <si>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</si>
  <si>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</si>
  <si>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</si>
  <si>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</si>
  <si>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</si>
  <si>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</si>
  <si>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</si>
  <si>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</si>
  <si>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</si>
  <si>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</si>
  <si>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</si>
  <si>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</si>
  <si>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</si>
  <si>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</si>
  <si>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</si>
  <si>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</si>
  <si>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</si>
  <si>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</si>
  <si>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</si>
  <si>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</si>
  <si>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</si>
  <si>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</si>
  <si>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</si>
  <si>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</si>
  <si>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</si>
  <si>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</si>
  <si>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</si>
  <si>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</si>
  <si>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</si>
  <si>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</si>
  <si>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</si>
  <si>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</si>
  <si>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</si>
  <si>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</si>
  <si>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</si>
  <si>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</si>
  <si>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</si>
  <si>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</si>
  <si>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</si>
  <si>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</si>
  <si>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</si>
  <si>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</si>
  <si>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</si>
  <si>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</si>
  <si>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</si>
  <si>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</si>
  <si>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</si>
  <si>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</si>
  <si>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</si>
  <si>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</si>
  <si>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</si>
  <si>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</si>
  <si>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</si>
  <si>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</si>
  <si>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</si>
  <si>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</si>
  <si>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</si>
  <si>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</si>
  <si>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</si>
  <si>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</si>
  <si>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</si>
  <si>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</si>
  <si>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</si>
  <si>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</si>
  <si>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</si>
  <si>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</si>
  <si>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</si>
  <si>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</si>
  <si>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</si>
  <si>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</si>
  <si>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</si>
  <si>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</si>
  <si>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</si>
  <si>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</si>
  <si>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</si>
  <si>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</si>
  <si>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</si>
  <si>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</si>
  <si>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</si>
  <si>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</si>
  <si>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</si>
  <si>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</si>
  <si>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</si>
  <si>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</si>
  <si>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</si>
  <si>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</si>
  <si>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</si>
  <si>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</si>
  <si>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</si>
  <si>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</si>
  <si>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</si>
  <si>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</si>
  <si>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</si>
  <si>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</si>
  <si>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</si>
  <si>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</si>
  <si>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</si>
  <si>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</si>
  <si>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</si>
  <si>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</si>
  <si>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</si>
  <si>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</si>
  <si>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</si>
  <si>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</si>
  <si>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</si>
  <si>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</si>
  <si>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</si>
  <si>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</si>
  <si>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</si>
  <si>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</si>
  <si>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</si>
  <si>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</si>
  <si>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</si>
  <si>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</si>
  <si>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</si>
  <si>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</si>
  <si>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</si>
  <si>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</si>
  <si>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</si>
  <si>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</si>
  <si>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</si>
  <si>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</si>
  <si>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</si>
  <si>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</si>
  <si>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</si>
  <si>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</si>
  <si>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</si>
  <si>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</si>
  <si>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</si>
  <si>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</si>
  <si>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</si>
  <si>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</si>
  <si>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</si>
  <si>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</si>
  <si>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</si>
  <si>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</si>
  <si>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</si>
  <si>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</si>
  <si>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</si>
  <si>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</si>
  <si>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</si>
  <si>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</si>
  <si>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</si>
  <si>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</si>
  <si>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</si>
  <si>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</si>
  <si>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</si>
  <si>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</si>
  <si>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</si>
  <si>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</si>
  <si>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</si>
  <si>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</si>
  <si>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</si>
  <si>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</si>
  <si>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</si>
  <si>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</si>
  <si>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</si>
  <si>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</si>
  <si>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</si>
  <si>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</si>
  <si>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</si>
  <si>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</si>
  <si>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</si>
  <si>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podpora a rozvoj športu</t>
  </si>
  <si>
    <t>Bankové poplatky</t>
  </si>
  <si>
    <t>36854140</t>
  </si>
  <si>
    <t>Československá obchodná banka, a.s.</t>
  </si>
  <si>
    <t>7725001825</t>
  </si>
  <si>
    <t>Webhosting slovakbiketrial.sk</t>
  </si>
  <si>
    <t>28115708</t>
  </si>
  <si>
    <t>WEDOS Internet, a.s.</t>
  </si>
  <si>
    <t>7725002968</t>
  </si>
  <si>
    <t>Preregistrácia domény biketrials.sk</t>
  </si>
  <si>
    <t xml:space="preserve">Správa webovej stránky slovakbiketrial.sk </t>
  </si>
  <si>
    <t>52344371</t>
  </si>
  <si>
    <t>Websy s.r.o.</t>
  </si>
  <si>
    <t>20250801</t>
  </si>
  <si>
    <t>Nájom kancelárskych priestorov SCÚ r. 2025</t>
  </si>
  <si>
    <t>37793250</t>
  </si>
  <si>
    <t>Bike3alzone, občianske združenie</t>
  </si>
  <si>
    <t>20250901</t>
  </si>
  <si>
    <t>2025081</t>
  </si>
  <si>
    <t>Vedenie účtovníctva a daňové priznanie za rok 2024</t>
  </si>
  <si>
    <t>36491713</t>
  </si>
  <si>
    <t>GEKON, spol. s r.o.</t>
  </si>
  <si>
    <t>Diéty</t>
  </si>
  <si>
    <t>202588111</t>
  </si>
  <si>
    <t>31648291</t>
  </si>
  <si>
    <t>EUROCAMP, s.r.o.</t>
  </si>
  <si>
    <t>Slovnaft</t>
  </si>
  <si>
    <t>Ugovizza TARV</t>
  </si>
  <si>
    <t>ENI</t>
  </si>
  <si>
    <t>OMV</t>
  </si>
  <si>
    <t>202501</t>
  </si>
  <si>
    <t>CTK Záriečie</t>
  </si>
  <si>
    <t>3AL Poprad</t>
  </si>
  <si>
    <t>CTVZ Veľké Zálužie</t>
  </si>
  <si>
    <t>17111765</t>
  </si>
  <si>
    <t>Anna Michlíková STO-MI</t>
  </si>
  <si>
    <t>NyNa s.r.o.</t>
  </si>
  <si>
    <t>20250402</t>
  </si>
  <si>
    <t>202500138</t>
  </si>
  <si>
    <t>Členský poplatok v medzinárodnej biketrialovej únii BIU</t>
  </si>
  <si>
    <t>45768501</t>
  </si>
  <si>
    <t>Biketrial International Union</t>
  </si>
  <si>
    <t>52025</t>
  </si>
  <si>
    <t>56252510</t>
  </si>
  <si>
    <t>Asociácia neuznaných športov Slovenskej republiky</t>
  </si>
  <si>
    <t>202302</t>
  </si>
  <si>
    <t>202503</t>
  </si>
  <si>
    <t>561784869</t>
  </si>
  <si>
    <t>Pracovná cesta   Výjazd na reprezentačné sústredenie, Chorvátsko 17.4.2025 - 24.4.2025 -  jazdci: 11 osôb (S.Tóthová, V.Tóth, A.Klus, T.Korec, L.Kucová, P.Pčola, S. Fornadeľová , M.Pataky, T.Schmidt, R.Kubík,, A.Kubová) tréneri: 3 osoby: (Š.Pčola, J.Kucová, J.Kubík)</t>
  </si>
  <si>
    <t>Alza.sk s.r.o.</t>
  </si>
  <si>
    <t>36562939</t>
  </si>
  <si>
    <t>Pracovná cesta Výjazd
na majstrovstvá sveta, Piazzatorre - Taliansko 14.8.2025-18.8.2025 (Cestovný príkaz automobil PP575CH vedúci výpravy Š.Pčola, doprovod
L.Pčola + jazdec: P.Pčola)</t>
  </si>
  <si>
    <t>Členský poplatok v Asociácii neuznaných športov SR</t>
  </si>
  <si>
    <t>Pracovná cesta Výjazd
na majstrovstvá sveta, Darfo Boario Terme-Taliansko 14.8.2025-18.8.2025 (Cestovný príkaz automobil BL219PK doprovod
P.Kubo + jazdec A.Kubová)</t>
  </si>
  <si>
    <t>Pracovná cesta     Výjazd na majstrovstvá sveta, Darfo Boario Terme-Taliansko 15.8.2025 - 18.8.2025                                 Diéty, Počet všetkých osôb na pracovnej ceste: 21 z toho:                                                              športovci: 11osôb                                                                   trenéri + vedúci výpravy + doprovod jazdcov: 10osôb                                                                                                                                                          (Stravné 21 osôb:  Š.Pčola, P.Pčola, L.Pčola,  L.Kucová, J.Kucová, M.Pataky, T.Schmidt, R.Kubík, J.Kubík, S.Tóthová, V.Tóth, D.Tóthová, P.Tóth, A.Kubová, P.Kubo, T.Korec, S.Korec, S.Fornadeľová, R.Fornadeľ, A.Klus, S.Klusová)</t>
  </si>
  <si>
    <t>Pracovná cesta    Výjazd na majstrovstvá sveta Darfo Boario Terme-Taliansko 14.8.2025-19.8.2025 (požičanie 2ks automobilov Renault Trafic AA981UB a Dacia Jogger AA675RX)</t>
  </si>
  <si>
    <t>Pracovná cesta     Výjazd na majstrovstvá sveta, Darfo Boario Terme-Taliansko 15.8.2025 - 18.8.2025                           (Štartovné 11 jazdcov:  P.Pčola, L.Kucová, M.Pataky, T.Schmidt, R.Kubík, S.Tóthová, V.Tóth, A.Kubová, T.Korec, S.Fornadeľová, A.Klus)</t>
  </si>
  <si>
    <t>Pracovná cesta  Výjazd na majstrovstvá sveta, Darfo Boario Terme-Taliansko 15.8.2025-18.8.2025                        (Ubytovanie 16 osôb 15.8.2025-18.8.2025 - doplatok: Ostello Casthello Breno, ubytovaní: L.Kucová, J.Kucová, M.Pataky, T.Schmidt, R.Kubík, J.Kubík, S.Tóthová, V.Tóth, D.Tóthová, P.Tóth, P.Kubo, A.Kubová, A.Klus, S.Klusová, S.Fornadeľová, R.Fornadeľ)</t>
  </si>
  <si>
    <t>Pracovná cesta  Výjazd na majstrovstvá sveta, Darfo Boario Terme-Taliansko 15.8.2025-18.8.2025: Hotel San Marco BB, Ubytovanie 3 osoby  (Š.Pčola, L.Pčola, P.Pčola)</t>
  </si>
  <si>
    <t>Hotel San Marco BB</t>
  </si>
  <si>
    <t>Pracovná cesta  Výjazd na majstrovstvá sveta, Darfo Boario Terme-Taliansko 15.8.2025-18.8.2025                        (Ubytovanie 16 osôb 15.8.2025-18.8.2025: Ostello Casthello Breno, ubytovaní: L.Kucová, J.Kucová, M.Pataky, T.Schmidt, R.Kubík, J.Kubík, S.Tóthová, V.Tóth, D.Tóthová, P.Tóth, P.Kubo, A.Kubová, A.Klus, S.Klusová, S.Fornadeľová, R.Fornadeľ)</t>
  </si>
  <si>
    <t>OSTELLO CASTHELLO BRENO di Casa Giona Società Cooperativa Sociale Onlus</t>
  </si>
  <si>
    <t>Team Villongo A.S.D.</t>
  </si>
  <si>
    <t>02376950164</t>
  </si>
  <si>
    <t>04424780981</t>
  </si>
  <si>
    <t>Dotácia na činnosť klubu Bike3alzone (Vidlica Rock shox RS1, Vortex brzd.platničky 2x, Knog Bell Classic 2x, MTB plášť - Maxis Rekon 2x, Karbónový ráfik 24" 2x, Rukavice Clean, Riaditká Clean, Bicykel 1x, Cyklo duša 2x, Brzd.páka 1x, DT champion 36x, viackolečko TZ500 1x, Rapid cockpit 1x, energy gel 25x, comfort gel saddle 1x, BBB forget rohy 1x, purgatory Grid 1x, Eliminator grid 2x, Arenberg gel 2x, Gu chews 4ks, Retaz 1x, Crankbrothers cleats 1x, LBM 2nd en BTL 1x, brzd špalík 2x, pneu 1x, footbed 1x, purist MFLO 1x, PV turbo tube 2x, páčka KGSL 1x, stator kompletný 1x, CST arenberg gel 2 pan 1x, Roval rapid RD cockpit 1x, Redukcia ventilu 2x, lepiaca sada 1x)</t>
  </si>
  <si>
    <t>Pracovná cesta    Výjazd na majstrovstvá sveta Darfo Boario Terme-Taliansko 14.8.2025-19.8.2025 (PHM 2ks automobilov Renault Trafic AA981UB a Dacia Jogger AA675RX)</t>
  </si>
  <si>
    <t>Pracovná cesta    Výjazd na majstrovstvá sveta Darfo Boario Terme-Taliansko 14.8.2025-19.8.2025 (Diaľničný poplatok 2ks automobilov Renault Trafic AA981UB a Dacia Jogger AA675RX)</t>
  </si>
  <si>
    <t>36317471</t>
  </si>
  <si>
    <t>202510638</t>
  </si>
  <si>
    <t>Reprezentačné oblečenie SCÚ (vesta 5ks, pršiplášť 12ks, dres 18ks, bunda 8ks, osuška 40ks)</t>
  </si>
  <si>
    <t>Trieste Meolo-Roncade</t>
  </si>
  <si>
    <t>Brescia Ovest Meolo-Roncade</t>
  </si>
  <si>
    <t>Errebi di Rumi E Bartoli, Provaglio</t>
  </si>
  <si>
    <t>Campiolo Ovest, Moggio Udines</t>
  </si>
  <si>
    <t>2025034</t>
  </si>
  <si>
    <t>Aktualizácia webovej stránky slovakbiketrial.sk</t>
  </si>
  <si>
    <t>2025015</t>
  </si>
  <si>
    <t>Dotácia za vynikajúce výsledky MS 2025 V.Tóth 2.miesto (tréningový plán)</t>
  </si>
  <si>
    <t>Dotácia za vynikajúce výsledky MS 2025_M.Pataky 3.miesto (Dynafit tričko, Mamut Energy tričko 2x, hydrobag, Salewa nohavice, čiapka buff)</t>
  </si>
  <si>
    <t>Pracovná cesta Výjazd
na majstrovstvá sveta, Taliansko 14.8.2025 -
18.8.2025 (Cestovný príkaz automobil PO622CO doprovod P.Tóth + D.Tóthová + jazdci V.Tóth a S.Tóthová)</t>
  </si>
  <si>
    <t>Pracovná cesta Výjazd na majstrovstvá sveta, Darfo Boario Terme-Taliansko 14.8.2025-18.8.2025 (Cestovný príkaz automobil SI640CH doprovod S.Korec + jazdec T.Korec)</t>
  </si>
  <si>
    <t>202505</t>
  </si>
  <si>
    <t>202506</t>
  </si>
  <si>
    <t>202504</t>
  </si>
  <si>
    <t>20250100</t>
  </si>
  <si>
    <t>Náplň do tlačiarne - laser toner cartidge GIGAPRINT</t>
  </si>
  <si>
    <t>Prenosné ozvučenie + mikrofón pre malé cyklotrialové akcie</t>
  </si>
  <si>
    <t>PragmaPlus s.r.o.</t>
  </si>
  <si>
    <t>Seminár - Aktuálne o športe - legislatíva - dane - účtovníctvo</t>
  </si>
  <si>
    <t>42050511</t>
  </si>
  <si>
    <t>42086124</t>
  </si>
  <si>
    <t>31912947</t>
  </si>
  <si>
    <t>2025037</t>
  </si>
  <si>
    <t>Dotácia na činnosť klubu 3AL Poprad, Výjazd na EP Glasgow 8 osôb, letenky Krakow - Glasgow, ubytovanie, prenájom auta</t>
  </si>
  <si>
    <t>201558293</t>
  </si>
  <si>
    <t>50370294</t>
  </si>
  <si>
    <t>Gigaprint.sk s.r.o.</t>
  </si>
  <si>
    <t>51069164</t>
  </si>
  <si>
    <t>1020250143</t>
  </si>
  <si>
    <t>5730120611</t>
  </si>
  <si>
    <t>ineo.sk s.r.o.</t>
  </si>
  <si>
    <t>53442440</t>
  </si>
  <si>
    <t>1220250041</t>
  </si>
  <si>
    <t>Notebook Prestige MSI 16"QHD</t>
  </si>
  <si>
    <t>Reprezentačné oblečenie (polokošeľa s potlačou) 32ks</t>
  </si>
  <si>
    <t>Dotácia na činnosť klubu CTVZ - treningová činnosť</t>
  </si>
  <si>
    <t>Dotácia na činnosť klubu CTK Záriečie (1xbatoh,1x ISO nápoj,1x cereal bar,12x duša,2x sada na opravu duší,1x pumpa,1x tielko,1x plavky, trénigová činnosť,3x mikiny, 1x sofschellová bunda,úprava Trialparku-dovoz kameňov)</t>
  </si>
  <si>
    <t>B02-01-002</t>
  </si>
  <si>
    <t>B02-02-002</t>
  </si>
  <si>
    <t>B02-03-002</t>
  </si>
  <si>
    <t>B02-06-002</t>
  </si>
  <si>
    <t>B02-02-003</t>
  </si>
  <si>
    <t>B02-03-001</t>
  </si>
  <si>
    <t>B02-04-001</t>
  </si>
  <si>
    <t>B02-05-001</t>
  </si>
  <si>
    <t>B02-07-002</t>
  </si>
  <si>
    <t>B02-07-005</t>
  </si>
  <si>
    <t>B02-08-005</t>
  </si>
  <si>
    <t>B02-07-006</t>
  </si>
  <si>
    <t>B02-07-007</t>
  </si>
  <si>
    <t>B02-07-008</t>
  </si>
  <si>
    <t>B02-08-001</t>
  </si>
  <si>
    <t>B02-08-007</t>
  </si>
  <si>
    <t>02-08-008</t>
  </si>
  <si>
    <t>B02-08-009</t>
  </si>
  <si>
    <t>B02-08-010</t>
  </si>
  <si>
    <t>B02-08-011</t>
  </si>
  <si>
    <t>B02-08-013</t>
  </si>
  <si>
    <t>B02-08-014</t>
  </si>
  <si>
    <t>B02-08-015</t>
  </si>
  <si>
    <t>B02-08-016</t>
  </si>
  <si>
    <t>B02-08-017</t>
  </si>
  <si>
    <t>B02-08-018</t>
  </si>
  <si>
    <t>B02-08-019</t>
  </si>
  <si>
    <t>B02-08-020</t>
  </si>
  <si>
    <t>B02-08-022</t>
  </si>
  <si>
    <t>B02-08-023</t>
  </si>
  <si>
    <t>B02-08-024</t>
  </si>
  <si>
    <t>B02-08-025</t>
  </si>
  <si>
    <t>B02-09-001</t>
  </si>
  <si>
    <t>B02-09-002</t>
  </si>
  <si>
    <t>B02-08-026</t>
  </si>
  <si>
    <t>B02-07-009</t>
  </si>
  <si>
    <t>B02-12-009</t>
  </si>
  <si>
    <t>B02-09-007</t>
  </si>
  <si>
    <t>B02-10-001</t>
  </si>
  <si>
    <t>B02-10-002</t>
  </si>
  <si>
    <t>B02-11-002</t>
  </si>
  <si>
    <t>B02-12-001</t>
  </si>
  <si>
    <t>B02-09-004</t>
  </si>
  <si>
    <t>B02-09-003</t>
  </si>
  <si>
    <t>B02-12-002</t>
  </si>
  <si>
    <t>B02-12-003</t>
  </si>
  <si>
    <t>B02-12-004</t>
  </si>
  <si>
    <t>B02-12-005</t>
  </si>
  <si>
    <t>B02-12-006</t>
  </si>
  <si>
    <t>B02-12-007</t>
  </si>
  <si>
    <t>B01-12-0001</t>
  </si>
  <si>
    <t>B02-12-011</t>
  </si>
  <si>
    <t>B02-11-001</t>
  </si>
  <si>
    <t>B02-10-003</t>
  </si>
  <si>
    <t>B02-08-021</t>
  </si>
  <si>
    <t>B02-08-002</t>
  </si>
  <si>
    <t>B02-08-012</t>
  </si>
  <si>
    <t>B02-08-006</t>
  </si>
  <si>
    <t>B02-08-003</t>
  </si>
  <si>
    <t>B02-12-012</t>
  </si>
  <si>
    <t>03846730988</t>
  </si>
  <si>
    <t>2042-0008</t>
  </si>
  <si>
    <t>1582025</t>
  </si>
  <si>
    <t>382025</t>
  </si>
  <si>
    <t>00604381</t>
  </si>
  <si>
    <t>Osoba 1</t>
  </si>
  <si>
    <t>Osoba 2</t>
  </si>
  <si>
    <t>Osoba 3, Osoba 4</t>
  </si>
  <si>
    <t>Osoba 5</t>
  </si>
  <si>
    <t>Osoba 3</t>
  </si>
  <si>
    <t>Osoba 6</t>
  </si>
  <si>
    <t>31322832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</si>
</sst>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239" noThreeD="1" sel="103" val="8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72"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1353</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CYKLOTRIALOVÁ ÚNIA, Štefánikova 4445, Poprad, 058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34056939</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SLOVENSKÁ CYKLOTRIALOVÁ ÚNIA</v>
      </c>
      <c r="C3" s="344"/>
      <c r="D3" s="344"/>
      <c r="G3" s="252">
        <v>45747</v>
      </c>
    </row>
    <row r="4" spans="1:7" ht="14.25" x14ac:dyDescent="0.2">
      <c r="A4" s="30" t="s">
        <v>313</v>
      </c>
      <c r="B4" s="29" t="str">
        <f>RIGHT("0000"&amp;INDEX(Adr!A:A,Doklady!B102+1),8)</f>
        <v>34056939</v>
      </c>
      <c r="G4" s="252">
        <v>45777</v>
      </c>
    </row>
    <row r="5" spans="1:7" ht="14.25" x14ac:dyDescent="0.2">
      <c r="A5" s="30" t="s">
        <v>314</v>
      </c>
      <c r="B5" s="29" t="str">
        <f>INDEX(Adr!D:D,Doklady!B102+1)&amp;", "&amp;INDEX(Adr!E:E,Doklady!B102+1)</f>
        <v>Štefánikova 4445, Poprad</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INDEX(Adr!B2:B244,Doklady!B102)</f>
        <v>SLOVENSKÁ CYKLOTRIALOVÁ ÚNIA</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34056939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Štefánikova 4445, Poprad, 058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8" x14ac:dyDescent="0.25">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8" x14ac:dyDescent="0.25">
      <c r="A12" s="69" t="s">
        <v>321</v>
      </c>
      <c r="B12" s="70" t="s">
        <v>322</v>
      </c>
      <c r="C12" s="126">
        <f>SUMIF(FP!J:J,Doklady!$B$1&amp;A12,FP!D:D)</f>
        <v>36500</v>
      </c>
      <c r="D12" s="126">
        <f>C12-E12</f>
        <v>36495.85</v>
      </c>
      <c r="E12" s="349">
        <f>SUMIF(K:K,A12,I:I)</f>
        <v>4.1500000000014552</v>
      </c>
      <c r="F12" s="350"/>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36500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2236</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2990</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v>
      </c>
      <c r="C53" s="73">
        <f>IF(A53&lt;&gt;"",INDEX(FP!D:D,Doklady!B$2+(ROW()-53)),"")</f>
        <v>36500</v>
      </c>
      <c r="D53" s="73">
        <f>IF(A53&lt;&gt;"",Doklady!I1-Doklady!J1,"")</f>
        <v>36495.85</v>
      </c>
      <c r="E53" s="73">
        <f>IF(A53&lt;&gt;"",MIN(D53,C53)*Doklady!C1/(1-Doklady!C1),"")</f>
        <v>0</v>
      </c>
      <c r="F53" s="71">
        <f>IF(A53&lt;&gt;"",Doklady!J1,"")</f>
        <v>0</v>
      </c>
      <c r="G53" s="73">
        <f>+IFERROR(HLOOKUP(IF(RIGHT(B53,15)="bežné transfery",LEFT(B53,LEN(B53)-18),0),$J$40:$K$42,3,0),MIN(C53,D53))</f>
        <v>36495.85</v>
      </c>
      <c r="H53" s="71"/>
      <c r="I53" s="73">
        <f>IF(A53&lt;&gt;"",MAX(IF(G53&lt;C53,C53-G53,0)+IF(F53&lt;E53,E53-F53,0),0),0)</f>
        <v>4.1500000000014552</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36500</v>
      </c>
      <c r="D130" s="228">
        <f t="shared" ref="D130:I130" si="9">SUM(D53:D129)</f>
        <v>36495.85</v>
      </c>
      <c r="E130" s="228">
        <f t="shared" si="9"/>
        <v>0</v>
      </c>
      <c r="F130" s="228">
        <f t="shared" si="9"/>
        <v>0</v>
      </c>
      <c r="G130" s="228">
        <f t="shared" si="9"/>
        <v>36495.85</v>
      </c>
      <c r="H130" s="228">
        <f t="shared" si="9"/>
        <v>0</v>
      </c>
      <c r="I130" s="228">
        <f t="shared" si="9"/>
        <v>4.1500000000014552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8"/>
      <c r="E140" s="368"/>
      <c r="F140" s="368"/>
      <c r="G140" s="368"/>
      <c r="H140" s="368"/>
      <c r="I140" s="368"/>
      <c r="J140" s="85"/>
    </row>
    <row r="141" spans="1:26" ht="68.25" customHeight="1" x14ac:dyDescent="0.2">
      <c r="A141" s="9"/>
      <c r="B141" s="281" t="s">
        <v>393</v>
      </c>
      <c r="C141" s="214"/>
      <c r="D141" s="348" t="s">
        <v>394</v>
      </c>
      <c r="E141" s="348"/>
      <c r="F141" s="348"/>
      <c r="G141" s="348"/>
      <c r="H141" s="348"/>
      <c r="I141" s="34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49" sqref="H14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podpora a rozvoj športu</v>
      </c>
      <c r="B1" s="232" t="str">
        <f>INDEX(Adr!A:A,B102+1)</f>
        <v>34056939</v>
      </c>
      <c r="C1" s="233">
        <f>IF(ROW()&lt;=B$3,INDEX(FP!E:E,B$2+ROW()-1),"")</f>
        <v>0</v>
      </c>
      <c r="D1" s="234" t="str">
        <f>IF(ROW()&lt;=B$3,INDEX(FP!F:F,B$2+ROW()-1),"")</f>
        <v>f</v>
      </c>
      <c r="E1" s="234"/>
      <c r="F1" s="234" t="str">
        <f>IF(ROW()&lt;=B$3,INDEX(FP!G:G,B$2+ROW()-1),"")</f>
        <v>026 03</v>
      </c>
      <c r="G1" s="234"/>
      <c r="H1" s="235" t="str">
        <f>IF(ROW()&lt;=B$3,INDEX(FP!C:C,B$2+ROW()-1),"")</f>
        <v>podpora a rozvoj športu</v>
      </c>
      <c r="I1" s="236">
        <f t="shared" ref="I1:I6" si="0">IF(ROW()&lt;=B$3,SUMIF(A$107:A$10042,A1,I$107:I$10042),"")</f>
        <v>36495.85</v>
      </c>
      <c r="J1" s="236">
        <f t="shared" ref="J1:J32" si="1">IF(ROW()&lt;=B$3,SUMIFS(I$103:I$50042,A$103:A$50042,K1,J$103:J$50042,L1),"")</f>
        <v>0</v>
      </c>
      <c r="K1" s="110" t="str">
        <f>$A1</f>
        <v>f - podpora a rozvoj športu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135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2992</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399</v>
      </c>
      <c r="B102" s="250">
        <v>103</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2997</v>
      </c>
      <c r="B107" s="14" t="s">
        <v>3105</v>
      </c>
      <c r="C107" s="14"/>
      <c r="D107" s="16">
        <v>45688</v>
      </c>
      <c r="E107" s="16"/>
      <c r="F107" s="14" t="s">
        <v>2998</v>
      </c>
      <c r="G107" s="14" t="s">
        <v>2999</v>
      </c>
      <c r="H107" s="14" t="s">
        <v>3000</v>
      </c>
      <c r="I107" s="15">
        <v>7</v>
      </c>
      <c r="J107" s="77">
        <v>10</v>
      </c>
      <c r="K107" s="92"/>
    </row>
    <row r="108" spans="1:25" ht="22.5" x14ac:dyDescent="0.2">
      <c r="A108" s="14" t="s">
        <v>2997</v>
      </c>
      <c r="B108" s="14" t="s">
        <v>3109</v>
      </c>
      <c r="C108" s="14"/>
      <c r="D108" s="16">
        <v>45716</v>
      </c>
      <c r="E108" s="16"/>
      <c r="F108" s="14" t="s">
        <v>2998</v>
      </c>
      <c r="G108" s="14" t="s">
        <v>2999</v>
      </c>
      <c r="H108" s="14" t="s">
        <v>3000</v>
      </c>
      <c r="I108" s="15">
        <v>7</v>
      </c>
      <c r="J108" s="77">
        <v>10</v>
      </c>
      <c r="K108" s="92"/>
    </row>
    <row r="109" spans="1:25" ht="22.5" x14ac:dyDescent="0.2">
      <c r="A109" s="14" t="s">
        <v>2997</v>
      </c>
      <c r="B109" s="14" t="s">
        <v>3107</v>
      </c>
      <c r="C109" s="14"/>
      <c r="D109" s="16">
        <v>45747</v>
      </c>
      <c r="E109" s="16"/>
      <c r="F109" s="14" t="s">
        <v>2998</v>
      </c>
      <c r="G109" s="14" t="s">
        <v>2999</v>
      </c>
      <c r="H109" s="14" t="s">
        <v>3000</v>
      </c>
      <c r="I109" s="15">
        <v>7</v>
      </c>
      <c r="J109" s="77">
        <v>10</v>
      </c>
      <c r="K109" s="92"/>
    </row>
    <row r="110" spans="1:25" ht="22.5" x14ac:dyDescent="0.2">
      <c r="A110" s="14" t="s">
        <v>2997</v>
      </c>
      <c r="B110" s="14" t="s">
        <v>3111</v>
      </c>
      <c r="C110" s="14"/>
      <c r="D110" s="16">
        <v>45777</v>
      </c>
      <c r="E110" s="16"/>
      <c r="F110" s="14" t="s">
        <v>2998</v>
      </c>
      <c r="G110" s="14" t="s">
        <v>2999</v>
      </c>
      <c r="H110" s="14" t="s">
        <v>3000</v>
      </c>
      <c r="I110" s="15">
        <v>7</v>
      </c>
      <c r="J110" s="77">
        <v>10</v>
      </c>
      <c r="K110" s="92"/>
    </row>
    <row r="111" spans="1:25" ht="22.5" x14ac:dyDescent="0.2">
      <c r="A111" s="14" t="s">
        <v>2997</v>
      </c>
      <c r="B111" s="14" t="s">
        <v>3112</v>
      </c>
      <c r="C111" s="14"/>
      <c r="D111" s="16">
        <v>45808</v>
      </c>
      <c r="E111" s="16"/>
      <c r="F111" s="14" t="s">
        <v>2998</v>
      </c>
      <c r="G111" s="14" t="s">
        <v>2999</v>
      </c>
      <c r="H111" s="14" t="s">
        <v>3000</v>
      </c>
      <c r="I111" s="15">
        <v>7</v>
      </c>
      <c r="J111" s="77">
        <v>10</v>
      </c>
      <c r="K111" s="92"/>
    </row>
    <row r="112" spans="1:25" ht="22.5" x14ac:dyDescent="0.2">
      <c r="A112" s="14" t="s">
        <v>2997</v>
      </c>
      <c r="B112" s="14" t="s">
        <v>3108</v>
      </c>
      <c r="C112" s="14"/>
      <c r="D112" s="16">
        <v>45838</v>
      </c>
      <c r="E112" s="16"/>
      <c r="F112" s="14" t="s">
        <v>2998</v>
      </c>
      <c r="G112" s="14" t="s">
        <v>2999</v>
      </c>
      <c r="H112" s="14" t="s">
        <v>3000</v>
      </c>
      <c r="I112" s="15">
        <v>7</v>
      </c>
      <c r="J112" s="77">
        <v>10</v>
      </c>
      <c r="K112" s="92"/>
    </row>
    <row r="113" spans="1:11" ht="22.5" x14ac:dyDescent="0.2">
      <c r="A113" s="14" t="s">
        <v>2997</v>
      </c>
      <c r="B113" s="14" t="s">
        <v>3140</v>
      </c>
      <c r="C113" s="14"/>
      <c r="D113" s="16">
        <v>45869</v>
      </c>
      <c r="E113" s="16"/>
      <c r="F113" s="14" t="s">
        <v>2998</v>
      </c>
      <c r="G113" s="14" t="s">
        <v>2999</v>
      </c>
      <c r="H113" s="14" t="s">
        <v>3000</v>
      </c>
      <c r="I113" s="15">
        <v>7</v>
      </c>
      <c r="J113" s="77">
        <v>10</v>
      </c>
      <c r="K113" s="92"/>
    </row>
    <row r="114" spans="1:11" ht="22.5" x14ac:dyDescent="0.2">
      <c r="A114" s="14" t="s">
        <v>2997</v>
      </c>
      <c r="B114" s="14" t="s">
        <v>3139</v>
      </c>
      <c r="C114" s="14"/>
      <c r="D114" s="16">
        <v>45900</v>
      </c>
      <c r="E114" s="16"/>
      <c r="F114" s="14" t="s">
        <v>2998</v>
      </c>
      <c r="G114" s="14" t="s">
        <v>2999</v>
      </c>
      <c r="H114" s="14" t="s">
        <v>3000</v>
      </c>
      <c r="I114" s="15">
        <v>7</v>
      </c>
      <c r="J114" s="77">
        <v>10</v>
      </c>
      <c r="K114" s="92"/>
    </row>
    <row r="115" spans="1:11" ht="22.5" x14ac:dyDescent="0.2">
      <c r="A115" s="14" t="s">
        <v>2997</v>
      </c>
      <c r="B115" s="14" t="s">
        <v>3142</v>
      </c>
      <c r="C115" s="14"/>
      <c r="D115" s="16">
        <v>45930</v>
      </c>
      <c r="E115" s="16"/>
      <c r="F115" s="14" t="s">
        <v>2998</v>
      </c>
      <c r="G115" s="14" t="s">
        <v>2999</v>
      </c>
      <c r="H115" s="14" t="s">
        <v>3000</v>
      </c>
      <c r="I115" s="15">
        <v>7</v>
      </c>
      <c r="J115" s="77">
        <v>10</v>
      </c>
      <c r="K115" s="92"/>
    </row>
    <row r="116" spans="1:11" ht="22.5" x14ac:dyDescent="0.2">
      <c r="A116" s="14" t="s">
        <v>2997</v>
      </c>
      <c r="B116" s="14" t="s">
        <v>3158</v>
      </c>
      <c r="C116" s="14"/>
      <c r="D116" s="16">
        <v>45961</v>
      </c>
      <c r="E116" s="16"/>
      <c r="F116" s="14" t="s">
        <v>2998</v>
      </c>
      <c r="G116" s="14" t="s">
        <v>2999</v>
      </c>
      <c r="H116" s="14" t="s">
        <v>3000</v>
      </c>
      <c r="I116" s="15">
        <v>7</v>
      </c>
      <c r="J116" s="77">
        <v>10</v>
      </c>
      <c r="K116" s="92"/>
    </row>
    <row r="117" spans="1:11" ht="22.5" x14ac:dyDescent="0.2">
      <c r="A117" s="14" t="s">
        <v>2997</v>
      </c>
      <c r="B117" s="14" t="s">
        <v>3157</v>
      </c>
      <c r="C117" s="14"/>
      <c r="D117" s="16">
        <v>45991</v>
      </c>
      <c r="E117" s="16"/>
      <c r="F117" s="14" t="s">
        <v>2998</v>
      </c>
      <c r="G117" s="14" t="s">
        <v>2999</v>
      </c>
      <c r="H117" s="14" t="s">
        <v>3000</v>
      </c>
      <c r="I117" s="15">
        <v>7</v>
      </c>
      <c r="J117" s="77">
        <v>10</v>
      </c>
      <c r="K117" s="92"/>
    </row>
    <row r="118" spans="1:11" ht="22.5" x14ac:dyDescent="0.2">
      <c r="A118" s="14" t="s">
        <v>2997</v>
      </c>
      <c r="B118" s="14" t="s">
        <v>3156</v>
      </c>
      <c r="C118" s="14"/>
      <c r="D118" s="16">
        <v>46022</v>
      </c>
      <c r="E118" s="16"/>
      <c r="F118" s="14" t="s">
        <v>2998</v>
      </c>
      <c r="G118" s="14" t="s">
        <v>2999</v>
      </c>
      <c r="H118" s="14" t="s">
        <v>3000</v>
      </c>
      <c r="I118" s="15">
        <v>7</v>
      </c>
      <c r="J118" s="77">
        <v>10</v>
      </c>
      <c r="K118" s="92"/>
    </row>
    <row r="119" spans="1:11" ht="12.75" x14ac:dyDescent="0.2">
      <c r="A119" s="14" t="s">
        <v>2997</v>
      </c>
      <c r="B119" s="14" t="s">
        <v>3106</v>
      </c>
      <c r="C119" s="14" t="s">
        <v>3001</v>
      </c>
      <c r="D119" s="16">
        <v>45699</v>
      </c>
      <c r="E119" s="16"/>
      <c r="F119" s="14" t="s">
        <v>3002</v>
      </c>
      <c r="G119" s="14" t="s">
        <v>3003</v>
      </c>
      <c r="H119" s="14" t="s">
        <v>3004</v>
      </c>
      <c r="I119" s="15">
        <v>54.12</v>
      </c>
      <c r="J119" s="77">
        <v>10</v>
      </c>
      <c r="K119" s="92"/>
    </row>
    <row r="120" spans="1:11" ht="12.75" x14ac:dyDescent="0.2">
      <c r="A120" s="14" t="s">
        <v>2997</v>
      </c>
      <c r="B120" s="14" t="s">
        <v>3110</v>
      </c>
      <c r="C120" s="14" t="s">
        <v>3005</v>
      </c>
      <c r="D120" s="16">
        <v>45730</v>
      </c>
      <c r="E120" s="16"/>
      <c r="F120" s="14" t="s">
        <v>3006</v>
      </c>
      <c r="G120" s="14" t="s">
        <v>3003</v>
      </c>
      <c r="H120" s="14" t="s">
        <v>3004</v>
      </c>
      <c r="I120" s="15">
        <v>12.3</v>
      </c>
      <c r="J120" s="77">
        <v>10</v>
      </c>
      <c r="K120" s="92"/>
    </row>
    <row r="121" spans="1:11" ht="12.75" x14ac:dyDescent="0.2">
      <c r="A121" s="14" t="s">
        <v>2997</v>
      </c>
      <c r="B121" s="14" t="s">
        <v>3160</v>
      </c>
      <c r="C121" s="14" t="s">
        <v>3074</v>
      </c>
      <c r="D121" s="16">
        <v>45873</v>
      </c>
      <c r="E121" s="16"/>
      <c r="F121" s="14" t="s">
        <v>3007</v>
      </c>
      <c r="G121" s="14" t="s">
        <v>3008</v>
      </c>
      <c r="H121" s="14" t="s">
        <v>3009</v>
      </c>
      <c r="I121" s="15">
        <v>800</v>
      </c>
      <c r="J121" s="77">
        <v>10</v>
      </c>
      <c r="K121" s="92"/>
    </row>
    <row r="122" spans="1:11" ht="22.5" x14ac:dyDescent="0.2">
      <c r="A122" s="14" t="s">
        <v>2997</v>
      </c>
      <c r="B122" s="14" t="s">
        <v>3146</v>
      </c>
      <c r="C122" s="14" t="s">
        <v>3072</v>
      </c>
      <c r="D122" s="16">
        <v>45993</v>
      </c>
      <c r="E122" s="16"/>
      <c r="F122" s="14" t="s">
        <v>3073</v>
      </c>
      <c r="G122" s="14" t="s">
        <v>3008</v>
      </c>
      <c r="H122" s="14" t="s">
        <v>3009</v>
      </c>
      <c r="I122" s="15">
        <v>100</v>
      </c>
      <c r="J122" s="77">
        <v>10</v>
      </c>
      <c r="K122" s="92"/>
    </row>
    <row r="123" spans="1:11" ht="22.5" x14ac:dyDescent="0.2">
      <c r="A123" s="14" t="s">
        <v>2997</v>
      </c>
      <c r="B123" s="14" t="s">
        <v>3155</v>
      </c>
      <c r="C123" s="14" t="s">
        <v>3090</v>
      </c>
      <c r="D123" s="16">
        <v>46021</v>
      </c>
      <c r="E123" s="16"/>
      <c r="F123" s="14" t="s">
        <v>3073</v>
      </c>
      <c r="G123" s="14" t="s">
        <v>3008</v>
      </c>
      <c r="H123" s="14" t="s">
        <v>3009</v>
      </c>
      <c r="I123" s="15">
        <v>300</v>
      </c>
      <c r="J123" s="77">
        <v>10</v>
      </c>
      <c r="K123" s="92"/>
    </row>
    <row r="124" spans="1:11" ht="22.5" x14ac:dyDescent="0.2">
      <c r="A124" s="14" t="s">
        <v>2997</v>
      </c>
      <c r="B124" s="14" t="s">
        <v>3119</v>
      </c>
      <c r="C124" s="14" t="s">
        <v>3010</v>
      </c>
      <c r="D124" s="16">
        <v>45870</v>
      </c>
      <c r="E124" s="16"/>
      <c r="F124" s="14" t="s">
        <v>3011</v>
      </c>
      <c r="G124" s="14" t="s">
        <v>3012</v>
      </c>
      <c r="H124" s="14" t="s">
        <v>3013</v>
      </c>
      <c r="I124" s="15">
        <v>750</v>
      </c>
      <c r="J124" s="77">
        <v>10</v>
      </c>
      <c r="K124" s="92"/>
    </row>
    <row r="125" spans="1:11" ht="22.5" x14ac:dyDescent="0.2">
      <c r="A125" s="14" t="s">
        <v>2997</v>
      </c>
      <c r="B125" s="14" t="s">
        <v>3148</v>
      </c>
      <c r="C125" s="14" t="s">
        <v>3014</v>
      </c>
      <c r="D125" s="16">
        <v>45908</v>
      </c>
      <c r="E125" s="16"/>
      <c r="F125" s="14" t="s">
        <v>3011</v>
      </c>
      <c r="G125" s="14" t="s">
        <v>3012</v>
      </c>
      <c r="H125" s="14" t="s">
        <v>3013</v>
      </c>
      <c r="I125" s="15">
        <v>750</v>
      </c>
      <c r="J125" s="77">
        <v>10</v>
      </c>
      <c r="K125" s="92"/>
    </row>
    <row r="126" spans="1:11" ht="12.75" x14ac:dyDescent="0.2">
      <c r="A126" s="14" t="s">
        <v>2997</v>
      </c>
      <c r="B126" s="14" t="s">
        <v>3150</v>
      </c>
      <c r="C126" s="14" t="s">
        <v>3100</v>
      </c>
      <c r="D126" s="16">
        <v>46000</v>
      </c>
      <c r="E126" s="16"/>
      <c r="F126" s="14" t="s">
        <v>3101</v>
      </c>
      <c r="G126" s="14" t="s">
        <v>3099</v>
      </c>
      <c r="H126" s="14" t="s">
        <v>3098</v>
      </c>
      <c r="I126" s="15">
        <v>1661.25</v>
      </c>
      <c r="J126" s="77">
        <v>10</v>
      </c>
      <c r="K126" s="92"/>
    </row>
    <row r="127" spans="1:11" ht="22.5" x14ac:dyDescent="0.2">
      <c r="A127" s="14" t="s">
        <v>2997</v>
      </c>
      <c r="B127" s="14" t="s">
        <v>3114</v>
      </c>
      <c r="C127" s="14" t="s">
        <v>3015</v>
      </c>
      <c r="D127" s="16">
        <v>45867</v>
      </c>
      <c r="E127" s="16"/>
      <c r="F127" s="14" t="s">
        <v>3016</v>
      </c>
      <c r="G127" s="14" t="s">
        <v>3017</v>
      </c>
      <c r="H127" s="14" t="s">
        <v>3018</v>
      </c>
      <c r="I127" s="15">
        <v>350</v>
      </c>
      <c r="J127" s="77">
        <v>10</v>
      </c>
      <c r="K127" s="92"/>
    </row>
    <row r="128" spans="1:11" ht="56.25" x14ac:dyDescent="0.2">
      <c r="A128" s="14" t="s">
        <v>2997</v>
      </c>
      <c r="B128" s="14" t="s">
        <v>3161</v>
      </c>
      <c r="C128" s="14" t="s">
        <v>3167</v>
      </c>
      <c r="D128" s="16">
        <v>45888</v>
      </c>
      <c r="E128" s="16"/>
      <c r="F128" s="14" t="s">
        <v>3055</v>
      </c>
      <c r="G128" s="14" t="s">
        <v>3165</v>
      </c>
      <c r="H128" s="14" t="s">
        <v>3056</v>
      </c>
      <c r="I128" s="15">
        <v>372</v>
      </c>
      <c r="J128" s="77">
        <v>10</v>
      </c>
      <c r="K128" s="92"/>
    </row>
    <row r="129" spans="1:11" ht="112.5" x14ac:dyDescent="0.2">
      <c r="A129" s="14" t="s">
        <v>2997</v>
      </c>
      <c r="B129" s="14" t="s">
        <v>3118</v>
      </c>
      <c r="C129" s="14" t="s">
        <v>3168</v>
      </c>
      <c r="D129" s="16">
        <v>45869</v>
      </c>
      <c r="E129" s="16"/>
      <c r="F129" s="14" t="s">
        <v>3057</v>
      </c>
      <c r="G129" s="14" t="s">
        <v>3061</v>
      </c>
      <c r="H129" s="14" t="s">
        <v>3058</v>
      </c>
      <c r="I129" s="15">
        <v>1448.25</v>
      </c>
      <c r="J129" s="77">
        <v>10</v>
      </c>
      <c r="K129" s="92"/>
    </row>
    <row r="130" spans="1:11" ht="112.5" x14ac:dyDescent="0.2">
      <c r="A130" s="14" t="s">
        <v>2997</v>
      </c>
      <c r="B130" s="14" t="s">
        <v>3159</v>
      </c>
      <c r="C130" s="14" t="s">
        <v>3166</v>
      </c>
      <c r="D130" s="16">
        <v>45889</v>
      </c>
      <c r="E130" s="16"/>
      <c r="F130" s="14" t="s">
        <v>3054</v>
      </c>
      <c r="G130" s="14" t="s">
        <v>3061</v>
      </c>
      <c r="H130" s="14" t="s">
        <v>3058</v>
      </c>
      <c r="I130" s="15">
        <v>231</v>
      </c>
      <c r="J130" s="77">
        <v>10</v>
      </c>
      <c r="K130" s="92"/>
    </row>
    <row r="131" spans="1:11" ht="78.75" x14ac:dyDescent="0.2">
      <c r="A131" s="14" t="s">
        <v>2997</v>
      </c>
      <c r="B131" s="14" t="s">
        <v>3162</v>
      </c>
      <c r="C131" s="14"/>
      <c r="D131" s="16">
        <v>45885</v>
      </c>
      <c r="E131" s="16"/>
      <c r="F131" s="14" t="s">
        <v>3053</v>
      </c>
      <c r="G131" s="14" t="s">
        <v>3060</v>
      </c>
      <c r="H131" s="14" t="s">
        <v>3059</v>
      </c>
      <c r="I131" s="15">
        <v>385</v>
      </c>
      <c r="J131" s="77">
        <v>10</v>
      </c>
      <c r="K131" s="92"/>
    </row>
    <row r="132" spans="1:11" ht="157.5" x14ac:dyDescent="0.2">
      <c r="A132" s="14" t="s">
        <v>2997</v>
      </c>
      <c r="B132" s="14" t="s">
        <v>3115</v>
      </c>
      <c r="C132" s="14"/>
      <c r="D132" s="16">
        <v>45885</v>
      </c>
      <c r="E132" s="16"/>
      <c r="F132" s="14" t="s">
        <v>3051</v>
      </c>
      <c r="G132" s="14"/>
      <c r="H132" s="14" t="s">
        <v>3019</v>
      </c>
      <c r="I132" s="15">
        <v>3240</v>
      </c>
      <c r="J132" s="77">
        <v>10</v>
      </c>
      <c r="K132" s="92"/>
    </row>
    <row r="133" spans="1:11" ht="56.25" x14ac:dyDescent="0.2">
      <c r="A133" s="14" t="s">
        <v>2997</v>
      </c>
      <c r="B133" s="14" t="s">
        <v>3134</v>
      </c>
      <c r="C133" s="14" t="s">
        <v>3020</v>
      </c>
      <c r="D133" s="16">
        <v>45890</v>
      </c>
      <c r="E133" s="16"/>
      <c r="F133" s="14" t="s">
        <v>3052</v>
      </c>
      <c r="G133" s="14" t="s">
        <v>3021</v>
      </c>
      <c r="H133" s="14" t="s">
        <v>3022</v>
      </c>
      <c r="I133" s="15">
        <v>787.2</v>
      </c>
      <c r="J133" s="77">
        <v>10</v>
      </c>
      <c r="K133" s="92"/>
    </row>
    <row r="134" spans="1:11" ht="67.5" x14ac:dyDescent="0.2">
      <c r="A134" s="14" t="s">
        <v>2997</v>
      </c>
      <c r="B134" s="14" t="s">
        <v>3135</v>
      </c>
      <c r="C134" s="14"/>
      <c r="D134" s="16">
        <v>45533</v>
      </c>
      <c r="E134" s="16"/>
      <c r="F134" s="14" t="s">
        <v>3048</v>
      </c>
      <c r="G134" s="14"/>
      <c r="H134" s="14" t="s">
        <v>3170</v>
      </c>
      <c r="I134" s="15">
        <v>1033.27</v>
      </c>
      <c r="J134" s="77">
        <v>10</v>
      </c>
      <c r="K134" s="92"/>
    </row>
    <row r="135" spans="1:11" ht="56.25" x14ac:dyDescent="0.2">
      <c r="A135" s="14" t="s">
        <v>2997</v>
      </c>
      <c r="B135" s="14" t="s">
        <v>3136</v>
      </c>
      <c r="C135" s="14"/>
      <c r="D135" s="16">
        <v>45896</v>
      </c>
      <c r="E135" s="16"/>
      <c r="F135" s="14" t="s">
        <v>3078</v>
      </c>
      <c r="G135" s="14"/>
      <c r="H135" s="14" t="s">
        <v>3171</v>
      </c>
      <c r="I135" s="15">
        <v>883.35</v>
      </c>
      <c r="J135" s="77">
        <v>10</v>
      </c>
      <c r="K135" s="92"/>
    </row>
    <row r="136" spans="1:11" ht="67.5" x14ac:dyDescent="0.2">
      <c r="A136" s="14" t="s">
        <v>2997</v>
      </c>
      <c r="B136" s="14" t="s">
        <v>3137</v>
      </c>
      <c r="C136" s="14"/>
      <c r="D136" s="16">
        <v>45904</v>
      </c>
      <c r="E136" s="16"/>
      <c r="F136" s="14" t="s">
        <v>3077</v>
      </c>
      <c r="G136" s="14"/>
      <c r="H136" s="14" t="s">
        <v>3172</v>
      </c>
      <c r="I136" s="15">
        <v>1117</v>
      </c>
      <c r="J136" s="77">
        <v>10</v>
      </c>
      <c r="K136" s="92"/>
    </row>
    <row r="137" spans="1:11" ht="56.25" x14ac:dyDescent="0.2">
      <c r="A137" s="14" t="s">
        <v>2997</v>
      </c>
      <c r="B137" s="14" t="s">
        <v>3138</v>
      </c>
      <c r="C137" s="14"/>
      <c r="D137" s="16">
        <v>45904</v>
      </c>
      <c r="E137" s="16"/>
      <c r="F137" s="14" t="s">
        <v>3050</v>
      </c>
      <c r="G137" s="14"/>
      <c r="H137" s="14" t="s">
        <v>3173</v>
      </c>
      <c r="I137" s="15">
        <v>1048.55</v>
      </c>
      <c r="J137" s="77">
        <v>10</v>
      </c>
      <c r="K137" s="92"/>
    </row>
    <row r="138" spans="1:11" ht="56.25" x14ac:dyDescent="0.2">
      <c r="A138" s="14" t="s">
        <v>2997</v>
      </c>
      <c r="B138" s="14" t="s">
        <v>3133</v>
      </c>
      <c r="C138" s="14"/>
      <c r="D138" s="16">
        <v>45889</v>
      </c>
      <c r="E138" s="16"/>
      <c r="F138" s="14" t="s">
        <v>3063</v>
      </c>
      <c r="G138" s="14" t="s">
        <v>3176</v>
      </c>
      <c r="H138" s="14" t="s">
        <v>3023</v>
      </c>
      <c r="I138" s="15">
        <v>146.86000000000001</v>
      </c>
      <c r="J138" s="77">
        <v>10</v>
      </c>
      <c r="K138" s="92"/>
    </row>
    <row r="139" spans="1:11" ht="56.25" x14ac:dyDescent="0.2">
      <c r="A139" s="14" t="s">
        <v>2997</v>
      </c>
      <c r="B139" s="14" t="s">
        <v>3132</v>
      </c>
      <c r="C139" s="14"/>
      <c r="D139" s="16">
        <v>45889</v>
      </c>
      <c r="E139" s="16"/>
      <c r="F139" s="14" t="s">
        <v>3064</v>
      </c>
      <c r="G139" s="14"/>
      <c r="H139" s="14" t="s">
        <v>3068</v>
      </c>
      <c r="I139" s="15">
        <v>8.4</v>
      </c>
      <c r="J139" s="77">
        <v>10</v>
      </c>
      <c r="K139" s="92"/>
    </row>
    <row r="140" spans="1:11" ht="56.25" x14ac:dyDescent="0.2">
      <c r="A140" s="14" t="s">
        <v>2997</v>
      </c>
      <c r="B140" s="14" t="s">
        <v>3131</v>
      </c>
      <c r="C140" s="14"/>
      <c r="D140" s="16">
        <v>45889</v>
      </c>
      <c r="E140" s="16"/>
      <c r="F140" s="14" t="s">
        <v>3064</v>
      </c>
      <c r="G140" s="14"/>
      <c r="H140" s="14" t="s">
        <v>3069</v>
      </c>
      <c r="I140" s="15">
        <v>16.399999999999999</v>
      </c>
      <c r="J140" s="77">
        <v>10</v>
      </c>
      <c r="K140" s="92"/>
    </row>
    <row r="141" spans="1:11" ht="56.25" x14ac:dyDescent="0.2">
      <c r="A141" s="14" t="s">
        <v>2997</v>
      </c>
      <c r="B141" s="14" t="s">
        <v>3130</v>
      </c>
      <c r="C141" s="14"/>
      <c r="D141" s="16">
        <v>45889</v>
      </c>
      <c r="E141" s="16"/>
      <c r="F141" s="14" t="s">
        <v>3064</v>
      </c>
      <c r="G141" s="14"/>
      <c r="H141" s="14" t="s">
        <v>3024</v>
      </c>
      <c r="I141" s="15">
        <v>14.2</v>
      </c>
      <c r="J141" s="77">
        <v>10</v>
      </c>
      <c r="K141" s="92"/>
    </row>
    <row r="142" spans="1:11" ht="56.25" x14ac:dyDescent="0.2">
      <c r="A142" s="14" t="s">
        <v>2997</v>
      </c>
      <c r="B142" s="14" t="s">
        <v>3129</v>
      </c>
      <c r="C142" s="14"/>
      <c r="D142" s="16">
        <v>45889</v>
      </c>
      <c r="E142" s="16"/>
      <c r="F142" s="14" t="s">
        <v>3064</v>
      </c>
      <c r="G142" s="14"/>
      <c r="H142" s="14" t="s">
        <v>3024</v>
      </c>
      <c r="I142" s="15">
        <v>14.2</v>
      </c>
      <c r="J142" s="77">
        <v>10</v>
      </c>
      <c r="K142" s="92"/>
    </row>
    <row r="143" spans="1:11" ht="56.25" x14ac:dyDescent="0.2">
      <c r="A143" s="14" t="s">
        <v>2997</v>
      </c>
      <c r="B143" s="14" t="s">
        <v>3128</v>
      </c>
      <c r="C143" s="14"/>
      <c r="D143" s="16">
        <v>45889</v>
      </c>
      <c r="E143" s="16"/>
      <c r="F143" s="14" t="s">
        <v>3063</v>
      </c>
      <c r="G143" s="14"/>
      <c r="H143" s="14" t="s">
        <v>3025</v>
      </c>
      <c r="I143" s="15">
        <v>77.260000000000005</v>
      </c>
      <c r="J143" s="77">
        <v>10</v>
      </c>
      <c r="K143" s="92"/>
    </row>
    <row r="144" spans="1:11" ht="56.25" x14ac:dyDescent="0.2">
      <c r="A144" s="14" t="s">
        <v>2997</v>
      </c>
      <c r="B144" s="14" t="s">
        <v>3127</v>
      </c>
      <c r="C144" s="14"/>
      <c r="D144" s="16">
        <v>45889</v>
      </c>
      <c r="E144" s="16"/>
      <c r="F144" s="14" t="s">
        <v>3063</v>
      </c>
      <c r="G144" s="14"/>
      <c r="H144" s="14" t="s">
        <v>3025</v>
      </c>
      <c r="I144" s="15">
        <v>64.09</v>
      </c>
      <c r="J144" s="77">
        <v>10</v>
      </c>
      <c r="K144" s="92"/>
    </row>
    <row r="145" spans="1:11" ht="56.25" x14ac:dyDescent="0.2">
      <c r="A145" s="14" t="s">
        <v>2997</v>
      </c>
      <c r="B145" s="14" t="s">
        <v>3126</v>
      </c>
      <c r="C145" s="14"/>
      <c r="D145" s="16">
        <v>45889</v>
      </c>
      <c r="E145" s="16"/>
      <c r="F145" s="14" t="s">
        <v>3063</v>
      </c>
      <c r="G145" s="14"/>
      <c r="H145" s="14" t="s">
        <v>3070</v>
      </c>
      <c r="I145" s="15">
        <v>149.99</v>
      </c>
      <c r="J145" s="77">
        <v>10</v>
      </c>
      <c r="K145" s="92"/>
    </row>
    <row r="146" spans="1:11" ht="56.25" x14ac:dyDescent="0.2">
      <c r="A146" s="14" t="s">
        <v>2997</v>
      </c>
      <c r="B146" s="14" t="s">
        <v>3125</v>
      </c>
      <c r="C146" s="14"/>
      <c r="D146" s="16">
        <v>45889</v>
      </c>
      <c r="E146" s="16"/>
      <c r="F146" s="14" t="s">
        <v>3063</v>
      </c>
      <c r="G146" s="14" t="s">
        <v>3169</v>
      </c>
      <c r="H146" s="14" t="s">
        <v>3026</v>
      </c>
      <c r="I146" s="15">
        <v>45.06</v>
      </c>
      <c r="J146" s="77">
        <v>10</v>
      </c>
      <c r="K146" s="92"/>
    </row>
    <row r="147" spans="1:11" ht="56.25" x14ac:dyDescent="0.2">
      <c r="A147" s="14" t="s">
        <v>2997</v>
      </c>
      <c r="B147" s="14" t="s">
        <v>3124</v>
      </c>
      <c r="C147" s="14"/>
      <c r="D147" s="16">
        <v>45887</v>
      </c>
      <c r="E147" s="16"/>
      <c r="F147" s="14" t="s">
        <v>3064</v>
      </c>
      <c r="G147" s="14"/>
      <c r="H147" s="14" t="s">
        <v>3024</v>
      </c>
      <c r="I147" s="15">
        <v>31.9</v>
      </c>
      <c r="J147" s="77">
        <v>10</v>
      </c>
      <c r="K147" s="92"/>
    </row>
    <row r="148" spans="1:11" ht="56.25" x14ac:dyDescent="0.2">
      <c r="A148" s="14" t="s">
        <v>2997</v>
      </c>
      <c r="B148" s="14" t="s">
        <v>3123</v>
      </c>
      <c r="C148" s="14"/>
      <c r="D148" s="16">
        <v>45887</v>
      </c>
      <c r="E148" s="16"/>
      <c r="F148" s="14" t="s">
        <v>3064</v>
      </c>
      <c r="G148" s="14"/>
      <c r="H148" s="14" t="s">
        <v>3024</v>
      </c>
      <c r="I148" s="15">
        <v>31.9</v>
      </c>
      <c r="J148" s="77">
        <v>10</v>
      </c>
      <c r="K148" s="92"/>
    </row>
    <row r="149" spans="1:11" ht="56.25" x14ac:dyDescent="0.2">
      <c r="A149" s="14" t="s">
        <v>2997</v>
      </c>
      <c r="B149" s="14" t="s">
        <v>3122</v>
      </c>
      <c r="C149" s="14"/>
      <c r="D149" s="16">
        <v>45887</v>
      </c>
      <c r="E149" s="16"/>
      <c r="F149" s="14" t="s">
        <v>3063</v>
      </c>
      <c r="G149" s="14"/>
      <c r="H149" s="14" t="s">
        <v>3071</v>
      </c>
      <c r="I149" s="15">
        <v>121.05</v>
      </c>
      <c r="J149" s="77">
        <v>10</v>
      </c>
      <c r="K149" s="92"/>
    </row>
    <row r="150" spans="1:11" ht="56.25" x14ac:dyDescent="0.2">
      <c r="A150" s="14" t="s">
        <v>2997</v>
      </c>
      <c r="B150" s="14" t="s">
        <v>3121</v>
      </c>
      <c r="C150" s="14"/>
      <c r="D150" s="16">
        <v>45887</v>
      </c>
      <c r="E150" s="16"/>
      <c r="F150" s="14" t="s">
        <v>3063</v>
      </c>
      <c r="G150" s="14" t="s">
        <v>3169</v>
      </c>
      <c r="H150" s="14" t="s">
        <v>3026</v>
      </c>
      <c r="I150" s="15">
        <v>24.8</v>
      </c>
      <c r="J150" s="77">
        <v>10</v>
      </c>
      <c r="K150" s="92"/>
    </row>
    <row r="151" spans="1:11" ht="56.25" x14ac:dyDescent="0.2">
      <c r="A151" s="14" t="s">
        <v>2997</v>
      </c>
      <c r="B151" s="14" t="s">
        <v>3120</v>
      </c>
      <c r="C151" s="14"/>
      <c r="D151" s="16">
        <v>45887</v>
      </c>
      <c r="E151" s="16"/>
      <c r="F151" s="14" t="s">
        <v>3063</v>
      </c>
      <c r="G151" s="14" t="s">
        <v>3176</v>
      </c>
      <c r="H151" s="14" t="s">
        <v>3023</v>
      </c>
      <c r="I151" s="15">
        <v>98.86</v>
      </c>
      <c r="J151" s="77">
        <v>10</v>
      </c>
      <c r="K151" s="92"/>
    </row>
    <row r="152" spans="1:11" ht="202.5" x14ac:dyDescent="0.2">
      <c r="A152" s="14" t="s">
        <v>2997</v>
      </c>
      <c r="B152" s="14" t="s">
        <v>3117</v>
      </c>
      <c r="C152" s="14" t="s">
        <v>3027</v>
      </c>
      <c r="D152" s="16"/>
      <c r="E152" s="16">
        <v>45868</v>
      </c>
      <c r="F152" s="14" t="s">
        <v>3062</v>
      </c>
      <c r="G152" s="14" t="s">
        <v>3012</v>
      </c>
      <c r="H152" s="14" t="s">
        <v>3013</v>
      </c>
      <c r="I152" s="15">
        <v>2500</v>
      </c>
      <c r="J152" s="77">
        <v>10</v>
      </c>
      <c r="K152" s="92"/>
    </row>
    <row r="153" spans="1:11" ht="45" x14ac:dyDescent="0.2">
      <c r="A153" s="14" t="s">
        <v>2997</v>
      </c>
      <c r="B153" s="14" t="s">
        <v>3143</v>
      </c>
      <c r="C153" s="14" t="s">
        <v>3042</v>
      </c>
      <c r="D153" s="16"/>
      <c r="E153" s="16">
        <v>45950</v>
      </c>
      <c r="F153" s="14" t="s">
        <v>3076</v>
      </c>
      <c r="G153" s="14"/>
      <c r="H153" s="14" t="s">
        <v>3175</v>
      </c>
      <c r="I153" s="15">
        <v>300</v>
      </c>
      <c r="J153" s="77">
        <v>10</v>
      </c>
      <c r="K153" s="92"/>
    </row>
    <row r="154" spans="1:11" ht="22.5" x14ac:dyDescent="0.2">
      <c r="A154" s="14" t="s">
        <v>2997</v>
      </c>
      <c r="B154" s="14" t="s">
        <v>3144</v>
      </c>
      <c r="C154" s="14" t="s">
        <v>3043</v>
      </c>
      <c r="D154" s="16"/>
      <c r="E154" s="16">
        <v>45952</v>
      </c>
      <c r="F154" s="14" t="s">
        <v>3075</v>
      </c>
      <c r="G154" s="14"/>
      <c r="H154" s="14" t="s">
        <v>3174</v>
      </c>
      <c r="I154" s="15">
        <v>700</v>
      </c>
      <c r="J154" s="77">
        <v>10</v>
      </c>
      <c r="K154" s="92"/>
    </row>
    <row r="155" spans="1:11" ht="67.5" x14ac:dyDescent="0.2">
      <c r="A155" s="14" t="s">
        <v>2997</v>
      </c>
      <c r="B155" s="14" t="s">
        <v>3154</v>
      </c>
      <c r="C155" s="14" t="s">
        <v>3079</v>
      </c>
      <c r="D155" s="16"/>
      <c r="E155" s="16">
        <v>46014</v>
      </c>
      <c r="F155" s="14" t="s">
        <v>3104</v>
      </c>
      <c r="G155" s="14" t="s">
        <v>3089</v>
      </c>
      <c r="H155" s="14" t="s">
        <v>3028</v>
      </c>
      <c r="I155" s="15">
        <v>503</v>
      </c>
      <c r="J155" s="77">
        <v>10</v>
      </c>
      <c r="K155" s="92"/>
    </row>
    <row r="156" spans="1:11" ht="45" x14ac:dyDescent="0.2">
      <c r="A156" s="14" t="s">
        <v>2997</v>
      </c>
      <c r="B156" s="14" t="s">
        <v>3141</v>
      </c>
      <c r="C156" s="14" t="s">
        <v>3080</v>
      </c>
      <c r="D156" s="16"/>
      <c r="E156" s="16">
        <v>46016</v>
      </c>
      <c r="F156" s="14" t="s">
        <v>3091</v>
      </c>
      <c r="G156" s="14" t="s">
        <v>3088</v>
      </c>
      <c r="H156" s="14" t="s">
        <v>3029</v>
      </c>
      <c r="I156" s="15">
        <v>2706</v>
      </c>
      <c r="J156" s="77">
        <v>10</v>
      </c>
      <c r="K156" s="92"/>
    </row>
    <row r="157" spans="1:11" ht="22.5" x14ac:dyDescent="0.2">
      <c r="A157" s="14" t="s">
        <v>2997</v>
      </c>
      <c r="B157" s="14" t="s">
        <v>3153</v>
      </c>
      <c r="C157" s="14" t="s">
        <v>3081</v>
      </c>
      <c r="D157" s="16"/>
      <c r="E157" s="16">
        <v>46014</v>
      </c>
      <c r="F157" s="14" t="s">
        <v>3103</v>
      </c>
      <c r="G157" s="14" t="s">
        <v>3087</v>
      </c>
      <c r="H157" s="14" t="s">
        <v>3030</v>
      </c>
      <c r="I157" s="15">
        <v>291</v>
      </c>
      <c r="J157" s="77">
        <v>10</v>
      </c>
      <c r="K157" s="92"/>
    </row>
    <row r="158" spans="1:11" ht="22.5" x14ac:dyDescent="0.2">
      <c r="A158" s="14" t="s">
        <v>2997</v>
      </c>
      <c r="B158" s="14" t="s">
        <v>3151</v>
      </c>
      <c r="C158" s="14" t="s">
        <v>3082</v>
      </c>
      <c r="D158" s="16">
        <v>46000</v>
      </c>
      <c r="E158" s="16"/>
      <c r="F158" s="14" t="s">
        <v>3102</v>
      </c>
      <c r="G158" s="14" t="s">
        <v>3031</v>
      </c>
      <c r="H158" s="14" t="s">
        <v>3032</v>
      </c>
      <c r="I158" s="15">
        <v>1059.44</v>
      </c>
      <c r="J158" s="77">
        <v>10</v>
      </c>
      <c r="K158" s="92"/>
    </row>
    <row r="159" spans="1:11" ht="33.75" x14ac:dyDescent="0.2">
      <c r="A159" s="14" t="s">
        <v>2997</v>
      </c>
      <c r="B159" s="14" t="s">
        <v>3145</v>
      </c>
      <c r="C159" s="14" t="s">
        <v>3066</v>
      </c>
      <c r="D159" s="16">
        <v>45991</v>
      </c>
      <c r="E159" s="16"/>
      <c r="F159" s="14" t="s">
        <v>3067</v>
      </c>
      <c r="G159" s="14" t="s">
        <v>3065</v>
      </c>
      <c r="H159" s="14" t="s">
        <v>3033</v>
      </c>
      <c r="I159" s="15">
        <v>4150.0200000000004</v>
      </c>
      <c r="J159" s="77">
        <v>10</v>
      </c>
      <c r="K159" s="92"/>
    </row>
    <row r="160" spans="1:11" ht="78.75" x14ac:dyDescent="0.2">
      <c r="A160" s="14" t="s">
        <v>2997</v>
      </c>
      <c r="B160" s="14" t="s">
        <v>3113</v>
      </c>
      <c r="C160" s="14" t="s">
        <v>3034</v>
      </c>
      <c r="D160" s="16">
        <v>45867</v>
      </c>
      <c r="E160" s="16"/>
      <c r="F160" s="14" t="s">
        <v>3045</v>
      </c>
      <c r="G160" s="14" t="s">
        <v>3012</v>
      </c>
      <c r="H160" s="14" t="s">
        <v>3013</v>
      </c>
      <c r="I160" s="15">
        <v>6680</v>
      </c>
      <c r="J160" s="77">
        <v>10</v>
      </c>
      <c r="K160" s="92"/>
    </row>
    <row r="161" spans="1:11" ht="22.5" x14ac:dyDescent="0.2">
      <c r="A161" s="14" t="s">
        <v>2997</v>
      </c>
      <c r="B161" s="14" t="s">
        <v>3163</v>
      </c>
      <c r="C161" s="14" t="s">
        <v>3035</v>
      </c>
      <c r="D161" s="16">
        <v>45873</v>
      </c>
      <c r="E161" s="16"/>
      <c r="F161" s="14" t="s">
        <v>3036</v>
      </c>
      <c r="G161" s="14" t="s">
        <v>3037</v>
      </c>
      <c r="H161" s="14" t="s">
        <v>3038</v>
      </c>
      <c r="I161" s="15">
        <v>100</v>
      </c>
      <c r="J161" s="77">
        <v>10</v>
      </c>
      <c r="K161" s="92"/>
    </row>
    <row r="162" spans="1:11" ht="22.5" x14ac:dyDescent="0.2">
      <c r="A162" s="14" t="s">
        <v>2997</v>
      </c>
      <c r="B162" s="14" t="s">
        <v>3116</v>
      </c>
      <c r="C162" s="14" t="s">
        <v>3039</v>
      </c>
      <c r="D162" s="16">
        <v>45867</v>
      </c>
      <c r="E162" s="16"/>
      <c r="F162" s="14" t="s">
        <v>3049</v>
      </c>
      <c r="G162" s="14" t="s">
        <v>3040</v>
      </c>
      <c r="H162" s="14" t="s">
        <v>3041</v>
      </c>
      <c r="I162" s="15">
        <v>415</v>
      </c>
      <c r="J162" s="77">
        <v>10</v>
      </c>
      <c r="K162" s="92"/>
    </row>
    <row r="163" spans="1:11" ht="22.5" x14ac:dyDescent="0.2">
      <c r="A163" s="14" t="s">
        <v>2997</v>
      </c>
      <c r="B163" s="14" t="s">
        <v>3147</v>
      </c>
      <c r="C163" s="14" t="s">
        <v>3044</v>
      </c>
      <c r="D163" s="16">
        <v>45919</v>
      </c>
      <c r="E163" s="16"/>
      <c r="F163" s="14" t="s">
        <v>3084</v>
      </c>
      <c r="G163" s="14" t="s">
        <v>3047</v>
      </c>
      <c r="H163" s="14" t="s">
        <v>3046</v>
      </c>
      <c r="I163" s="15">
        <v>375.28</v>
      </c>
      <c r="J163" s="77">
        <v>10</v>
      </c>
      <c r="K163" s="92"/>
    </row>
    <row r="164" spans="1:11" ht="22.5" x14ac:dyDescent="0.2">
      <c r="A164" s="14" t="s">
        <v>2997</v>
      </c>
      <c r="B164" s="14" t="s">
        <v>3149</v>
      </c>
      <c r="C164" s="14" t="s">
        <v>3097</v>
      </c>
      <c r="D164" s="16">
        <v>45999</v>
      </c>
      <c r="E164" s="16"/>
      <c r="F164" s="14" t="s">
        <v>3084</v>
      </c>
      <c r="G164" s="14" t="s">
        <v>3047</v>
      </c>
      <c r="H164" s="14" t="s">
        <v>3046</v>
      </c>
      <c r="I164" s="15">
        <v>350.85</v>
      </c>
      <c r="J164" s="77">
        <v>10</v>
      </c>
      <c r="K164" s="92"/>
    </row>
    <row r="165" spans="1:11" ht="22.5" x14ac:dyDescent="0.2">
      <c r="A165" s="14" t="s">
        <v>2997</v>
      </c>
      <c r="B165" s="14" t="s">
        <v>3164</v>
      </c>
      <c r="C165" s="14" t="s">
        <v>3092</v>
      </c>
      <c r="D165" s="16">
        <v>46021</v>
      </c>
      <c r="E165" s="16"/>
      <c r="F165" s="14" t="s">
        <v>3083</v>
      </c>
      <c r="G165" s="14" t="s">
        <v>3093</v>
      </c>
      <c r="H165" s="14" t="s">
        <v>3094</v>
      </c>
      <c r="I165" s="15">
        <v>24</v>
      </c>
      <c r="J165" s="77">
        <v>10</v>
      </c>
      <c r="K165" s="92"/>
    </row>
    <row r="166" spans="1:11" ht="22.5" x14ac:dyDescent="0.2">
      <c r="A166" s="14" t="s">
        <v>2997</v>
      </c>
      <c r="B166" s="14" t="s">
        <v>3152</v>
      </c>
      <c r="C166" s="14" t="s">
        <v>3096</v>
      </c>
      <c r="D166" s="16">
        <v>46000</v>
      </c>
      <c r="E166" s="16"/>
      <c r="F166" s="14" t="s">
        <v>3086</v>
      </c>
      <c r="G166" s="14" t="s">
        <v>3095</v>
      </c>
      <c r="H166" s="14" t="s">
        <v>3085</v>
      </c>
      <c r="I166" s="15">
        <v>89</v>
      </c>
      <c r="J166" s="77">
        <v>10</v>
      </c>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CYKLOTRIALOVÁ ÚNIA, Štefánikova 4445, Poprad, 058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34056939</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Pčola Štefan</cp:lastModifiedBy>
  <cp:revision/>
  <cp:lastPrinted>2026-04-15T06:42:13Z</cp:lastPrinted>
  <dcterms:created xsi:type="dcterms:W3CDTF">2017-02-20T06:20:12Z</dcterms:created>
  <dcterms:modified xsi:type="dcterms:W3CDTF">2026-04-15T12:25:05Z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