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DFB04960-814B-4894-BB75-7C147ABC89B3}" xr6:coauthVersionLast="47" xr6:coauthVersionMax="47" xr10:uidLastSave="{00000000-0000-0000-0000-000000000000}"/>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F130" i="9" s="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<sst xmlns="http://schemas.openxmlformats.org/spreadsheetml/2006/main" count="6676" uniqueCount="3065">
  <si>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</si>
  <si>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</si>
  <si>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</si>
  <si>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</si>
  <si>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</si>
  <si>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</si>
  <si>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</si>
  <si>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</si>
  <si>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</si>
  <si>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</si>
  <si>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</si>
  <si>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</si>
  <si>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</si>
  <si>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</si>
  <si>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</si>
  <si>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</si>
  <si>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</si>
  <si>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</si>
  <si>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</si>
  <si>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</si>
  <si>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</si>
  <si>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</si>
  <si>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</si>
  <si>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</si>
  <si>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</si>
  <si>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</si>
  <si>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</si>
  <si>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</si>
  <si>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</si>
  <si>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</si>
  <si>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</si>
  <si>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</si>
  <si>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</si>
  <si>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</si>
  <si>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</si>
  <si>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</si>
  <si>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</si>
  <si>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</si>
  <si>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</si>
  <si>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</si>
  <si>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</si>
  <si>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</si>
  <si>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</si>
  <si>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</si>
  <si>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</si>
  <si>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</si>
  <si>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</si>
  <si>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</si>
  <si>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</si>
  <si>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</si>
  <si>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</si>
  <si>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</si>
  <si>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</si>
  <si>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</si>
  <si>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</si>
  <si>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</si>
  <si>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</si>
  <si>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</si>
  <si>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</si>
  <si>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</si>
  <si>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</si>
  <si>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</si>
  <si>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</si>
  <si>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</si>
  <si>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</si>
  <si>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</si>
  <si>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</si>
  <si>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</si>
  <si>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</si>
  <si>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</si>
  <si>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</si>
  <si>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</si>
  <si>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</si>
  <si>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</si>
  <si>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</si>
  <si>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</si>
  <si>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</si>
  <si>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</si>
  <si>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</si>
  <si>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</si>
  <si>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</si>
  <si>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</si>
  <si>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</si>
  <si>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</si>
  <si>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</si>
  <si>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</si>
  <si>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</si>
  <si>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</si>
  <si>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</si>
  <si>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</si>
  <si>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</si>
  <si>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</si>
  <si>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</si>
  <si>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</si>
  <si>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</si>
  <si>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</si>
  <si>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</si>
  <si>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</si>
  <si>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</si>
  <si>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</si>
  <si>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</si>
  <si>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</si>
  <si>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</si>
  <si>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</si>
  <si>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</si>
  <si>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</si>
  <si>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</si>
  <si>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</si>
  <si>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</si>
  <si>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</si>
  <si>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</si>
  <si>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</si>
  <si>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</si>
  <si>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</si>
  <si>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</si>
  <si>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</si>
  <si>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</si>
  <si>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</si>
  <si>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</si>
  <si>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</si>
  <si>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</si>
  <si>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</si>
  <si>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</si>
  <si>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</si>
  <si>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</si>
  <si>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</si>
  <si>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</si>
  <si>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</si>
  <si>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</si>
  <si>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</si>
  <si>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</si>
  <si>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</si>
  <si>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</si>
  <si>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</si>
  <si>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</si>
  <si>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</si>
  <si>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</si>
  <si>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</si>
  <si>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</si>
  <si>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</si>
  <si>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</si>
  <si>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</si>
  <si>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</si>
  <si>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</si>
  <si>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</si>
  <si>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</si>
  <si>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</si>
  <si>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</si>
  <si>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</si>
  <si>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</si>
  <si>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</si>
  <si>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</si>
  <si>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</si>
  <si>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</si>
  <si>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</si>
  <si>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</si>
  <si>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</si>
  <si>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</si>
  <si>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</si>
  <si>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</si>
  <si>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</si>
  <si>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</si>
  <si>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</si>
  <si>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</si>
  <si>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</si>
  <si>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</si>
  <si>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</si>
  <si>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</si>
  <si>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</si>
  <si>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</si>
  <si>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</si>
  <si>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</si>
  <si>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</si>
  <si>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</si>
  <si>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</si>
  <si>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</si>
  <si>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</si>
  <si>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</si>
  <si>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</si>
  <si>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</si>
  <si>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</si>
  <si>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</si>
  <si>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</si>
  <si>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</si>
  <si>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</si>
  <si>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</si>
  <si>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</si>
  <si>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</si>
  <si>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</si>
  <si>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</si>
  <si>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</si>
  <si>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</si>
  <si>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</si>
  <si>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</si>
  <si>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</si>
  <si>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</si>
  <si>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</si>
  <si>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</si>
  <si>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</si>
  <si>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</si>
  <si>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</si>
  <si>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</si>
  <si>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</si>
  <si>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</si>
  <si>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</si>
  <si>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</si>
  <si>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</si>
  <si>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</si>
  <si>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</si>
  <si>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</si>
  <si>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</si>
  <si>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</si>
  <si>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</si>
  <si>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</si>
  <si>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</si>
  <si>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</si>
  <si>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</si>
  <si>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</si>
  <si>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</si>
  <si>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</si>
  <si>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</si>
  <si>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</si>
  <si>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</si>
  <si>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</si>
  <si>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</si>
  <si>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</si>
  <si>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</si>
  <si>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</si>
  <si>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</si>
  <si>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</si>
  <si>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</si>
  <si>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</si>
  <si>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</si>
  <si>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</si>
  <si>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</si>
  <si>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</si>
  <si>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</si>
  <si>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</si>
  <si>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</si>
  <si>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</si>
  <si>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</si>
  <si>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</si>
  <si>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</si>
  <si>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</si>
  <si>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</si>
  <si>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</si>
  <si>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</si>
  <si>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</si>
  <si>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</si>
  <si>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</si>
  <si>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</si>
  <si>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</si>
  <si>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</si>
  <si>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</si>
  <si>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</si>
  <si>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</si>
  <si>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</si>
  <si>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</si>
  <si>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</si>
  <si>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</si>
  <si>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</si>
  <si>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</si>
  <si>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</si>
  <si>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</si>
  <si>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</si>
  <si>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</si>
  <si>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</si>
  <si>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</si>
  <si>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</si>
  <si>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</si>
  <si>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</si>
  <si>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</si>
  <si>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</si>
  <si>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</si>
  <si>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</si>
  <si>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</si>
  <si>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</si>
  <si>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</si>
  <si>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</si>
  <si>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</si>
  <si>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</si>
  <si>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</si>
  <si>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</si>
  <si>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</si>
  <si>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</si>
  <si>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</si>
  <si>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</si>
  <si>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</si>
  <si>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</si>
  <si>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</si>
  <si>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</si>
  <si>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</si>
  <si>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</si>
  <si>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</si>
  <si>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</si>
  <si>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</si>
  <si>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</si>
  <si>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</si>
  <si>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</si>
  <si>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</si>
  <si>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</si>
  <si>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</si>
  <si>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</si>
  <si>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</si>
  <si>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</si>
  <si>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</si>
  <si>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</si>
  <si>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</si>
  <si>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</si>
  <si>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</si>
  <si>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</si>
  <si>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</si>
  <si>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</si>
  <si>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</si>
  <si>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</si>
  <si>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</si>
  <si>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</si>
  <si>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</si>
  <si>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</si>
  <si>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</si>
  <si>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</si>
  <si>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</si>
  <si>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</si>
  <si>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</si>
  <si>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</si>
  <si>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</si>
  <si>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</si>
  <si>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</si>
  <si>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</si>
  <si>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</si>
  <si>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</si>
  <si>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</si>
  <si>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</si>
  <si>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</si>
  <si>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</si>
  <si>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</si>
  <si>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</si>
  <si>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</si>
  <si>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</si>
  <si>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</si>
  <si>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</si>
  <si>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</si>
  <si>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</si>
  <si>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</si>
  <si>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</si>
  <si>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</si>
  <si>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</si>
  <si>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</si>
  <si>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</si>
  <si>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</si>
  <si>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</si>
  <si>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</si>
  <si>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</si>
  <si>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</si>
  <si>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</si>
  <si>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</si>
  <si>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</si>
  <si>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</si>
  <si>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</si>
  <si>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</si>
  <si>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</si>
  <si>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</si>
  <si>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</si>
  <si>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</si>
  <si>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</si>
  <si>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</si>
  <si>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</si>
  <si>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</si>
  <si>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</si>
  <si>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</si>
  <si>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</si>
  <si>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</si>
  <si>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</si>
  <si>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</si>
  <si>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</si>
  <si>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</si>
  <si>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</si>
  <si>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</si>
  <si>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</si>
  <si>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</si>
  <si>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</si>
  <si>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</si>
  <si>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</si>
  <si>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</si>
  <si>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</si>
  <si>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</si>
  <si>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</si>
  <si>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</si>
  <si>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</si>
  <si>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</si>
  <si>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</si>
  <si>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</si>
  <si>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</si>
  <si>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</si>
  <si>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</si>
  <si>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</si>
  <si>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</si>
  <si>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</si>
  <si>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</si>
  <si>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</si>
  <si>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</si>
  <si>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</si>
  <si>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</si>
  <si>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</si>
  <si>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</si>
  <si>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</si>
  <si>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</si>
  <si>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</si>
  <si>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</si>
  <si>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</si>
  <si>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</si>
  <si>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</si>
  <si>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</si>
  <si>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</si>
  <si>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</si>
  <si>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</si>
  <si>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</si>
  <si>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</si>
  <si>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</si>
  <si>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</si>
  <si>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</si>
  <si>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</si>
  <si>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</si>
  <si>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</si>
  <si>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</si>
  <si>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</si>
  <si>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</si>
  <si>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</si>
  <si>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</si>
  <si>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</si>
  <si>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</si>
  <si>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</si>
  <si>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</si>
  <si>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</si>
  <si>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</si>
  <si>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</si>
  <si>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</si>
  <si>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</si>
  <si>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</si>
  <si>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</si>
  <si>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</si>
  <si>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</si>
  <si>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</si>
  <si>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</si>
  <si>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</si>
  <si>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</si>
  <si>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</si>
  <si>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</si>
  <si>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</si>
  <si>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</si>
  <si>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</si>
  <si>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</si>
  <si>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</si>
  <si>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</si>
  <si>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</si>
  <si>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</si>
  <si>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</si>
  <si>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</si>
  <si>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</si>
  <si>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</si>
  <si>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</si>
  <si>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</si>
  <si>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</si>
  <si>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</si>
  <si>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</si>
  <si>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</si>
  <si>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</si>
  <si>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</si>
  <si>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</si>
  <si>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</si>
  <si>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</si>
  <si>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</si>
  <si>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</si>
  <si>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</si>
  <si>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</si>
  <si>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</si>
  <si>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</si>
  <si>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</si>
  <si>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</si>
  <si>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</si>
  <si>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</si>
  <si>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</si>
  <si>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</si>
  <si>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</si>
  <si>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</si>
  <si>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</si>
  <si>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</si>
  <si>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</si>
  <si>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</si>
  <si>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</si>
  <si>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</si>
  <si>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</si>
  <si>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</si>
  <si>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</si>
  <si>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</si>
  <si>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</si>
  <si>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</si>
  <si>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</si>
  <si>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</si>
  <si>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</si>
  <si>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</si>
  <si>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</si>
  <si>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</si>
  <si>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</si>
  <si>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</si>
  <si>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</si>
  <si>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</si>
  <si>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</si>
  <si>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</si>
  <si>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</si>
  <si>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</si>
  <si>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</si>
  <si>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</si>
  <si>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</si>
  <si>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</si>
  <si>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</si>
  <si>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</si>
  <si>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</si>
  <si>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</si>
  <si>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</si>
  <si>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</si>
  <si>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</si>
  <si>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</si>
  <si>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</si>
  <si>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</si>
  <si>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</si>
  <si>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</si>
  <si>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</si>
  <si>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</si>
  <si>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</si>
  <si>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</si>
  <si>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</si>
  <si>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</si>
  <si>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</si>
  <si>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</si>
  <si>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</si>
  <si>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</si>
  <si>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</si>
  <si>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</si>
  <si>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</si>
  <si>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</si>
  <si>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</si>
  <si>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</si>
  <si>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</si>
  <si>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</si>
  <si>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</si>
  <si>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</si>
  <si>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</si>
  <si>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</si>
  <si>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</si>
  <si>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</si>
  <si>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</si>
  <si>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</si>
  <si>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</si>
  <si>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</si>
  <si>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</si>
  <si>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</si>
  <si>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</si>
  <si>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</si>
  <si>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</si>
  <si>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</si>
  <si>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</si>
  <si>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</si>
  <si>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</si>
  <si>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</si>
  <si>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</si>
  <si>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</si>
  <si>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</si>
  <si>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</si>
  <si>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</si>
  <si>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</si>
  <si>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</si>
  <si>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</si>
  <si>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</si>
  <si>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</si>
  <si>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</si>
  <si>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</si>
  <si>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</si>
  <si>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</si>
  <si>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</si>
  <si>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</si>
  <si>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</si>
  <si>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</si>
  <si>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</si>
  <si>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</si>
  <si>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</si>
  <si>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</si>
  <si>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</si>
  <si>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</si>
  <si>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</si>
  <si>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</si>
  <si>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</si>
  <si>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</si>
  <si>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</si>
  <si>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</si>
  <si>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</si>
  <si>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</si>
  <si>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</si>
  <si>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</si>
  <si>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</si>
  <si>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</si>
  <si>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</si>
  <si>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</si>
  <si>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</si>
  <si>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</si>
  <si>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</si>
  <si>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</si>
  <si>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</si>
  <si>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</si>
  <si>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</si>
  <si>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</si>
  <si>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</si>
  <si>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</si>
  <si>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</si>
  <si>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</si>
  <si>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</si>
  <si>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</si>
  <si>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</si>
  <si>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</si>
  <si>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</si>
  <si>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</si>
  <si>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</si>
  <si>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</si>
  <si>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</si>
  <si>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</si>
  <si>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</si>
  <si>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</si>
  <si>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</si>
  <si>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</si>
  <si>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</si>
  <si>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</si>
  <si>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</si>
  <si>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</si>
  <si>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</si>
  <si>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</si>
  <si>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</si>
  <si>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</si>
  <si>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</si>
  <si>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</si>
  <si>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</si>
  <si>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</si>
  <si>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</si>
  <si>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</si>
  <si>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</si>
  <si>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</si>
  <si>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</si>
  <si>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</si>
  <si>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</si>
  <si>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</si>
  <si>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</si>
  <si>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</si>
  <si>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</si>
  <si>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</si>
  <si>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</si>
  <si>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</si>
  <si>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</si>
  <si>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</si>
  <si>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</si>
  <si>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</si>
  <si>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</si>
  <si>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</si>
  <si>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</si>
  <si>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</si>
  <si>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</si>
  <si>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</si>
  <si>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</si>
  <si>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</si>
  <si>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</si>
  <si>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</si>
  <si>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</si>
  <si>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</si>
  <si>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</si>
  <si>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</si>
  <si>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</si>
  <si>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</si>
  <si>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</si>
  <si>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</si>
  <si>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</si>
  <si>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</si>
  <si>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</si>
  <si>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</si>
  <si>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</si>
  <si>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</si>
  <si>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</si>
  <si>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</si>
  <si>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</si>
  <si>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</si>
  <si>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</si>
  <si>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</si>
  <si>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</si>
  <si>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</si>
  <si>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</si>
  <si>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</si>
  <si>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</si>
  <si>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</si>
  <si>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</si>
  <si>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</si>
  <si>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</si>
  <si>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</si>
  <si>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</si>
  <si>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</si>
  <si>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</si>
  <si>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</si>
  <si>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</si>
  <si>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</si>
  <si>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</si>
  <si>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</si>
  <si>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</si>
  <si>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</si>
  <si>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</si>
  <si>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</si>
  <si>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</si>
  <si>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</si>
  <si>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</si>
  <si>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</si>
  <si>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</si>
  <si>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</si>
  <si>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</si>
  <si>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</si>
  <si>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</si>
  <si>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</si>
  <si>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</si>
  <si>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</si>
  <si>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</si>
  <si>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</si>
  <si>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</si>
  <si>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</si>
  <si>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</si>
  <si>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</si>
  <si>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</si>
  <si>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</si>
  <si>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</si>
  <si>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</si>
  <si>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</si>
  <si>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</si>
  <si>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</si>
  <si>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</si>
  <si>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</si>
  <si>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</si>
  <si>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</si>
  <si>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</si>
  <si>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</si>
  <si>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</si>
  <si>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</si>
  <si>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</si>
  <si>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</si>
  <si>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</si>
  <si>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</si>
  <si>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</si>
  <si>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</si>
  <si>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</si>
  <si>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</si>
  <si>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</si>
  <si>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</si>
  <si>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</si>
  <si>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</si>
  <si>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</si>
  <si>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</si>
  <si>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</si>
  <si>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</si>
  <si>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</si>
  <si>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</si>
  <si>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</si>
  <si>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</si>
  <si>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</si>
  <si>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</si>
  <si>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</si>
  <si>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</si>
  <si>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</si>
  <si>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</si>
  <si>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</si>
  <si>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</si>
  <si>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</si>
  <si>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</si>
  <si>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</si>
  <si>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</si>
  <si>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</si>
  <si>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</si>
  <si>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</si>
  <si>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</si>
  <si>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</si>
  <si>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</si>
  <si>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</si>
  <si>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</si>
  <si>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</si>
  <si>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</si>
  <si>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</si>
  <si>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</si>
  <si>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</si>
  <si>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</si>
  <si>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</si>
  <si>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</si>
  <si>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</si>
  <si>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</si>
  <si>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</si>
  <si>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</si>
  <si>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</si>
  <si>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</si>
  <si>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</si>
  <si>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</si>
  <si>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</si>
  <si>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</si>
  <si>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</si>
  <si>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</si>
  <si>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</si>
  <si>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</si>
  <si>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</si>
  <si>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</si>
  <si>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</si>
  <si>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</si>
  <si>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</si>
  <si>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</si>
  <si>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</si>
  <si>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</si>
  <si>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</si>
  <si>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</si>
  <si>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</si>
  <si>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</si>
  <si>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</si>
  <si>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</si>
  <si>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</si>
  <si>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</si>
  <si>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</si>
  <si>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</si>
  <si>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</si>
  <si>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</si>
  <si>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</si>
  <si>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</si>
  <si>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</si>
  <si>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</si>
  <si>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</si>
  <si>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</si>
  <si>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</si>
  <si>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</si>
  <si>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</si>
  <si>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</si>
  <si>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</si>
  <si>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</si>
  <si>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</si>
  <si>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</si>
  <si>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</si>
  <si>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</si>
  <si>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</si>
  <si>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</si>
  <si>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</si>
  <si>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</si>
  <si>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</si>
  <si>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</si>
  <si>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</si>
  <si>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</si>
  <si>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</si>
  <si>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</si>
  <si>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</si>
  <si>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</si>
  <si>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</si>
  <si>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</si>
  <si>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</si>
  <si>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</si>
  <si>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</si>
  <si>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</si>
  <si>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</si>
  <si>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</si>
  <si>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</si>
  <si>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</si>
  <si>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</si>
  <si>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</si>
  <si>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</si>
  <si>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</si>
  <si>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</si>
  <si>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</si>
  <si>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</si>
  <si>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</si>
  <si>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</si>
  <si>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</si>
  <si>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</si>
  <si>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</si>
  <si>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</si>
  <si>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</si>
  <si>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</si>
  <si>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</si>
  <si>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</si>
  <si>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</si>
  <si>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</si>
  <si>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</si>
  <si>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</si>
  <si>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</si>
  <si>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</si>
  <si>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</si>
  <si>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</si>
  <si>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</si>
  <si>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</si>
  <si>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</si>
  <si>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</si>
  <si>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</si>
  <si>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</si>
  <si>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</si>
  <si>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</si>
  <si>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</si>
  <si>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</si>
  <si>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</si>
  <si>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</si>
  <si>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</si>
  <si>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</si>
  <si>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</si>
  <si>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</si>
  <si>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</si>
  <si>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</si>
  <si>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</si>
  <si>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</si>
  <si>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</si>
  <si>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</si>
  <si>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</si>
  <si>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</si>
  <si>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</si>
  <si>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</si>
  <si>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</si>
  <si>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</si>
  <si>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</si>
  <si>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</si>
  <si>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</si>
  <si>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</si>
  <si>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</si>
  <si>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</si>
  <si>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</si>
  <si>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</si>
  <si>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</si>
  <si>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</si>
  <si>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</si>
  <si>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</si>
  <si>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</si>
  <si>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</si>
  <si>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</si>
  <si>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</si>
  <si>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</si>
  <si>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</si>
  <si>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</si>
  <si>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</si>
  <si>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</si>
  <si>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</si>
  <si>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</si>
  <si>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</si>
  <si>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</si>
  <si>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</si>
  <si>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</si>
  <si>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</si>
  <si>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</si>
  <si>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</si>
  <si>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</si>
  <si>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</si>
  <si>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</si>
  <si>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</si>
  <si>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</si>
  <si>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</si>
  <si>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</si>
  <si>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</si>
  <si>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</si>
  <si>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</si>
  <si>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</si>
  <si>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</si>
  <si>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</si>
  <si>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</si>
  <si>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</si>
  <si>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</si>
  <si>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</si>
  <si>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</si>
  <si>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</si>
  <si>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</si>
  <si>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</si>
  <si>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</si>
  <si>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</si>
  <si>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</si>
  <si>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</si>
  <si>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</si>
  <si>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</si>
  <si>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</si>
  <si>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</si>
  <si>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</si>
  <si>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</si>
  <si>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</si>
  <si>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</si>
  <si>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</si>
  <si>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</si>
  <si>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</si>
  <si>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</si>
  <si>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</si>
  <si>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</si>
  <si>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</si>
  <si>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</si>
  <si>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</si>
  <si>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</si>
  <si>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</si>
  <si>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</si>
  <si>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</si>
  <si>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</si>
  <si>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</si>
  <si>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</si>
  <si>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</si>
  <si>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</si>
  <si>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</si>
  <si>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</si>
  <si>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</si>
  <si>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</si>
  <si>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</si>
  <si>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</si>
  <si>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</si>
  <si>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</si>
  <si>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</si>
  <si>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</si>
  <si>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</si>
  <si>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</si>
  <si>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</si>
  <si>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</si>
  <si>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</si>
  <si>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</si>
  <si>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</si>
  <si>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</si>
  <si>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</si>
  <si>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</si>
  <si>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</si>
  <si>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</si>
  <si>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</si>
  <si>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</si>
  <si>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</si>
  <si>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</si>
  <si>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</si>
  <si>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</si>
  <si>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</si>
  <si>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</si>
  <si>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</si>
  <si>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</si>
  <si>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</si>
  <si>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</si>
  <si>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</si>
  <si>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</si>
  <si>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</si>
  <si>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</si>
  <si>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</si>
  <si>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</si>
  <si>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</si>
  <si>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</si>
  <si>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</si>
  <si>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</si>
  <si>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</si>
  <si>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</si>
  <si>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</si>
  <si>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</si>
  <si>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</si>
  <si>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</si>
  <si>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</si>
  <si>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</si>
  <si>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</si>
  <si>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</si>
  <si>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</si>
  <si>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</si>
  <si>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</si>
  <si>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</si>
  <si>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</si>
  <si>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</si>
  <si>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</si>
  <si>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</si>
  <si>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</si>
  <si>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</si>
  <si>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</si>
  <si>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</si>
  <si>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</si>
  <si>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</si>
  <si>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</si>
  <si>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</si>
  <si>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</si>
  <si>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</si>
  <si>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</si>
  <si>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</si>
  <si>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</si>
  <si>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</si>
  <si>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</si>
  <si>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</si>
  <si>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</si>
  <si>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</si>
  <si>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</si>
  <si>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</si>
  <si>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</si>
  <si>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</si>
  <si>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</si>
  <si>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</si>
  <si>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</si>
  <si>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</si>
  <si>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</si>
  <si>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</si>
  <si>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</si>
  <si>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</si>
  <si>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</si>
  <si>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</si>
  <si>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</si>
  <si>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</si>
  <si>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</si>
  <si>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</si>
  <si>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</si>
  <si>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</si>
  <si>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</si>
  <si>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</si>
  <si>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</si>
  <si>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</si>
  <si>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</si>
  <si>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</si>
  <si>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</si>
  <si>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</si>
  <si>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</si>
  <si>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</si>
  <si>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</si>
  <si>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</si>
  <si>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</si>
  <si>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</si>
  <si>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</si>
  <si>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</si>
  <si>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</si>
  <si>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</si>
  <si>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</si>
  <si>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</si>
  <si>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</si>
  <si>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</si>
  <si>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</si>
  <si>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</si>
  <si>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</si>
  <si>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</si>
  <si>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</si>
  <si>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</si>
  <si>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</si>
  <si>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</si>
  <si>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</si>
  <si>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</si>
  <si>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</si>
  <si>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</si>
  <si>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</si>
  <si>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</si>
  <si>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</si>
  <si>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</si>
  <si>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</si>
  <si>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</si>
  <si>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</si>
  <si>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</si>
  <si>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</si>
  <si>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</si>
  <si>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</si>
  <si>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</si>
  <si>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</si>
  <si>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</si>
  <si>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</si>
  <si>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</si>
  <si>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</si>
  <si>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</si>
  <si>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</si>
  <si>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</si>
  <si>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</si>
  <si>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</si>
  <si>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</si>
  <si>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</si>
  <si>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</si>
  <si>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</si>
  <si>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</si>
  <si>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</si>
  <si>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</si>
  <si>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</si>
  <si>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</si>
  <si>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</si>
  <si>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</si>
  <si>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</si>
  <si>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</si>
  <si>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</si>
  <si>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</si>
  <si>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</si>
  <si>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</si>
  <si>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</si>
  <si>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</si>
  <si>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</si>
  <si>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</si>
  <si>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</si>
  <si>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</si>
  <si>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</si>
  <si>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</si>
  <si>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</si>
  <si>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</si>
  <si>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</si>
  <si>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</si>
  <si>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</si>
  <si>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</si>
  <si>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</si>
  <si>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</si>
  <si>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</si>
  <si>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</si>
  <si>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</si>
  <si>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</si>
  <si>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</si>
  <si>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</si>
  <si>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</si>
  <si>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</si>
  <si>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</si>
  <si>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</si>
  <si>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</si>
  <si>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</si>
  <si>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</si>
  <si>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</si>
  <si>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</si>
  <si>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</si>
  <si>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</si>
  <si>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</si>
  <si>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</si>
  <si>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</si>
  <si>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</si>
  <si>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</si>
  <si>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</si>
  <si>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</si>
  <si>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</si>
  <si>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</si>
  <si>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</si>
  <si>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</si>
  <si>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</si>
  <si>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</si>
  <si>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</si>
  <si>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</si>
  <si>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</si>
  <si>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</si>
  <si>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</si>
  <si>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</si>
  <si>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</si>
  <si>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</si>
  <si>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</si>
  <si>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</si>
  <si>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</si>
  <si>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</si>
  <si>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</si>
  <si>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</si>
  <si>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</si>
  <si>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</si>
  <si>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</si>
  <si>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</si>
  <si>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</si>
  <si>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</si>
  <si>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</si>
  <si>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</si>
  <si>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</si>
  <si>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</si>
  <si>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</si>
  <si>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</si>
  <si>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</si>
  <si>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</si>
  <si>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</si>
  <si>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</si>
  <si>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</si>
  <si>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</si>
  <si>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</si>
  <si>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</si>
  <si>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</si>
  <si>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</si>
  <si>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</si>
  <si>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</si>
  <si>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</si>
  <si>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</si>
  <si>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</si>
  <si>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</si>
  <si>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</si>
  <si>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</si>
  <si>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</si>
  <si>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</si>
  <si>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</si>
  <si>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</si>
  <si>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</si>
  <si>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</si>
  <si>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</si>
  <si>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</si>
  <si>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</si>
  <si>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</si>
  <si>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</si>
  <si>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</si>
  <si>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</si>
  <si>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</si>
  <si>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</si>
  <si>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</si>
  <si>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</si>
  <si>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</si>
  <si>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</si>
  <si>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</si>
  <si>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</si>
  <si>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</si>
  <si>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</si>
  <si>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</si>
  <si>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</si>
  <si>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</si>
  <si>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</si>
  <si>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</si>
  <si>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</si>
  <si>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</si>
  <si>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</si>
  <si>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</si>
  <si>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</si>
  <si>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</si>
  <si>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</si>
  <si>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</si>
  <si>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</si>
  <si>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</si>
  <si>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</si>
  <si>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</si>
  <si>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</si>
  <si>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</si>
  <si>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</si>
  <si>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</si>
  <si>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</si>
  <si>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</si>
  <si>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</si>
  <si>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</si>
  <si>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</si>
  <si>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</si>
  <si>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</si>
  <si>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</si>
  <si>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</si>
  <si>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</si>
  <si>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</si>
  <si>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</si>
  <si>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</si>
  <si>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</si>
  <si>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</si>
  <si>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</si>
  <si>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</si>
  <si>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</si>
  <si>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</si>
  <si>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</si>
  <si>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</si>
  <si>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</si>
  <si>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</si>
  <si>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</si>
  <si>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</si>
  <si>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</si>
  <si>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</si>
  <si>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</si>
  <si>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</si>
  <si>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</si>
  <si>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</si>
  <si>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</si>
  <si>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</si>
  <si>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</si>
  <si>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</si>
  <si>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</si>
  <si>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</si>
  <si>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</si>
  <si>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</si>
  <si>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</si>
  <si>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</si>
  <si>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</si>
  <si>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</si>
  <si>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</si>
  <si>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</si>
  <si>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</si>
  <si>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</si>
  <si>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</si>
  <si>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</si>
  <si>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</si>
  <si>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</si>
  <si>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</si>
  <si>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</si>
  <si>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</si>
  <si>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</si>
  <si>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</si>
  <si>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</si>
  <si>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</si>
  <si>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</si>
  <si>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</si>
  <si>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</si>
  <si>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</si>
  <si>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</si>
  <si>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</si>
  <si>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</si>
  <si>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</si>
  <si>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</si>
  <si>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</si>
  <si>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</si>
  <si>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</si>
  <si>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</si>
  <si>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</si>
  <si>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</si>
  <si>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</si>
  <si>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</si>
  <si>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</si>
  <si>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</si>
  <si>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</si>
  <si>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</si>
  <si>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</si>
  <si>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</si>
  <si>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</si>
  <si>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</si>
  <si>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</si>
  <si>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</si>
  <si>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</si>
  <si>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</si>
  <si>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</si>
  <si>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</si>
  <si>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</si>
  <si>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</si>
  <si>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</si>
  <si>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</si>
  <si>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</si>
  <si>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</si>
  <si>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</si>
  <si>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</si>
  <si>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</si>
  <si>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</si>
  <si>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</si>
  <si>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</si>
  <si>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</si>
  <si>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</si>
  <si>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</si>
  <si>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</si>
  <si>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</si>
  <si>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</si>
  <si>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</si>
  <si>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</si>
  <si>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</si>
  <si>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</si>
  <si>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</si>
  <si>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</si>
  <si>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</si>
  <si>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</si>
  <si>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</si>
  <si>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</si>
  <si>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</si>
  <si>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</si>
  <si>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</si>
  <si>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</si>
  <si>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</si>
  <si>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</si>
  <si>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</si>
  <si>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</si>
  <si>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</si>
  <si>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</si>
  <si>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</si>
  <si>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</si>
  <si>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</si>
  <si>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</si>
  <si>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</si>
  <si>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</si>
  <si>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</si>
  <si>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</si>
  <si>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</si>
  <si>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</si>
  <si>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</si>
  <si>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</si>
  <si>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</si>
  <si>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</si>
  <si>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</si>
  <si>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</si>
  <si>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</si>
  <si>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</si>
  <si>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</si>
  <si>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</si>
  <si>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</si>
  <si>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</si>
  <si>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</si>
  <si>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</si>
  <si>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</si>
  <si>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</si>
  <si>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</si>
  <si>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</si>
  <si>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</si>
  <si>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</si>
  <si>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</si>
  <si>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</si>
  <si>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</si>
  <si>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</si>
  <si>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</si>
  <si>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</si>
  <si>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</si>
  <si>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</si>
  <si>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</si>
  <si>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</si>
  <si>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</si>
  <si>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</si>
  <si>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</si>
  <si>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</si>
  <si>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</si>
  <si>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</si>
  <si>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</si>
  <si>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</si>
  <si>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</si>
  <si>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</si>
  <si>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</si>
  <si>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</si>
  <si>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</si>
  <si>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</si>
  <si>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</si>
  <si>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</si>
  <si>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</si>
  <si>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</si>
  <si>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</si>
  <si>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</si>
  <si>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</si>
  <si>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</si>
  <si>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</si>
  <si>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</si>
  <si>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</si>
  <si>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</si>
  <si>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</si>
  <si>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</si>
  <si>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</si>
  <si>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</si>
  <si>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</si>
  <si>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</si>
  <si>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</si>
  <si>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</si>
  <si>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</si>
  <si>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</si>
  <si>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</si>
  <si>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</si>
  <si>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</si>
  <si>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</si>
  <si>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</si>
  <si>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</si>
  <si>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</si>
  <si>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</si>
  <si>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</si>
  <si>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</si>
  <si>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</si>
  <si>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</si>
  <si>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</si>
  <si>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</si>
  <si>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</si>
  <si>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</si>
  <si>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</si>
  <si>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</si>
  <si>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</si>
  <si>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</si>
  <si>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</si>
  <si>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</si>
  <si>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</si>
  <si>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</si>
  <si>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</si>
  <si>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</si>
  <si>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</si>
  <si>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</si>
  <si>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</si>
  <si>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</si>
  <si>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</si>
  <si>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</si>
  <si>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</si>
  <si>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</si>
  <si>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</si>
  <si>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</si>
  <si>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</si>
  <si>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</si>
  <si>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</si>
  <si>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</si>
  <si>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</si>
  <si>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</si>
  <si>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</si>
  <si>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</si>
  <si>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</si>
  <si>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</si>
  <si>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</si>
  <si>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</si>
  <si>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</si>
  <si>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</si>
  <si>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</si>
  <si>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</si>
  <si>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</si>
  <si>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</si>
  <si>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</si>
  <si>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</si>
  <si>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</si>
  <si>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</si>
  <si>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</si>
  <si>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</si>
  <si>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</si>
  <si>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</si>
  <si>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</si>
  <si>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</si>
  <si>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</si>
  <si>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</si>
  <si>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</si>
  <si>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</si>
  <si>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</si>
  <si>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</si>
  <si>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</si>
  <si>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</si>
  <si>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</si>
  <si>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</si>
  <si>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</si>
  <si>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</si>
  <si>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</si>
  <si>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</si>
  <si>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</si>
  <si>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</si>
  <si>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</si>
  <si>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</si>
  <si>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</si>
  <si>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</si>
  <si>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</si>
  <si>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</si>
  <si>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</si>
  <si>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</si>
  <si>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</si>
  <si>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</si>
  <si>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</si>
  <si>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</si>
  <si>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</si>
  <si>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</si>
  <si>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</si>
  <si>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</si>
  <si>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</si>
  <si>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</si>
  <si>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</si>
  <si>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</si>
  <si>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</si>
  <si>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</si>
  <si>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</si>
  <si>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</si>
  <si>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</si>
  <si>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</si>
  <si>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</si>
  <si>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</si>
  <si>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</si>
  <si>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</si>
  <si>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</si>
  <si>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</si>
  <si>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</si>
  <si>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</si>
  <si>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</si>
  <si>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</si>
  <si>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</si>
  <si>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</si>
  <si>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</si>
  <si>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</si>
  <si>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</si>
  <si>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</si>
  <si>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</si>
  <si>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</si>
  <si>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</si>
  <si>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</si>
  <si>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</si>
  <si>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</si>
  <si>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</si>
  <si>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</si>
  <si>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</si>
  <si>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</si>
  <si>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</si>
  <si>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</si>
  <si>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</si>
  <si>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</si>
  <si>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</si>
  <si>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</si>
  <si>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</si>
  <si>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</si>
  <si>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</si>
  <si>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</si>
  <si>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</si>
  <si>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</si>
  <si>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</si>
  <si>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</si>
  <si>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</si>
  <si>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</si>
  <si>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</si>
  <si>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</si>
  <si>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</si>
  <si>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</si>
  <si>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</si>
  <si>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</si>
  <si>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</si>
  <si>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</si>
  <si>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</si>
  <si>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</si>
  <si>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</si>
  <si>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</si>
  <si>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</si>
  <si>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</si>
  <si>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</si>
  <si>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</si>
  <si>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</si>
  <si>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</si>
  <si>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</si>
  <si>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</si>
  <si>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</si>
  <si>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</si>
  <si>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</si>
  <si>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</si>
  <si>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</si>
  <si>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</si>
  <si>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</si>
  <si>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</si>
  <si>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</si>
  <si>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</si>
  <si>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</si>
  <si>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</si>
  <si>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</si>
  <si>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</si>
  <si>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</si>
  <si>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</si>
  <si>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</si>
  <si>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</si>
  <si>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</si>
  <si>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</si>
  <si>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</si>
  <si>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</si>
  <si>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</si>
  <si>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</si>
  <si>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</si>
  <si>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</si>
  <si>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</si>
  <si>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</si>
  <si>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</si>
  <si>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</si>
  <si>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</si>
  <si>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</si>
  <si>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</si>
  <si>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</si>
  <si>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</si>
  <si>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</si>
  <si>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</si>
  <si>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</si>
  <si>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</si>
  <si>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</si>
  <si>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</si>
  <si>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</si>
  <si>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</si>
  <si>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</si>
  <si>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</si>
  <si>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</si>
  <si>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</si>
  <si>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</si>
  <si>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</si>
  <si>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</si>
  <si>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</si>
  <si>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</si>
  <si>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</si>
  <si>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</si>
  <si>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</si>
  <si>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</si>
  <si>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</si>
  <si>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</si>
  <si>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</si>
  <si>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</si>
  <si>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</si>
  <si>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</si>
  <si>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</si>
  <si>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</si>
  <si>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</si>
  <si>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</si>
  <si>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</si>
  <si>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</si>
  <si>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</si>
  <si>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</si>
  <si>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</si>
  <si>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</si>
  <si>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</si>
  <si>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</si>
  <si>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</si>
  <si>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</si>
  <si>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</si>
  <si>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</si>
  <si>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</si>
  <si>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</si>
  <si>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</si>
  <si>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</si>
  <si>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</si>
  <si>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</si>
  <si>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</si>
  <si>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</si>
  <si>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</si>
  <si>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</si>
  <si>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</si>
  <si>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</si>
  <si>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</si>
  <si>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</si>
  <si>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</si>
  <si>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</si>
  <si>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</si>
  <si>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</si>
  <si>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</si>
  <si>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</si>
  <si>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</si>
  <si>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</si>
  <si>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</si>
  <si>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</si>
  <si>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</si>
  <si>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</si>
  <si>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</si>
  <si>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</si>
  <si>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</si>
  <si>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</si>
  <si>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</si>
  <si>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</si>
  <si>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</si>
  <si>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</si>
  <si>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</si>
  <si>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</si>
  <si>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</si>
  <si>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</si>
  <si>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</si>
  <si>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</si>
  <si>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</si>
  <si>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</si>
  <si>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</si>
  <si>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</si>
  <si>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</si>
  <si>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</si>
  <si>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</si>
  <si>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</si>
  <si>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</si>
  <si>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</si>
  <si>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</si>
  <si>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</si>
  <si>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</si>
  <si>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</si>
  <si>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</si>
  <si>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</si>
  <si>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</si>
  <si>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</si>
  <si>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</si>
  <si>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</si>
  <si>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</si>
  <si>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</si>
  <si>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</si>
  <si>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</si>
  <si>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</si>
  <si>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</si>
  <si>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</si>
  <si>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</si>
  <si>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</si>
  <si>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</si>
  <si>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</si>
  <si>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</si>
  <si>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</si>
  <si>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</si>
  <si>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</si>
  <si>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</si>
  <si>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</si>
  <si>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</si>
  <si>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</si>
  <si>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</si>
  <si>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</si>
  <si>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</si>
  <si>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</si>
  <si>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</si>
  <si>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</si>
  <si>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</si>
  <si>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</si>
  <si>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</si>
  <si>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</si>
  <si>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</si>
  <si>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</si>
  <si>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</si>
  <si>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</si>
  <si>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</si>
  <si>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</si>
  <si>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</si>
  <si>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</si>
  <si>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</si>
  <si>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</si>
  <si>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</si>
  <si>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</si>
  <si>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</si>
  <si>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</si>
  <si>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</si>
  <si>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</si>
  <si>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</si>
  <si>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</si>
  <si>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</si>
  <si>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</si>
  <si>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</si>
  <si>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</si>
  <si>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</si>
  <si>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</si>
  <si>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</si>
  <si>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</si>
  <si>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</si>
  <si>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</si>
  <si>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</si>
  <si>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</si>
  <si>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</si>
  <si>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</si>
  <si>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</si>
  <si>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</si>
  <si>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</si>
  <si>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</si>
  <si>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</si>
  <si>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</si>
  <si>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</si>
  <si>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</si>
  <si>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</si>
  <si>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</si>
  <si>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</si>
  <si>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</si>
  <si>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</si>
  <si>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</si>
  <si>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</si>
  <si>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</si>
  <si>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</si>
  <si>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</si>
  <si>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</si>
  <si>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</si>
  <si>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</si>
  <si>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</si>
  <si>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</si>
  <si>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</si>
  <si>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</si>
  <si>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</si>
  <si>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</si>
  <si>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</si>
  <si>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</si>
  <si>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</si>
  <si>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</si>
  <si>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</si>
  <si>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</si>
  <si>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</si>
  <si>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</si>
  <si>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</si>
  <si>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</si>
  <si>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</si>
  <si>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</si>
  <si>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</si>
  <si>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</si>
  <si>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</si>
  <si>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</si>
  <si>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</si>
  <si>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</si>
  <si>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</si>
  <si>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</si>
  <si>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</si>
  <si>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</si>
  <si>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</si>
  <si>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</si>
  <si>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</si>
  <si>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</si>
  <si>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</si>
  <si>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</si>
  <si>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</si>
  <si>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</si>
  <si>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</si>
  <si>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</si>
  <si>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</si>
  <si>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</si>
  <si>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</si>
  <si>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</si>
  <si>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</si>
  <si>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</si>
  <si>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</si>
  <si>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</si>
  <si>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</si>
  <si>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</si>
  <si>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</si>
  <si>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</si>
  <si>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</si>
  <si>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</si>
  <si>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</si>
  <si>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</si>
  <si>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</si>
  <si>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</si>
  <si>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</si>
  <si>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</si>
  <si>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</si>
  <si>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</si>
  <si>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</si>
  <si>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</si>
  <si>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</si>
  <si>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</si>
  <si>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</si>
  <si>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</si>
  <si>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</si>
  <si>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</si>
  <si>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</si>
  <si>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</si>
  <si>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</si>
  <si>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</si>
  <si>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</si>
  <si>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</si>
  <si>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</si>
  <si>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</si>
  <si>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</si>
  <si>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</si>
  <si>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</si>
  <si>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</si>
  <si>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</si>
  <si>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</si>
  <si>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</si>
  <si>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</si>
  <si>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</si>
  <si>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</si>
  <si>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</si>
  <si>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</si>
  <si>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</si>
  <si>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</si>
  <si>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</si>
  <si>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</si>
  <si>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</si>
  <si>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</si>
  <si>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</si>
  <si>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</si>
  <si>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</si>
  <si>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</si>
  <si>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</si>
  <si>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</si>
  <si>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</si>
  <si>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</si>
  <si>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</si>
  <si>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</si>
  <si>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</si>
  <si>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</si>
  <si>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</si>
  <si>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</si>
  <si>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</si>
  <si>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</si>
  <si>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</si>
  <si>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</si>
  <si>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</si>
  <si>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</si>
  <si>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</si>
  <si>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</si>
  <si>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</si>
  <si>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</si>
  <si>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</si>
  <si>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</si>
  <si>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</si>
  <si>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</si>
  <si>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</si>
  <si>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</si>
  <si>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</si>
  <si>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</si>
  <si>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</si>
  <si>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</si>
  <si>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</si>
  <si>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</si>
  <si>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</si>
  <si>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</si>
  <si>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</si>
  <si>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</si>
  <si>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</si>
  <si>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</si>
  <si>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</si>
  <si>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</si>
  <si>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</si>
  <si>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</si>
  <si>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</si>
  <si>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</si>
  <si>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</si>
  <si>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</si>
  <si>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</si>
  <si>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</si>
  <si>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</si>
  <si>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</si>
  <si>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</si>
  <si>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</si>
  <si>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</si>
  <si>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</si>
  <si>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</si>
  <si>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</si>
  <si>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</si>
  <si>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</si>
  <si>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</si>
  <si>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</si>
  <si>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</si>
  <si>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</si>
  <si>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</si>
  <si>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</si>
  <si>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</si>
  <si>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</si>
  <si>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</si>
  <si>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</si>
  <si>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</si>
  <si>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</si>
  <si>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</si>
  <si>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</si>
  <si>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</si>
  <si>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</si>
  <si>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</si>
  <si>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</si>
  <si>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</si>
  <si>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</si>
  <si>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</si>
  <si>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</si>
  <si>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</si>
  <si>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</si>
  <si>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</si>
  <si>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</si>
  <si>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</si>
  <si>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</si>
  <si>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</si>
  <si>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</si>
  <si>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</si>
  <si>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</si>
  <si>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</si>
  <si>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</si>
  <si>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</si>
  <si>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</si>
  <si>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</si>
  <si>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</si>
  <si>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</si>
  <si>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</si>
  <si>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</si>
  <si>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</si>
  <si>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</si>
  <si>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</si>
  <si>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</si>
  <si>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</si>
  <si>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</si>
  <si>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</si>
  <si>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</si>
  <si>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</si>
  <si>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</si>
  <si>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</si>
  <si>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</si>
  <si>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</si>
  <si>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</si>
  <si>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</si>
  <si>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</si>
  <si>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</si>
  <si>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</si>
  <si>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</si>
  <si>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</si>
  <si>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</si>
  <si>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</si>
  <si>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</si>
  <si>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</si>
  <si>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</si>
  <si>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</si>
  <si>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</si>
  <si>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</si>
  <si>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</si>
  <si>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</si>
  <si>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</si>
  <si>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</si>
  <si>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</si>
  <si>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</si>
  <si>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</si>
  <si>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</si>
  <si>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</si>
  <si>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</si>
  <si>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</si>
  <si>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</si>
  <si>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</si>
  <si>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</si>
  <si>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</si>
  <si>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</si>
  <si>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</si>
  <si>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</si>
  <si>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</si>
  <si>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</si>
  <si>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</si>
  <si>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</si>
  <si>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</si>
  <si>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</si>
  <si>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</si>
  <si>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</si>
  <si>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</si>
  <si>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</si>
  <si>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</si>
  <si>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</si>
  <si>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</si>
  <si>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</si>
  <si>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</si>
  <si>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</si>
  <si>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</si>
  <si>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</si>
  <si>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</si>
  <si>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</si>
  <si>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</si>
  <si>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</si>
  <si>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</si>
  <si>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</si>
  <si>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</si>
  <si>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</si>
  <si>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</si>
  <si>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</si>
  <si>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</si>
  <si>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</si>
  <si>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</si>
  <si>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</si>
  <si>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</si>
  <si>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</si>
  <si>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</si>
  <si>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</si>
  <si>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</si>
  <si>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</si>
  <si>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</si>
  <si>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</si>
  <si>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</si>
  <si>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</si>
  <si>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</si>
  <si>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</si>
  <si>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</si>
  <si>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</si>
  <si>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</si>
  <si>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</si>
  <si>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</si>
  <si>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</si>
  <si>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</si>
  <si>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</si>
  <si>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</si>
  <si>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</si>
  <si>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</si>
  <si>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</si>
  <si>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</si>
  <si>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</si>
  <si>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</si>
  <si>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</si>
  <si>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</si>
  <si>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</si>
  <si>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</si>
  <si>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</si>
  <si>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</si>
  <si>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</si>
  <si>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</si>
  <si>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</si>
  <si>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</si>
  <si>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</si>
  <si>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</si>
  <si>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</si>
  <si>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</si>
  <si>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</si>
  <si>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</si>
  <si>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</si>
  <si>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</si>
  <si>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</si>
  <si>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</si>
  <si>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</si>
  <si>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</si>
  <si>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</si>
  <si>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</si>
  <si>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</si>
  <si>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</si>
  <si>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</si>
  <si>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</si>
  <si>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</si>
  <si>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</si>
  <si>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</si>
  <si>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</si>
  <si>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</si>
  <si>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</si>
  <si>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</si>
  <si>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</si>
  <si>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</si>
  <si>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</si>
  <si>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</si>
  <si>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</si>
  <si>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</si>
  <si>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</si>
  <si>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</si>
  <si>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</si>
  <si>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</si>
  <si>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</si>
  <si>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</si>
  <si>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</si>
  <si>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</si>
  <si>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</si>
  <si>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</si>
  <si>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</si>
  <si>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</si>
  <si>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</si>
  <si>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</si>
  <si>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</si>
  <si>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</si>
  <si>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</si>
  <si>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</si>
  <si>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</si>
  <si>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</si>
  <si>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</si>
  <si>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</si>
  <si>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</si>
  <si>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</si>
  <si>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</si>
  <si>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</si>
  <si>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</si>
  <si>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</si>
  <si>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</si>
  <si>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</si>
  <si>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</si>
  <si>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</si>
  <si>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</si>
  <si>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</si>
  <si>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</si>
  <si>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</si>
  <si>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</si>
  <si>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</si>
  <si>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</si>
  <si>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</si>
  <si>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</si>
  <si>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</si>
  <si>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</si>
  <si>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</si>
  <si>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</si>
  <si>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</si>
  <si>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</si>
  <si>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</si>
  <si>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</si>
  <si>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</si>
  <si>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</si>
  <si>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</si>
  <si>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</si>
  <si>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</si>
  <si>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</si>
  <si>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</si>
  <si>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</si>
  <si>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</si>
  <si>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</si>
  <si>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</si>
  <si>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</si>
  <si>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</si>
  <si>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</si>
  <si>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</si>
  <si>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</si>
  <si>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</si>
  <si>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</si>
  <si>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</si>
  <si>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</si>
  <si>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</si>
  <si>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</si>
  <si>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</si>
  <si>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</si>
  <si>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</si>
  <si>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</si>
  <si>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</si>
  <si>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</si>
  <si>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</si>
  <si>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</si>
  <si>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</si>
  <si>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</si>
  <si>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</si>
  <si>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</si>
  <si>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</si>
  <si>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</si>
  <si>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</si>
  <si>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</si>
  <si>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</si>
  <si>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</si>
  <si>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</si>
  <si>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</si>
  <si>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</si>
  <si>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</si>
  <si>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</si>
  <si>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</si>
  <si>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</si>
  <si>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</si>
  <si>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</si>
  <si>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</si>
  <si>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</si>
  <si>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</si>
  <si>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</si>
  <si>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</si>
  <si>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</si>
  <si>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</si>
  <si>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</si>
  <si>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</si>
  <si>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</si>
  <si>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</si>
  <si>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</si>
  <si>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</si>
  <si>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</si>
  <si>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</si>
  <si>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</si>
  <si>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</si>
  <si>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</si>
  <si>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</si>
  <si>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</si>
  <si>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</si>
  <si>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</si>
  <si>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</si>
  <si>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</si>
  <si>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</si>
  <si>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</si>
  <si>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</si>
  <si>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</si>
  <si>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</si>
  <si>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</si>
  <si>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</si>
  <si>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</si>
  <si>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</si>
  <si>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</si>
  <si>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</si>
  <si>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</si>
  <si>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</si>
  <si>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</si>
  <si>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</si>
  <si>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</si>
  <si>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</si>
  <si>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</si>
  <si>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</si>
  <si>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</si>
  <si>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</si>
  <si>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</si>
  <si>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</si>
  <si>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</si>
  <si>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</si>
  <si>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</si>
  <si>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</si>
  <si>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</si>
  <si>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</si>
  <si>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</si>
  <si>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</si>
  <si>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</si>
  <si>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</si>
  <si>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</si>
  <si>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</si>
  <si>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</si>
  <si>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</si>
  <si>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</si>
  <si>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</si>
  <si>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</si>
  <si>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</si>
  <si>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</si>
  <si>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</si>
  <si>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</si>
  <si>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</si>
  <si>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</si>
  <si>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</si>
  <si>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</si>
  <si>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</si>
  <si>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</si>
  <si>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</si>
  <si>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</si>
  <si>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</si>
  <si>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</si>
  <si>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</si>
  <si>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</si>
  <si>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</si>
  <si>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</si>
  <si>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</si>
  <si>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</si>
  <si>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</si>
  <si>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</si>
  <si>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</si>
  <si>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</si>
  <si>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</si>
  <si>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</si>
  <si>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</si>
  <si>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</si>
  <si>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</si>
  <si>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</si>
  <si>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</si>
  <si>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</si>
  <si>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</si>
  <si>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</si>
  <si>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</si>
  <si>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</si>
  <si>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</si>
  <si>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</si>
  <si>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</si>
  <si>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</si>
  <si>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</si>
  <si>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</si>
  <si>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</si>
  <si>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</si>
  <si>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</si>
  <si>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</si>
  <si>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</si>
  <si>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</si>
  <si>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</si>
  <si>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</si>
  <si>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</si>
  <si>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</si>
  <si>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</si>
  <si>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</si>
  <si>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</si>
  <si>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</si>
  <si>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</si>
  <si>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</si>
  <si>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</si>
  <si>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</si>
  <si>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</si>
  <si>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</si>
  <si>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</si>
  <si>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</si>
  <si>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</si>
  <si>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</si>
  <si>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</si>
  <si>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</si>
  <si>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</si>
  <si>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</si>
  <si>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</si>
  <si>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</si>
  <si>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</si>
  <si>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</si>
  <si>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</si>
  <si>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</si>
  <si>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</si>
  <si>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</si>
  <si>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</si>
  <si>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</si>
  <si>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</si>
  <si>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</si>
  <si>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</si>
  <si>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</si>
  <si>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</si>
  <si>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</si>
  <si>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</si>
  <si>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</si>
  <si>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</si>
  <si>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</si>
  <si>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</si>
  <si>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</si>
  <si>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</si>
  <si>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</si>
  <si>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</si>
  <si>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</si>
  <si>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</si>
  <si>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</si>
  <si>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</si>
  <si>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</si>
  <si>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</si>
  <si>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</si>
  <si>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</si>
  <si>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</si>
  <si>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</si>
  <si>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</si>
  <si>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</si>
  <si>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</si>
  <si>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</si>
  <si>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</si>
  <si>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</si>
  <si>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</si>
  <si>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</si>
  <si>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</si>
  <si>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</si>
  <si>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</si>
  <si>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</si>
  <si>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</si>
  <si>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</si>
  <si>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</si>
  <si>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</si>
  <si>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</si>
  <si>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</si>
  <si>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</si>
  <si>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</si>
  <si>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</si>
  <si>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</si>
  <si>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</si>
  <si>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</si>
  <si>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</si>
  <si>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</si>
  <si>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</si>
  <si>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</si>
  <si>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</si>
  <si>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</si>
  <si>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</si>
  <si>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</si>
  <si>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</si>
  <si>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</si>
  <si>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</si>
  <si>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</si>
  <si>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</si>
  <si>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</si>
  <si>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</si>
  <si>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</si>
  <si>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</si>
  <si>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</si>
  <si>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</si>
  <si>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</si>
  <si>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</si>
  <si>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</si>
  <si>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</si>
  <si>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</si>
  <si>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</si>
  <si>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</si>
  <si>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</si>
  <si>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</si>
  <si>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</si>
  <si>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</si>
  <si>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</si>
  <si>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</si>
  <si>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</si>
  <si>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</si>
  <si>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</si>
  <si>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</si>
  <si>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</si>
  <si>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</si>
  <si>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</si>
  <si>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</si>
  <si>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</si>
  <si>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</si>
  <si>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</si>
  <si>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</si>
  <si>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</si>
  <si>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</si>
  <si>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</si>
  <si>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</si>
  <si>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</si>
  <si>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</si>
  <si>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</si>
  <si>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</si>
  <si>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</si>
  <si>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</si>
  <si>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</si>
  <si>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</si>
  <si>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</si>
  <si>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</si>
  <si>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</si>
  <si>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</si>
  <si>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</si>
  <si>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</si>
  <si>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</si>
  <si>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</si>
  <si>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</si>
  <si>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</si>
  <si>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</si>
  <si>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</si>
  <si>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</si>
  <si>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</si>
  <si>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</si>
  <si>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</si>
  <si>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</si>
  <si>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</si>
  <si>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</si>
  <si>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</si>
  <si>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</si>
  <si>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</si>
  <si>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</si>
  <si>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</si>
  <si>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</si>
  <si>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</si>
  <si>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</si>
  <si>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</si>
  <si>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</si>
  <si>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</si>
  <si>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</si>
  <si>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</si>
  <si>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</si>
  <si>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</si>
  <si>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</si>
  <si>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</si>
  <si>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</si>
  <si>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</si>
  <si>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</si>
  <si>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</si>
  <si>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</si>
  <si>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</si>
  <si>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</si>
  <si>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</si>
  <si>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</si>
  <si>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</si>
  <si>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</si>
  <si>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</si>
  <si>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</si>
  <si>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</si>
  <si>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</si>
  <si>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</si>
  <si>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</si>
  <si>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</si>
  <si>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</si>
  <si>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</si>
  <si>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</si>
  <si>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</si>
  <si>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</si>
  <si>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</si>
  <si>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</si>
  <si>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</si>
  <si>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</si>
  <si>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</si>
  <si>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</si>
  <si>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</si>
  <si>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</si>
  <si>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</si>
  <si>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</si>
  <si>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</si>
  <si>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</si>
  <si>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</si>
  <si>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</si>
  <si>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</si>
  <si>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</si>
  <si>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</si>
  <si>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</si>
  <si>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</si>
  <si>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</si>
  <si>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</si>
  <si>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</si>
  <si>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</si>
  <si>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</si>
  <si>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</si>
  <si>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</si>
  <si>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</si>
  <si>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</si>
  <si>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</si>
  <si>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</si>
  <si>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</si>
  <si>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</si>
  <si>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</si>
  <si>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</si>
  <si>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</si>
  <si>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</si>
  <si>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</si>
  <si>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</si>
  <si>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</si>
  <si>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</si>
  <si>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</si>
  <si>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</si>
  <si>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</si>
  <si>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</si>
  <si>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</si>
  <si>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</si>
  <si>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</si>
  <si>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</si>
  <si>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</si>
  <si>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</si>
  <si>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</si>
  <si>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</si>
  <si>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</si>
  <si>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</si>
  <si>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</si>
  <si>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</si>
  <si>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</si>
  <si>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</si>
  <si>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</si>
  <si>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</si>
  <si>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</si>
  <si>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</si>
  <si>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</si>
  <si>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</si>
  <si>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</si>
  <si>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</si>
  <si>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</si>
  <si>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</si>
  <si>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</si>
  <si>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</si>
  <si>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</si>
  <si>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</si>
  <si>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</si>
  <si>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</si>
  <si>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</si>
  <si>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</si>
  <si>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</si>
  <si>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</si>
  <si>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</si>
  <si>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</si>
  <si>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</si>
  <si>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</si>
  <si>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</si>
  <si>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</si>
  <si>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</si>
  <si>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</si>
  <si>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</si>
  <si>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</si>
  <si>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</si>
  <si>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</si>
  <si>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</si>
  <si>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</si>
  <si>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</si>
  <si>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</si>
  <si>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</si>
  <si>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</si>
  <si>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</si>
  <si>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</si>
  <si>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</si>
  <si>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</si>
  <si>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</si>
  <si>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</si>
  <si>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</si>
  <si>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</si>
  <si>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</si>
  <si>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</si>
  <si>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</si>
  <si>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</si>
  <si>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</si>
  <si>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</si>
  <si>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</si>
  <si>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</si>
  <si>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</si>
  <si>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</si>
  <si>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</si>
  <si>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</si>
  <si>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</si>
  <si>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</si>
  <si>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</si>
  <si>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</si>
  <si>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</si>
  <si>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</si>
  <si>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</si>
  <si>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</si>
  <si>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</si>
  <si>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</si>
  <si>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</si>
  <si>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</si>
  <si>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</si>
  <si>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</si>
  <si>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</si>
  <si>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</si>
  <si>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</si>
  <si>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</si>
  <si>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</si>
  <si>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</si>
  <si>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</si>
  <si>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</si>
  <si>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</si>
  <si>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</si>
  <si>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</si>
  <si>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</si>
  <si>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</si>
  <si>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</si>
  <si>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</si>
  <si>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</si>
  <si>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</si>
  <si>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</si>
  <si>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</si>
  <si>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</si>
  <si>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</si>
  <si>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</si>
  <si>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</si>
  <si>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</si>
  <si>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</si>
  <si>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</si>
  <si>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</si>
  <si>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</si>
  <si>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</si>
  <si>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</si>
  <si>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</si>
  <si>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</si>
  <si>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</si>
  <si>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</si>
  <si>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</si>
  <si>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</si>
  <si>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</si>
  <si>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</si>
  <si>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</si>
  <si>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</si>
  <si>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</si>
  <si>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</si>
  <si>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</si>
  <si>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</si>
  <si>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</si>
  <si>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</si>
  <si>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</si>
  <si>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</si>
  <si>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</si>
  <si>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</si>
  <si>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</si>
  <si>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</si>
  <si>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</si>
  <si>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</si>
  <si>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</si>
  <si>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</si>
  <si>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</si>
  <si>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</si>
  <si>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</si>
  <si>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</si>
  <si>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</si>
  <si>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</si>
  <si>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</si>
  <si>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</si>
  <si>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</si>
  <si>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</si>
  <si>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</si>
  <si>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</si>
  <si>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</si>
  <si>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</si>
  <si>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</si>
  <si>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</si>
  <si>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</si>
  <si>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</si>
  <si>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</si>
  <si>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</si>
  <si>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</si>
  <si>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</si>
  <si>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</si>
  <si>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</si>
  <si>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</si>
  <si>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</si>
  <si>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</si>
  <si>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</si>
  <si>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</si>
  <si>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</si>
  <si>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</si>
  <si>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</si>
  <si>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</si>
  <si>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</si>
  <si>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</si>
  <si>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</si>
  <si>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</si>
  <si>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</si>
  <si>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</si>
  <si>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</si>
  <si>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</si>
  <si>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</si>
  <si>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</si>
  <si>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</si>
  <si>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</si>
  <si>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</si>
  <si>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</si>
  <si>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</si>
  <si>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</si>
  <si>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</si>
  <si>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</si>
  <si>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</si>
  <si>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</si>
  <si>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</si>
  <si>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</si>
  <si>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</si>
  <si>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</si>
  <si>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</si>
  <si>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</si>
  <si>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</si>
  <si>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</si>
  <si>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</si>
  <si>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</si>
  <si>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</si>
  <si>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</si>
  <si>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</si>
  <si>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</si>
  <si>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</si>
  <si>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</si>
  <si>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</si>
  <si>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</si>
  <si>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</si>
  <si>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</si>
  <si>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</si>
  <si>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</si>
  <si>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</si>
  <si>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</si>
  <si>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</si>
  <si>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</si>
  <si>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</si>
  <si>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</si>
  <si>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</si>
  <si>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</si>
  <si>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</si>
  <si>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</si>
  <si>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</si>
  <si>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</si>
  <si>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</si>
  <si>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</si>
  <si>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</si>
  <si>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</si>
  <si>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</si>
  <si>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</si>
  <si>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</si>
  <si>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</si>
  <si>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</si>
  <si>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</si>
  <si>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</si>
  <si>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</si>
  <si>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</si>
  <si>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</si>
  <si>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</si>
  <si>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</si>
  <si>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</si>
  <si>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</si>
  <si>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</si>
  <si>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</si>
  <si>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</si>
  <si>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</si>
  <si>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</si>
  <si>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</si>
  <si>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</si>
  <si>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</si>
  <si>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</si>
  <si>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</si>
  <si>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</si>
  <si>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</si>
  <si>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</si>
  <si>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</si>
  <si>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</si>
  <si>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</si>
  <si>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</si>
  <si>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</si>
  <si>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</si>
  <si>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</si>
  <si>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</si>
  <si>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</si>
  <si>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</si>
  <si>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</si>
  <si>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</si>
  <si>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</si>
  <si>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</si>
  <si>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</si>
  <si>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</si>
  <si>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</si>
  <si>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</si>
  <si>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</si>
  <si>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</si>
  <si>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</si>
  <si>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</si>
  <si>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</si>
  <si>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</si>
  <si>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</si>
  <si>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</si>
  <si>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</si>
  <si>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</si>
  <si>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</si>
  <si>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</si>
  <si>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</si>
  <si>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</si>
  <si>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</si>
  <si>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</si>
  <si>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</si>
  <si>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</si>
  <si>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</si>
  <si>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</si>
  <si>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</si>
  <si>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</si>
  <si>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</si>
  <si>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</si>
  <si>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</si>
  <si>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</si>
  <si>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</si>
  <si>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</si>
  <si>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</si>
  <si>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</si>
  <si>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</si>
  <si>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</si>
  <si>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</si>
  <si>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</si>
  <si>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</si>
  <si>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</si>
  <si>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</si>
  <si>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</si>
  <si>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</si>
  <si>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</si>
  <si>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</si>
  <si>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</si>
  <si>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</si>
  <si>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</si>
  <si>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</si>
  <si>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</si>
  <si>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</si>
  <si>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</si>
  <si>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</si>
  <si>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</si>
  <si>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</si>
  <si>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</si>
  <si>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</si>
  <si>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</si>
  <si>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</si>
  <si>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</si>
  <si>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</si>
  <si>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</si>
  <si>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</si>
  <si>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</si>
  <si>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f - plnenie úloh verejného záujmu v športe</t>
  </si>
  <si>
    <t>Radoslav Kopčan</t>
  </si>
  <si>
    <t>419</t>
  </si>
  <si>
    <t>motogp, s. r. o.</t>
  </si>
  <si>
    <t>549</t>
  </si>
  <si>
    <t>8330</t>
  </si>
  <si>
    <t>147</t>
  </si>
  <si>
    <t>8461</t>
  </si>
  <si>
    <t>8468</t>
  </si>
  <si>
    <t>8554</t>
  </si>
  <si>
    <t>8582</t>
  </si>
  <si>
    <t>8826</t>
  </si>
  <si>
    <t>283</t>
  </si>
  <si>
    <t>9659</t>
  </si>
  <si>
    <t>10604</t>
  </si>
  <si>
    <t>10607</t>
  </si>
  <si>
    <t>10638</t>
  </si>
  <si>
    <t>10818</t>
  </si>
  <si>
    <t>10840</t>
  </si>
  <si>
    <t>273</t>
  </si>
  <si>
    <t>rukavice Thor Sector black XL, rukavice Thor Sector orange M, duša 3.00/3.25-21- ochranné pomôcky jazdca</t>
  </si>
  <si>
    <t>chrániče kolien Polisport, rukavice Thor Youth, chránič tela Emerze, okuliare 100% Strata, ponožky - ochranné pomôcky jazdca</t>
  </si>
  <si>
    <t>prilba Fox V1 Tro Aqua 2XL, prilba Thor Sector Birdrock S, stojan Sifam LEV7500 - ochranné pomôcky jazdca</t>
  </si>
  <si>
    <t>nohavice Thor Sector Chev, dres Thor Pulse Tactic, chránič hrude Thor MX, rukavice Thor Spectrum, chrániče kolien, olejový filter, olej na vzduchový filter - ochranné pomôcky jazdca</t>
  </si>
  <si>
    <t>dres Fox 180 Lux black/black 2XL, chránič hrude Leatt 3DF Airfit XXL - ochranné pomôcky jazdca</t>
  </si>
  <si>
    <t>chránič hrude Thor PRO white XL/XXL - ochranné pomôcky jazdca</t>
  </si>
  <si>
    <t>prilba Shoel VTX-WR 06 white - ochranné pomôcky jazdca</t>
  </si>
  <si>
    <t>chránič hrude Leatt 3.5 white, ľadvinka na náradie R-tech- ochranné pomôcky jazdca</t>
  </si>
  <si>
    <t xml:space="preserve">dusíková nádoba, piestik, O-krúžok, brzdové doštičky, sviečka NGK, dorazová guma tlmiča, piestna sada KTM, horné tesnenia KTM - pre účely servisu motocykla </t>
  </si>
  <si>
    <t xml:space="preserve">guféro a prachovka pr. tlmiča DUAL 1+1- pre účely servisu motocykla </t>
  </si>
  <si>
    <t xml:space="preserve">kompresný piestik pr. tlmiča 2 ks, doprava DPD- pre účely servisu motocykla </t>
  </si>
  <si>
    <t xml:space="preserve">opravná sada vodnej pumpy YZ 65 18, radička KTM SX 98 / SXF 06 / HSQ- pre účely servisu motocykla </t>
  </si>
  <si>
    <t xml:space="preserve">olejový filter HF 652, podložky pod ventil, rozvodová reťaz, Motul 7100 10W50 4T 4L- pre účely servisu motocykla </t>
  </si>
  <si>
    <t xml:space="preserve">radiaca páčka Zap Z-12002, camelbag R-tech Hero 2 3L- pre účely servisu motocykla </t>
  </si>
  <si>
    <t xml:space="preserve">opravná sada 60-1010, opravná sada do karburátora 46-5006, opravná sada do karburátora CK5002, repasná sada- pre účely servisu motocykla </t>
  </si>
  <si>
    <t xml:space="preserve">olejový filter HF 204, Motul 4100 10W30 4T 5L, Putoline prevodový olej- pre účely servisu motocykla </t>
  </si>
  <si>
    <t xml:space="preserve">rozeta, zadné koleso KTM/Husq/Gas-Gas- servis motocykla - pre účely servisu motocykla </t>
  </si>
  <si>
    <t xml:space="preserve">tesniaca hlavička tlmiča, puzdro hlavičky, opravná sada pumpy spojky, rozvodová reťaz KTM, opravná sada vodnej pumpy, doprava DPD- pre účely servisu motocykla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</si>
</sst>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7" val="7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3"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1351</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1332</v>
      </c>
    </row>
    <row r="32" spans="1:4" ht="12.65" customHeight="1" x14ac:dyDescent="0.25"/>
    <row r="33" spans="1:3" ht="15.75" customHeight="1" x14ac:dyDescent="0.25">
      <c r="A33" s="19" t="s">
        <v>1333</v>
      </c>
    </row>
    <row r="34" spans="1:3" ht="12.65" customHeight="1" x14ac:dyDescent="0.25"/>
    <row r="35" spans="1:3" ht="52" x14ac:dyDescent="0.25">
      <c r="A35" s="19" t="s">
        <v>1335</v>
      </c>
    </row>
    <row r="36" spans="1:3" ht="12" customHeight="1" x14ac:dyDescent="0.25"/>
    <row r="37" spans="1:3" ht="25.5" x14ac:dyDescent="0.25">
      <c r="A37" s="271" t="s">
        <v>1334</v>
      </c>
    </row>
    <row r="39" spans="1:3" ht="77" x14ac:dyDescent="0.25">
      <c r="A39" s="23" t="s">
        <v>1336</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1338</v>
      </c>
    </row>
    <row r="49" spans="1:1" ht="12" customHeight="1" x14ac:dyDescent="0.25"/>
    <row r="50" spans="1:1" ht="39" x14ac:dyDescent="0.25">
      <c r="A50" s="19" t="s">
        <v>1339</v>
      </c>
    </row>
    <row r="51" spans="1:1" ht="12.75" customHeight="1" x14ac:dyDescent="0.25"/>
    <row r="52" spans="1:1" ht="75.5" x14ac:dyDescent="0.25">
      <c r="A52" s="19" t="s">
        <v>1340</v>
      </c>
    </row>
    <row r="53" spans="1:1" ht="12.75" customHeight="1" x14ac:dyDescent="0.25"/>
    <row r="54" spans="1:1" ht="38.5" x14ac:dyDescent="0.25">
      <c r="A54" s="19" t="s">
        <v>1341</v>
      </c>
    </row>
    <row r="56" spans="1:1" ht="13" x14ac:dyDescent="0.25">
      <c r="A56" s="19" t="s">
        <v>16</v>
      </c>
    </row>
    <row r="58" spans="1:1" ht="13" x14ac:dyDescent="0.25">
      <c r="A58" s="19" t="s">
        <v>17</v>
      </c>
    </row>
    <row r="60" spans="1:1" ht="121.75" customHeight="1" x14ac:dyDescent="0.25">
      <c r="A60" s="23" t="s">
        <v>1342</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1343</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1361</v>
      </c>
    </row>
    <row r="73" spans="1:1" ht="37.5" x14ac:dyDescent="0.25">
      <c r="A73" s="23" t="s">
        <v>1362</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1352</v>
      </c>
    </row>
    <row r="96" spans="1:2" x14ac:dyDescent="0.25">
      <c r="A96" s="23"/>
    </row>
    <row r="97" spans="1:4" ht="13" x14ac:dyDescent="0.25">
      <c r="A97" s="260" t="s">
        <v>40</v>
      </c>
    </row>
    <row r="98" spans="1:4" ht="68.400000000000006" customHeight="1" x14ac:dyDescent="0.25">
      <c r="A98" s="23" t="s">
        <v>1353</v>
      </c>
    </row>
    <row r="99" spans="1:4" x14ac:dyDescent="0.25">
      <c r="A99" s="23"/>
    </row>
    <row r="100" spans="1:4" ht="13" x14ac:dyDescent="0.25">
      <c r="A100" s="260" t="s">
        <v>41</v>
      </c>
    </row>
    <row r="101" spans="1:4" ht="75.5" x14ac:dyDescent="0.25">
      <c r="A101" s="23" t="s">
        <v>1354</v>
      </c>
    </row>
    <row r="102" spans="1:4" x14ac:dyDescent="0.25">
      <c r="A102" s="23"/>
    </row>
    <row r="103" spans="1:4" ht="13" x14ac:dyDescent="0.25">
      <c r="A103" s="295" t="s">
        <v>42</v>
      </c>
    </row>
    <row r="104" spans="1:4" ht="50.5" x14ac:dyDescent="0.25">
      <c r="A104" s="23" t="s">
        <v>1355</v>
      </c>
    </row>
    <row r="105" spans="1:4" x14ac:dyDescent="0.25">
      <c r="A105" s="23"/>
      <c r="B105" s="20" t="s">
        <v>43</v>
      </c>
    </row>
    <row r="106" spans="1:4" ht="13" x14ac:dyDescent="0.25">
      <c r="A106" s="260" t="s">
        <v>44</v>
      </c>
    </row>
    <row r="107" spans="1:4" ht="71.25" customHeight="1" x14ac:dyDescent="0.25">
      <c r="A107" s="19" t="s">
        <v>1356</v>
      </c>
    </row>
    <row r="108" spans="1:4" ht="37.5" x14ac:dyDescent="0.25">
      <c r="A108" s="19" t="s">
        <v>1346</v>
      </c>
    </row>
    <row r="109" spans="1:4" ht="25" x14ac:dyDescent="0.25">
      <c r="A109" s="19" t="s">
        <v>45</v>
      </c>
    </row>
    <row r="110" spans="1:4" ht="10.5" customHeight="1" x14ac:dyDescent="0.25">
      <c r="D110" s="20" t="s">
        <v>43</v>
      </c>
    </row>
    <row r="111" spans="1:4" ht="99.75" customHeight="1" x14ac:dyDescent="0.25">
      <c r="A111" s="23" t="s">
        <v>1345</v>
      </c>
    </row>
    <row r="112" spans="1:4" ht="26" x14ac:dyDescent="0.25">
      <c r="A112" s="19" t="s">
        <v>1344</v>
      </c>
    </row>
    <row r="114" spans="1:2" ht="175" x14ac:dyDescent="0.25">
      <c r="A114" s="23" t="s">
        <v>1357</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1347</v>
      </c>
    </row>
    <row r="133" spans="1:1" ht="61.5" customHeight="1" x14ac:dyDescent="0.25">
      <c r="A133" s="301" t="s">
        <v>1359</v>
      </c>
    </row>
    <row r="134" spans="1:1" ht="13" x14ac:dyDescent="0.25">
      <c r="A134" s="260" t="s">
        <v>1360</v>
      </c>
    </row>
    <row r="135" spans="1:1" ht="101" x14ac:dyDescent="0.25">
      <c r="A135" s="301" t="s">
        <v>1348</v>
      </c>
    </row>
    <row r="136" spans="1:1" x14ac:dyDescent="0.25">
      <c r="A136"/>
    </row>
    <row r="137" spans="1:1" ht="71.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4" zoomScaleNormal="100" workbookViewId="0">
      <selection activeCell="F8" sqref="F8"/>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Paca Racing Team, Hlavná 56/48, Lazany, 972 11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1252</v>
      </c>
      <c r="E6" s="140" t="s">
        <v>1253</v>
      </c>
      <c r="F6" s="149">
        <v>46126</v>
      </c>
      <c r="N6" s="137" t="str">
        <f t="shared" si="0"/>
        <v>f - plnenie úloh verejného záujmu v športe</v>
      </c>
      <c r="O6" s="137" t="s">
        <v>349</v>
      </c>
      <c r="P6" s="137" t="str">
        <f>Spolu!B22</f>
        <v>plnenie úloh verejného záujmu v športe</v>
      </c>
    </row>
    <row r="7" spans="1:16" x14ac:dyDescent="0.25">
      <c r="C7" s="138" t="s">
        <v>1255</v>
      </c>
      <c r="E7" s="140" t="s">
        <v>1256</v>
      </c>
      <c r="F7" s="150">
        <v>0.69</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14.04.2026 sme poukázali Ministerstvu cestovného ruchu a športu Slovenskej republiky nevyčerpané finančné prostriedky v sume ,69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4" customHeight="1" x14ac:dyDescent="0.25">
      <c r="A14" s="139" t="s">
        <v>1265</v>
      </c>
      <c r="B14" s="385" t="s">
        <v>1283</v>
      </c>
      <c r="C14" s="386"/>
      <c r="F14" s="311"/>
      <c r="N14" s="137" t="str">
        <f t="shared" si="0"/>
        <v xml:space="preserve">n - </v>
      </c>
      <c r="O14" s="137" t="s">
        <v>364</v>
      </c>
    </row>
    <row r="15" spans="1:16" ht="34.4" customHeight="1" x14ac:dyDescent="0.25">
      <c r="A15" s="139" t="s">
        <v>1284</v>
      </c>
      <c r="B15" s="385" t="s">
        <v>3027</v>
      </c>
      <c r="C15" s="386"/>
      <c r="F15" s="388"/>
      <c r="N15" s="137" t="str">
        <f t="shared" si="0"/>
        <v xml:space="preserve">o - </v>
      </c>
      <c r="O15" s="137" t="s">
        <v>365</v>
      </c>
    </row>
    <row r="16" spans="1:16" x14ac:dyDescent="0.25">
      <c r="A16" s="139" t="s">
        <v>1268</v>
      </c>
      <c r="B16" s="142">
        <f>F8</f>
        <v>0</v>
      </c>
      <c r="C16" s="137"/>
      <c r="F16" s="388"/>
      <c r="N16" s="137" t="str">
        <f t="shared" si="0"/>
        <v xml:space="preserve">p - </v>
      </c>
      <c r="O16" s="137" t="s">
        <v>366</v>
      </c>
    </row>
    <row r="17" spans="1:16" ht="32.15" customHeight="1" x14ac:dyDescent="0.25">
      <c r="A17" s="139" t="s">
        <v>1271</v>
      </c>
      <c r="B17" s="142">
        <f>F9</f>
        <v>0</v>
      </c>
      <c r="C17" s="137"/>
      <c r="F17" s="388"/>
      <c r="N17" s="137" t="str">
        <f t="shared" si="0"/>
        <v xml:space="preserve">q - </v>
      </c>
      <c r="O17" s="137" t="s">
        <v>367</v>
      </c>
    </row>
    <row r="18" spans="1:16" ht="16" thickBot="1" x14ac:dyDescent="0.3">
      <c r="B18" s="193" t="s">
        <v>1285</v>
      </c>
      <c r="C18" s="194">
        <v>31</v>
      </c>
      <c r="N18" s="137" t="str">
        <f t="shared" si="0"/>
        <v xml:space="preserve">r - </v>
      </c>
      <c r="O18" s="137" t="s">
        <v>368</v>
      </c>
    </row>
    <row r="19" spans="1:16" x14ac:dyDescent="0.25">
      <c r="B19" s="193" t="s">
        <v>1273</v>
      </c>
      <c r="C19" s="142" t="str">
        <f>Spolu!C4</f>
        <v>54187583</v>
      </c>
      <c r="F19" s="145" t="s">
        <v>1269</v>
      </c>
      <c r="G19" s="207"/>
      <c r="H19" s="146"/>
      <c r="N19" s="137" t="str">
        <f t="shared" si="0"/>
        <v xml:space="preserve"> - </v>
      </c>
    </row>
    <row r="20" spans="1:16" x14ac:dyDescent="0.25">
      <c r="A20" s="139" t="s">
        <v>392</v>
      </c>
      <c r="B20" s="143">
        <f>F6</f>
        <v>46126</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1276</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1288</v>
      </c>
    </row>
    <row r="2" spans="1:2" ht="30" customHeight="1" x14ac:dyDescent="0.25">
      <c r="A2" s="389" t="s">
        <v>1289</v>
      </c>
      <c r="B2" s="389"/>
    </row>
    <row r="3" spans="1:2" ht="13"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27"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46022</v>
      </c>
      <c r="D1" s="26"/>
      <c r="G1" s="252">
        <v>45688</v>
      </c>
    </row>
    <row r="2" spans="1:7" ht="14" x14ac:dyDescent="0.3">
      <c r="A2" s="28"/>
      <c r="B2" s="28"/>
      <c r="G2" s="252">
        <v>45716</v>
      </c>
    </row>
    <row r="3" spans="1:7" ht="14" x14ac:dyDescent="0.3">
      <c r="A3" s="30" t="s">
        <v>312</v>
      </c>
      <c r="B3" s="338" t="str">
        <f>INDEX(Adr!B:B,Doklady!B102+1)</f>
        <v>Paca Racing Team</v>
      </c>
      <c r="C3" s="338"/>
      <c r="D3" s="338"/>
      <c r="G3" s="252">
        <v>45747</v>
      </c>
    </row>
    <row r="4" spans="1:7" ht="14" x14ac:dyDescent="0.3">
      <c r="A4" s="30" t="s">
        <v>313</v>
      </c>
      <c r="B4" s="29" t="str">
        <f>RIGHT("0000"&amp;INDEX(Adr!A:A,Doklady!B102+1),8)</f>
        <v>54187583</v>
      </c>
      <c r="G4" s="252">
        <v>45777</v>
      </c>
    </row>
    <row r="5" spans="1:7" ht="14" x14ac:dyDescent="0.3">
      <c r="A5" s="30" t="s">
        <v>314</v>
      </c>
      <c r="B5" s="29" t="str">
        <f>INDEX(Adr!D:D,Doklady!B102+1)&amp;", "&amp;INDEX(Adr!E:E,Doklady!B102+1)</f>
        <v>Hlavná 56/48, Lazany</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INDEX(Adr!B2:B240,Doklady!B102)</f>
        <v>Paca Racing Team</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54187583</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Hlavná 56/48, Lazany, 972 11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2000</v>
      </c>
      <c r="D12" s="126">
        <f>C12-E12</f>
        <v>1999.31</v>
      </c>
      <c r="E12" s="357">
        <f>SUMIF(K:K,A12,I:I)</f>
        <v>0.69000000000005457</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2000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2234</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2975</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2000</v>
      </c>
      <c r="D53" s="73">
        <f>IF(A53&lt;&gt;"",Doklady!I1-Doklady!J1,"")</f>
        <v>1999.31</v>
      </c>
      <c r="E53" s="73">
        <f>IF(A53&lt;&gt;"",MIN(D53,C53)*Doklady!C1/(1-Doklady!C1),"")</f>
        <v>0</v>
      </c>
      <c r="F53" s="71">
        <f>IF(A53&lt;&gt;"",Doklady!J1,"")</f>
        <v>0</v>
      </c>
      <c r="G53" s="73">
        <f>+IFERROR(HLOOKUP(IF(RIGHT(B53,15)="bežné transfery",LEFT(B53,LEN(B53)-18),0),$J$40:$K$42,3,0),MIN(C53,D53))</f>
        <v>1999.31</v>
      </c>
      <c r="H53" s="71"/>
      <c r="I53" s="73">
        <f>IF(A53&lt;&gt;"",MAX(IF(G53&lt;C53,C53-G53,0)+IF(F53&lt;E53,E53-F53,0),0),0)</f>
        <v>0.69000000000005457</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2000</v>
      </c>
      <c r="D130" s="228">
        <f t="shared" ref="D130:I130" si="9">SUM(D53:D129)</f>
        <v>1999.31</v>
      </c>
      <c r="E130" s="228">
        <f t="shared" si="9"/>
        <v>0</v>
      </c>
      <c r="F130" s="228">
        <f t="shared" si="9"/>
        <v>0</v>
      </c>
      <c r="G130" s="228">
        <f t="shared" si="9"/>
        <v>1999.31</v>
      </c>
      <c r="H130" s="228">
        <f t="shared" si="9"/>
        <v>0</v>
      </c>
      <c r="I130" s="228">
        <f t="shared" si="9"/>
        <v>0.69000000000005457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6" zoomScale="110" zoomScaleNormal="110" workbookViewId="0">
      <selection activeCell="M106" sqref="M106"/>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54187583</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1999.31</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94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2977</v>
      </c>
      <c r="J100" s="375"/>
      <c r="K100" s="89"/>
    </row>
    <row r="101" spans="1:25" ht="15.5" x14ac:dyDescent="0.35">
      <c r="A101" s="373"/>
      <c r="B101" s="373"/>
      <c r="C101" s="373"/>
      <c r="D101" s="373"/>
      <c r="E101" s="373"/>
      <c r="F101" s="373"/>
      <c r="G101" s="373"/>
      <c r="H101" s="373"/>
      <c r="I101" s="374">
        <v>46048</v>
      </c>
      <c r="J101" s="374"/>
    </row>
    <row r="102" spans="1:25" ht="14" x14ac:dyDescent="0.3">
      <c r="A102" s="249" t="s">
        <v>399</v>
      </c>
      <c r="B102" s="250">
        <v>77</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0" x14ac:dyDescent="0.25">
      <c r="A107" s="14" t="s">
        <v>3027</v>
      </c>
      <c r="B107" s="14"/>
      <c r="C107" s="14" t="s">
        <v>3029</v>
      </c>
      <c r="D107" s="16">
        <v>45771</v>
      </c>
      <c r="E107" s="16"/>
      <c r="F107" s="14" t="s">
        <v>3055</v>
      </c>
      <c r="G107" s="14">
        <v>36350681</v>
      </c>
      <c r="H107" s="14" t="s">
        <v>3030</v>
      </c>
      <c r="I107" s="15">
        <v>278.8</v>
      </c>
      <c r="J107" s="77">
        <v>5</v>
      </c>
      <c r="K107" s="92"/>
    </row>
    <row r="108" spans="1:25" ht="20" x14ac:dyDescent="0.25">
      <c r="A108" s="14" t="s">
        <v>3027</v>
      </c>
      <c r="B108" s="14"/>
      <c r="C108" s="14" t="s">
        <v>3031</v>
      </c>
      <c r="D108" s="16">
        <v>45777</v>
      </c>
      <c r="E108" s="16"/>
      <c r="F108" s="14" t="s">
        <v>3056</v>
      </c>
      <c r="G108" s="14">
        <v>36350681</v>
      </c>
      <c r="H108" s="14" t="s">
        <v>3030</v>
      </c>
      <c r="I108" s="15">
        <v>49.4</v>
      </c>
      <c r="J108" s="77">
        <v>5</v>
      </c>
      <c r="K108" s="92"/>
    </row>
    <row r="109" spans="1:25" ht="30" x14ac:dyDescent="0.25">
      <c r="A109" s="14" t="s">
        <v>3027</v>
      </c>
      <c r="B109" s="14"/>
      <c r="C109" s="14" t="s">
        <v>3032</v>
      </c>
      <c r="D109" s="16">
        <v>45694</v>
      </c>
      <c r="E109" s="16"/>
      <c r="F109" s="14" t="s">
        <v>3047</v>
      </c>
      <c r="G109" s="14">
        <v>43433723</v>
      </c>
      <c r="H109" s="14" t="s">
        <v>3028</v>
      </c>
      <c r="I109" s="15">
        <v>56.7</v>
      </c>
      <c r="J109" s="77">
        <v>5</v>
      </c>
      <c r="K109" s="92"/>
    </row>
    <row r="110" spans="1:25" ht="20" x14ac:dyDescent="0.25">
      <c r="A110" s="14" t="s">
        <v>3027</v>
      </c>
      <c r="B110" s="14"/>
      <c r="C110" s="14" t="s">
        <v>3033</v>
      </c>
      <c r="D110" s="16">
        <v>45699</v>
      </c>
      <c r="E110" s="16"/>
      <c r="F110" s="14" t="s">
        <v>3057</v>
      </c>
      <c r="G110" s="14">
        <v>36350681</v>
      </c>
      <c r="H110" s="14" t="s">
        <v>3030</v>
      </c>
      <c r="I110" s="15">
        <v>165.5</v>
      </c>
      <c r="J110" s="77">
        <v>5</v>
      </c>
      <c r="K110" s="92"/>
    </row>
    <row r="111" spans="1:25" ht="30" x14ac:dyDescent="0.25">
      <c r="A111" s="14" t="s">
        <v>3027</v>
      </c>
      <c r="B111" s="14"/>
      <c r="C111" s="14" t="s">
        <v>3034</v>
      </c>
      <c r="D111" s="16">
        <v>45715</v>
      </c>
      <c r="E111" s="16"/>
      <c r="F111" s="14" t="s">
        <v>3048</v>
      </c>
      <c r="G111" s="14">
        <v>43433723</v>
      </c>
      <c r="H111" s="14" t="s">
        <v>3028</v>
      </c>
      <c r="I111" s="15">
        <v>47</v>
      </c>
      <c r="J111" s="77">
        <v>5</v>
      </c>
      <c r="K111" s="92"/>
    </row>
    <row r="112" spans="1:25" ht="30" x14ac:dyDescent="0.25">
      <c r="A112" s="14" t="s">
        <v>3027</v>
      </c>
      <c r="B112" s="14"/>
      <c r="C112" s="14" t="s">
        <v>3035</v>
      </c>
      <c r="D112" s="16">
        <v>45716</v>
      </c>
      <c r="E112" s="16"/>
      <c r="F112" s="14" t="s">
        <v>3049</v>
      </c>
      <c r="G112" s="14">
        <v>43433723</v>
      </c>
      <c r="H112" s="14" t="s">
        <v>3028</v>
      </c>
      <c r="I112" s="15">
        <v>50</v>
      </c>
      <c r="J112" s="77">
        <v>5</v>
      </c>
      <c r="K112" s="92"/>
    </row>
    <row r="113" spans="1:11" ht="40" x14ac:dyDescent="0.25">
      <c r="A113" s="14" t="s">
        <v>3027</v>
      </c>
      <c r="B113" s="14"/>
      <c r="C113" s="14" t="s">
        <v>3036</v>
      </c>
      <c r="D113" s="16">
        <v>45727</v>
      </c>
      <c r="E113" s="16"/>
      <c r="F113" s="14" t="s">
        <v>3050</v>
      </c>
      <c r="G113" s="14">
        <v>43433723</v>
      </c>
      <c r="H113" s="14" t="s">
        <v>3028</v>
      </c>
      <c r="I113" s="15">
        <v>63</v>
      </c>
      <c r="J113" s="77">
        <v>5</v>
      </c>
      <c r="K113" s="92"/>
    </row>
    <row r="114" spans="1:11" ht="30" x14ac:dyDescent="0.25">
      <c r="A114" s="14" t="s">
        <v>3027</v>
      </c>
      <c r="B114" s="14"/>
      <c r="C114" s="14" t="s">
        <v>3037</v>
      </c>
      <c r="D114" s="16">
        <v>45730</v>
      </c>
      <c r="E114" s="16"/>
      <c r="F114" s="14" t="s">
        <v>3051</v>
      </c>
      <c r="G114" s="14">
        <v>43433723</v>
      </c>
      <c r="H114" s="14" t="s">
        <v>3028</v>
      </c>
      <c r="I114" s="15">
        <v>40</v>
      </c>
      <c r="J114" s="77">
        <v>5</v>
      </c>
      <c r="K114" s="92"/>
    </row>
    <row r="115" spans="1:11" ht="20" x14ac:dyDescent="0.25">
      <c r="A115" s="14" t="s">
        <v>3027</v>
      </c>
      <c r="B115" s="14"/>
      <c r="C115" s="14" t="s">
        <v>3038</v>
      </c>
      <c r="D115" s="16">
        <v>45769</v>
      </c>
      <c r="E115" s="16"/>
      <c r="F115" s="14" t="s">
        <v>3052</v>
      </c>
      <c r="G115" s="14">
        <v>43433723</v>
      </c>
      <c r="H115" s="14" t="s">
        <v>3028</v>
      </c>
      <c r="I115" s="15">
        <v>125</v>
      </c>
      <c r="J115" s="77">
        <v>5</v>
      </c>
      <c r="K115" s="92"/>
    </row>
    <row r="116" spans="1:11" ht="20" x14ac:dyDescent="0.25">
      <c r="A116" s="14" t="s">
        <v>3027</v>
      </c>
      <c r="B116" s="14"/>
      <c r="C116" s="14">
        <v>9184</v>
      </c>
      <c r="D116" s="16">
        <v>45814</v>
      </c>
      <c r="E116" s="16"/>
      <c r="F116" s="14" t="s">
        <v>3053</v>
      </c>
      <c r="G116" s="14">
        <v>43433723</v>
      </c>
      <c r="H116" s="14" t="s">
        <v>3028</v>
      </c>
      <c r="I116" s="15">
        <v>499</v>
      </c>
      <c r="J116" s="77">
        <v>5</v>
      </c>
      <c r="K116" s="92"/>
    </row>
    <row r="117" spans="1:11" ht="30" x14ac:dyDescent="0.25">
      <c r="A117" s="14" t="s">
        <v>3027</v>
      </c>
      <c r="B117" s="14"/>
      <c r="C117" s="14" t="s">
        <v>3039</v>
      </c>
      <c r="D117" s="16">
        <v>45827</v>
      </c>
      <c r="E117" s="16"/>
      <c r="F117" s="14" t="s">
        <v>3058</v>
      </c>
      <c r="G117" s="14">
        <v>36350681</v>
      </c>
      <c r="H117" s="14" t="s">
        <v>3030</v>
      </c>
      <c r="I117" s="15">
        <v>37.25</v>
      </c>
      <c r="J117" s="77">
        <v>5</v>
      </c>
      <c r="K117" s="92"/>
    </row>
    <row r="118" spans="1:11" ht="20" x14ac:dyDescent="0.25">
      <c r="A118" s="14" t="s">
        <v>3027</v>
      </c>
      <c r="B118" s="14"/>
      <c r="C118" s="14" t="s">
        <v>3040</v>
      </c>
      <c r="D118" s="16">
        <v>45882</v>
      </c>
      <c r="E118" s="16"/>
      <c r="F118" s="14" t="s">
        <v>3054</v>
      </c>
      <c r="G118" s="14">
        <v>43433723</v>
      </c>
      <c r="H118" s="14" t="s">
        <v>3028</v>
      </c>
      <c r="I118" s="15">
        <v>173.52</v>
      </c>
      <c r="J118" s="77">
        <v>5</v>
      </c>
      <c r="K118" s="92"/>
    </row>
    <row r="119" spans="1:11" ht="30" x14ac:dyDescent="0.25">
      <c r="A119" s="14" t="s">
        <v>3027</v>
      </c>
      <c r="B119" s="14"/>
      <c r="C119" s="14" t="s">
        <v>3041</v>
      </c>
      <c r="D119" s="16">
        <v>46029</v>
      </c>
      <c r="E119" s="16"/>
      <c r="F119" s="14" t="s">
        <v>3059</v>
      </c>
      <c r="G119" s="14">
        <v>43433723</v>
      </c>
      <c r="H119" s="14" t="s">
        <v>3028</v>
      </c>
      <c r="I119" s="15">
        <v>99</v>
      </c>
      <c r="J119" s="77">
        <v>5</v>
      </c>
      <c r="K119" s="92"/>
    </row>
    <row r="120" spans="1:11" ht="20" x14ac:dyDescent="0.25">
      <c r="A120" s="14" t="s">
        <v>3027</v>
      </c>
      <c r="B120" s="14"/>
      <c r="C120" s="14" t="s">
        <v>3042</v>
      </c>
      <c r="D120" s="16">
        <v>46029</v>
      </c>
      <c r="E120" s="16"/>
      <c r="F120" s="14" t="s">
        <v>3060</v>
      </c>
      <c r="G120" s="14">
        <v>43433723</v>
      </c>
      <c r="H120" s="14" t="s">
        <v>3028</v>
      </c>
      <c r="I120" s="15">
        <v>53</v>
      </c>
      <c r="J120" s="77">
        <v>5</v>
      </c>
      <c r="K120" s="92"/>
    </row>
    <row r="121" spans="1:11" ht="40" x14ac:dyDescent="0.25">
      <c r="A121" s="14" t="s">
        <v>3027</v>
      </c>
      <c r="B121" s="14"/>
      <c r="C121" s="14" t="s">
        <v>3043</v>
      </c>
      <c r="D121" s="16">
        <v>46035</v>
      </c>
      <c r="E121" s="16"/>
      <c r="F121" s="14" t="s">
        <v>3061</v>
      </c>
      <c r="G121" s="14">
        <v>43433723</v>
      </c>
      <c r="H121" s="14" t="s">
        <v>3028</v>
      </c>
      <c r="I121" s="15">
        <v>41.5</v>
      </c>
      <c r="J121" s="77">
        <v>5</v>
      </c>
      <c r="K121" s="92"/>
    </row>
    <row r="122" spans="1:11" ht="30" x14ac:dyDescent="0.25">
      <c r="A122" s="14" t="s">
        <v>3027</v>
      </c>
      <c r="B122" s="14"/>
      <c r="C122" s="14" t="s">
        <v>3044</v>
      </c>
      <c r="D122" s="16">
        <v>46077</v>
      </c>
      <c r="E122" s="16"/>
      <c r="F122" s="14" t="s">
        <v>3062</v>
      </c>
      <c r="G122" s="14">
        <v>43433723</v>
      </c>
      <c r="H122" s="14" t="s">
        <v>3028</v>
      </c>
      <c r="I122" s="15">
        <v>41.5</v>
      </c>
      <c r="J122" s="77">
        <v>5</v>
      </c>
      <c r="K122" s="92"/>
    </row>
    <row r="123" spans="1:11" ht="20" x14ac:dyDescent="0.25">
      <c r="A123" s="14" t="s">
        <v>3027</v>
      </c>
      <c r="B123" s="14"/>
      <c r="C123" s="14" t="s">
        <v>3045</v>
      </c>
      <c r="D123" s="16">
        <v>46079</v>
      </c>
      <c r="E123" s="16"/>
      <c r="F123" s="14" t="s">
        <v>3063</v>
      </c>
      <c r="G123" s="14">
        <v>43433723</v>
      </c>
      <c r="H123" s="14" t="s">
        <v>3028</v>
      </c>
      <c r="I123" s="15">
        <v>46.59</v>
      </c>
      <c r="J123" s="77">
        <v>5</v>
      </c>
      <c r="K123" s="92"/>
    </row>
    <row r="124" spans="1:11" ht="40" x14ac:dyDescent="0.25">
      <c r="A124" s="14" t="s">
        <v>3027</v>
      </c>
      <c r="B124" s="14"/>
      <c r="C124" s="14" t="s">
        <v>3046</v>
      </c>
      <c r="D124" s="16">
        <v>46098</v>
      </c>
      <c r="E124" s="16"/>
      <c r="F124" s="14" t="s">
        <v>3064</v>
      </c>
      <c r="G124" s="14">
        <v>36350681</v>
      </c>
      <c r="H124" s="14" t="s">
        <v>3030</v>
      </c>
      <c r="I124" s="15">
        <v>132.55000000000001</v>
      </c>
      <c r="J124" s="77">
        <v>5</v>
      </c>
      <c r="K124" s="92"/>
    </row>
    <row r="125" spans="1:11" ht="12.5" x14ac:dyDescent="0.25">
      <c r="A125" s="14" t="s">
        <v>3027</v>
      </c>
      <c r="B125" s="14"/>
      <c r="C125" s="14"/>
      <c r="D125" s="16"/>
      <c r="E125" s="16"/>
      <c r="F125" s="14"/>
      <c r="G125" s="14"/>
      <c r="H125" s="14"/>
      <c r="I125" s="15"/>
      <c r="J125" s="77"/>
      <c r="K125" s="92"/>
    </row>
    <row r="126" spans="1:11" ht="12.5" x14ac:dyDescent="0.25">
      <c r="A126" s="14" t="s">
        <v>3027</v>
      </c>
      <c r="B126" s="14"/>
      <c r="C126" s="14"/>
      <c r="D126" s="16"/>
      <c r="E126" s="16"/>
      <c r="F126" s="14"/>
      <c r="G126" s="14"/>
      <c r="H126" s="14"/>
      <c r="I126" s="15"/>
      <c r="J126" s="77"/>
      <c r="K126" s="92"/>
    </row>
    <row r="127" spans="1:11" ht="12.5" x14ac:dyDescent="0.25">
      <c r="A127" s="14" t="s">
        <v>3027</v>
      </c>
      <c r="B127" s="14"/>
      <c r="C127" s="14"/>
      <c r="D127" s="16"/>
      <c r="E127" s="16"/>
      <c r="F127" s="14"/>
      <c r="G127" s="14"/>
      <c r="H127" s="14"/>
      <c r="I127" s="15"/>
      <c r="J127" s="77"/>
      <c r="K127" s="92"/>
    </row>
    <row r="128" spans="1:11" ht="12.5" x14ac:dyDescent="0.25">
      <c r="A128" s="14" t="s">
        <v>3027</v>
      </c>
      <c r="B128" s="14"/>
      <c r="C128" s="14"/>
      <c r="D128" s="16"/>
      <c r="E128" s="16"/>
      <c r="F128" s="14"/>
      <c r="G128" s="14"/>
      <c r="H128" s="14"/>
      <c r="I128" s="15"/>
      <c r="J128" s="77"/>
      <c r="K128" s="92"/>
    </row>
    <row r="129" spans="1:11" ht="12.5" x14ac:dyDescent="0.25">
      <c r="A129" s="14" t="s">
        <v>3027</v>
      </c>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2.5"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2.5"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2.5"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2.5"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2.5"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2.5"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2.5"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2.5"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2.5"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2.5"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2.5"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2.5"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2.5"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2.5"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2.5"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2.5"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2.5"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2.5"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2.5"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2.5"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2.5"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2.5"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2.5"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2.5"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191" activePane="bottomLeft" state="frozen"/>
      <selection activeCell="I2" sqref="I2:L73"/>
      <selection pane="bottomLeft" activeCell="D235" sqref="D235"/>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2976</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1026</v>
      </c>
      <c r="B1" s="2"/>
      <c r="C1" s="2" t="s">
        <v>336</v>
      </c>
      <c r="D1" s="2" t="s">
        <v>1193</v>
      </c>
      <c r="E1" s="2" t="s">
        <v>1194</v>
      </c>
      <c r="F1" s="2" t="s">
        <v>315</v>
      </c>
      <c r="G1" s="2" t="s">
        <v>1195</v>
      </c>
      <c r="H1" s="2"/>
      <c r="I1" s="2" t="s">
        <v>315</v>
      </c>
      <c r="J1" s="2" t="s">
        <v>1196</v>
      </c>
      <c r="K1" s="2"/>
      <c r="L1" s="2"/>
      <c r="M1" s="2"/>
      <c r="N1" s="2"/>
    </row>
    <row r="2" spans="1:14" ht="13.25" x14ac:dyDescent="0.25">
      <c r="A2" t="s">
        <v>1197</v>
      </c>
      <c r="C2" t="s">
        <v>339</v>
      </c>
      <c r="D2" t="s">
        <v>1198</v>
      </c>
      <c r="E2">
        <v>1</v>
      </c>
      <c r="F2" t="s">
        <v>319</v>
      </c>
      <c r="G2" t="s">
        <v>1199</v>
      </c>
      <c r="I2" t="s">
        <v>317</v>
      </c>
      <c r="J2" t="s">
        <v>1200</v>
      </c>
    </row>
    <row r="3" spans="1:14" ht="13.25" x14ac:dyDescent="0.25">
      <c r="A3" t="s">
        <v>1032</v>
      </c>
      <c r="C3" t="s">
        <v>341</v>
      </c>
      <c r="D3" t="s">
        <v>1201</v>
      </c>
      <c r="E3">
        <v>1</v>
      </c>
      <c r="F3" t="s">
        <v>319</v>
      </c>
      <c r="G3" t="s">
        <v>1199</v>
      </c>
      <c r="I3" t="s">
        <v>319</v>
      </c>
      <c r="J3" t="s">
        <v>320</v>
      </c>
    </row>
    <row r="4" spans="1:14" ht="13.25" x14ac:dyDescent="0.25">
      <c r="A4" t="s">
        <v>1097</v>
      </c>
      <c r="C4" t="s">
        <v>343</v>
      </c>
      <c r="D4" t="s">
        <v>1202</v>
      </c>
      <c r="E4">
        <v>1</v>
      </c>
      <c r="F4" t="s">
        <v>319</v>
      </c>
      <c r="G4" t="s">
        <v>1199</v>
      </c>
      <c r="I4" t="s">
        <v>321</v>
      </c>
      <c r="J4" t="s">
        <v>322</v>
      </c>
    </row>
    <row r="5" spans="1:14" ht="13.25" x14ac:dyDescent="0.25">
      <c r="A5" t="s">
        <v>1052</v>
      </c>
      <c r="C5" t="s">
        <v>345</v>
      </c>
      <c r="D5" t="s">
        <v>1203</v>
      </c>
      <c r="E5">
        <v>1</v>
      </c>
      <c r="F5" t="s">
        <v>319</v>
      </c>
      <c r="G5" t="s">
        <v>1199</v>
      </c>
      <c r="I5" t="s">
        <v>323</v>
      </c>
      <c r="J5" t="s">
        <v>324</v>
      </c>
    </row>
    <row r="6" spans="1:14" ht="13.25" x14ac:dyDescent="0.25">
      <c r="A6" t="s">
        <v>1204</v>
      </c>
      <c r="C6" t="s">
        <v>347</v>
      </c>
      <c r="D6" t="s">
        <v>1205</v>
      </c>
      <c r="E6">
        <v>1</v>
      </c>
      <c r="F6" t="s">
        <v>319</v>
      </c>
      <c r="G6" t="s">
        <v>1199</v>
      </c>
      <c r="I6" t="s">
        <v>325</v>
      </c>
      <c r="J6" t="s">
        <v>1206</v>
      </c>
    </row>
    <row r="7" spans="1:14" ht="13.25" x14ac:dyDescent="0.25">
      <c r="A7" t="s">
        <v>1207</v>
      </c>
      <c r="C7" t="s">
        <v>349</v>
      </c>
      <c r="D7" t="s">
        <v>1208</v>
      </c>
      <c r="E7">
        <v>2</v>
      </c>
      <c r="F7" t="s">
        <v>321</v>
      </c>
      <c r="G7" t="s">
        <v>1209</v>
      </c>
    </row>
    <row r="8" spans="1:14" ht="13.25" x14ac:dyDescent="0.25">
      <c r="A8" t="s">
        <v>1061</v>
      </c>
      <c r="C8" t="s">
        <v>351</v>
      </c>
      <c r="D8" t="s">
        <v>1210</v>
      </c>
      <c r="E8">
        <v>3</v>
      </c>
      <c r="F8" t="s">
        <v>321</v>
      </c>
      <c r="G8" t="s">
        <v>1211</v>
      </c>
    </row>
    <row r="9" spans="1:14" ht="13.25" x14ac:dyDescent="0.25">
      <c r="A9" t="s">
        <v>1212</v>
      </c>
      <c r="C9" t="s">
        <v>353</v>
      </c>
      <c r="D9" t="s">
        <v>1213</v>
      </c>
      <c r="E9">
        <v>3</v>
      </c>
      <c r="F9" t="s">
        <v>321</v>
      </c>
      <c r="G9" t="s">
        <v>1214</v>
      </c>
    </row>
    <row r="10" spans="1:14" ht="13.25" x14ac:dyDescent="0.25">
      <c r="A10" t="s">
        <v>1136</v>
      </c>
      <c r="C10" t="s">
        <v>355</v>
      </c>
      <c r="D10" t="s">
        <v>1215</v>
      </c>
      <c r="E10">
        <v>4</v>
      </c>
      <c r="F10" t="s">
        <v>321</v>
      </c>
      <c r="G10" t="s">
        <v>1216</v>
      </c>
    </row>
    <row r="11" spans="1:14" ht="13.25" x14ac:dyDescent="0.25">
      <c r="A11" t="s">
        <v>1138</v>
      </c>
      <c r="C11" t="s">
        <v>356</v>
      </c>
      <c r="D11" t="s">
        <v>1217</v>
      </c>
      <c r="E11">
        <v>4</v>
      </c>
      <c r="F11" t="s">
        <v>317</v>
      </c>
      <c r="G11" t="s">
        <v>1216</v>
      </c>
    </row>
    <row r="12" spans="1:14" ht="13.25" x14ac:dyDescent="0.25">
      <c r="A12" t="s">
        <v>1099</v>
      </c>
      <c r="C12" t="s">
        <v>358</v>
      </c>
      <c r="D12" t="s">
        <v>1218</v>
      </c>
      <c r="E12">
        <v>4</v>
      </c>
      <c r="F12" t="s">
        <v>317</v>
      </c>
      <c r="G12" t="s">
        <v>1216</v>
      </c>
    </row>
    <row r="13" spans="1:14" ht="13.25" x14ac:dyDescent="0.25">
      <c r="A13" t="s">
        <v>1140</v>
      </c>
      <c r="C13" t="s">
        <v>360</v>
      </c>
      <c r="D13" t="s">
        <v>1219</v>
      </c>
      <c r="E13">
        <v>4</v>
      </c>
      <c r="F13" t="s">
        <v>325</v>
      </c>
      <c r="G13" t="s">
        <v>1216</v>
      </c>
    </row>
    <row r="14" spans="1:14" ht="13.25" x14ac:dyDescent="0.25">
      <c r="A14" t="s">
        <v>1034</v>
      </c>
      <c r="C14" t="s">
        <v>362</v>
      </c>
      <c r="D14" t="s">
        <v>1220</v>
      </c>
      <c r="E14">
        <v>4</v>
      </c>
      <c r="F14" t="s">
        <v>321</v>
      </c>
      <c r="G14" t="s">
        <v>1216</v>
      </c>
    </row>
    <row r="15" spans="1:14" ht="13.25" x14ac:dyDescent="0.25">
      <c r="A15" t="s">
        <v>1036</v>
      </c>
      <c r="C15" t="s">
        <v>364</v>
      </c>
    </row>
    <row r="16" spans="1:14" ht="13.25" x14ac:dyDescent="0.25">
      <c r="A16" t="s">
        <v>1101</v>
      </c>
      <c r="C16" t="s">
        <v>365</v>
      </c>
    </row>
    <row r="17" spans="1:3" ht="13.25" x14ac:dyDescent="0.25">
      <c r="A17" t="s">
        <v>1063</v>
      </c>
      <c r="C17" t="s">
        <v>366</v>
      </c>
    </row>
    <row r="18" spans="1:3" ht="13.25" x14ac:dyDescent="0.25">
      <c r="A18" t="s">
        <v>1103</v>
      </c>
      <c r="C18" t="s">
        <v>367</v>
      </c>
    </row>
    <row r="19" spans="1:3" ht="13.25" x14ac:dyDescent="0.25">
      <c r="A19" t="s">
        <v>1105</v>
      </c>
      <c r="C19" t="s">
        <v>368</v>
      </c>
    </row>
    <row r="20" spans="1:3" ht="13.25" x14ac:dyDescent="0.25">
      <c r="A20" t="s">
        <v>1142</v>
      </c>
      <c r="C20" t="s">
        <v>1221</v>
      </c>
    </row>
    <row r="21" spans="1:3" ht="13.25" x14ac:dyDescent="0.25">
      <c r="A21" t="s">
        <v>1222</v>
      </c>
      <c r="C21" t="s">
        <v>1223</v>
      </c>
    </row>
    <row r="22" spans="1:3" ht="13.25" x14ac:dyDescent="0.25">
      <c r="A22" t="s">
        <v>1224</v>
      </c>
      <c r="C22" t="s">
        <v>1225</v>
      </c>
    </row>
    <row r="23" spans="1:3" ht="13.25" x14ac:dyDescent="0.25">
      <c r="A23" t="s">
        <v>1144</v>
      </c>
      <c r="C23" t="s">
        <v>1226</v>
      </c>
    </row>
    <row r="24" spans="1:3" ht="13.25" x14ac:dyDescent="0.25">
      <c r="A24" t="s">
        <v>1227</v>
      </c>
      <c r="C24" t="s">
        <v>1228</v>
      </c>
    </row>
    <row r="25" spans="1:3" ht="13.25" x14ac:dyDescent="0.25">
      <c r="A25" t="s">
        <v>1146</v>
      </c>
      <c r="C25" t="s">
        <v>1229</v>
      </c>
    </row>
    <row r="26" spans="1:3" ht="13.25" x14ac:dyDescent="0.25">
      <c r="A26" t="s">
        <v>1107</v>
      </c>
      <c r="C26" t="s">
        <v>1230</v>
      </c>
    </row>
    <row r="27" spans="1:3" ht="13.25" x14ac:dyDescent="0.25">
      <c r="A27" t="s">
        <v>1048</v>
      </c>
      <c r="C27" t="s">
        <v>1231</v>
      </c>
    </row>
    <row r="28" spans="1:3" ht="13.25" x14ac:dyDescent="0.25">
      <c r="A28" t="s">
        <v>1067</v>
      </c>
    </row>
    <row r="29" spans="1:3" ht="13.25" x14ac:dyDescent="0.25">
      <c r="A29" t="s">
        <v>1069</v>
      </c>
    </row>
    <row r="30" spans="1:3" ht="13.25" x14ac:dyDescent="0.25">
      <c r="A30" t="s">
        <v>1148</v>
      </c>
    </row>
    <row r="31" spans="1:3" ht="13.25" x14ac:dyDescent="0.25">
      <c r="A31" t="s">
        <v>1109</v>
      </c>
    </row>
    <row r="32" spans="1:3" ht="13.25" x14ac:dyDescent="0.25">
      <c r="A32" t="s">
        <v>1150</v>
      </c>
    </row>
    <row r="33" spans="1:1" ht="13.25" x14ac:dyDescent="0.25">
      <c r="A33" t="s">
        <v>1073</v>
      </c>
    </row>
    <row r="34" spans="1:1" ht="13.25" x14ac:dyDescent="0.25">
      <c r="A34" t="s">
        <v>1152</v>
      </c>
    </row>
    <row r="35" spans="1:1" ht="13.25" x14ac:dyDescent="0.25">
      <c r="A35" t="s">
        <v>1172</v>
      </c>
    </row>
    <row r="36" spans="1:1" ht="13.25" x14ac:dyDescent="0.25">
      <c r="A36" t="s">
        <v>1075</v>
      </c>
    </row>
    <row r="37" spans="1:1" ht="13.25" x14ac:dyDescent="0.25">
      <c r="A37" t="s">
        <v>1154</v>
      </c>
    </row>
    <row r="38" spans="1:1" ht="13.25" x14ac:dyDescent="0.25">
      <c r="A38" t="s">
        <v>1232</v>
      </c>
    </row>
    <row r="39" spans="1:1" ht="13.25" x14ac:dyDescent="0.25">
      <c r="A39" t="s">
        <v>1156</v>
      </c>
    </row>
    <row r="40" spans="1:1" ht="13.25" x14ac:dyDescent="0.25">
      <c r="A40" t="s">
        <v>1190</v>
      </c>
    </row>
    <row r="41" spans="1:1" ht="13.25" x14ac:dyDescent="0.25">
      <c r="A41" t="s">
        <v>1050</v>
      </c>
    </row>
    <row r="42" spans="1:1" ht="13.25" x14ac:dyDescent="0.25">
      <c r="A42" t="s">
        <v>1113</v>
      </c>
    </row>
    <row r="43" spans="1:1" ht="13.25" x14ac:dyDescent="0.25">
      <c r="A43" t="s">
        <v>1233</v>
      </c>
    </row>
    <row r="44" spans="1:1" ht="13.25" x14ac:dyDescent="0.25">
      <c r="A44" t="s">
        <v>1234</v>
      </c>
    </row>
    <row r="45" spans="1:1" ht="13.25" x14ac:dyDescent="0.25">
      <c r="A45" t="s">
        <v>1235</v>
      </c>
    </row>
    <row r="46" spans="1:1" ht="13.25" x14ac:dyDescent="0.25">
      <c r="A46" t="s">
        <v>1158</v>
      </c>
    </row>
    <row r="47" spans="1:1" ht="13.25" x14ac:dyDescent="0.25">
      <c r="A47" t="s">
        <v>1077</v>
      </c>
    </row>
    <row r="48" spans="1:1" ht="13.25" x14ac:dyDescent="0.25">
      <c r="A48" t="s">
        <v>1117</v>
      </c>
    </row>
    <row r="49" spans="1:1" ht="13.25"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2"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Paca Racing Team, Hlavná 56/48, Lazany, 972 11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1250</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1"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5" customHeight="1" thickBot="1" x14ac:dyDescent="0.3">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54187583</v>
      </c>
      <c r="E18" s="147" t="s">
        <v>1274</v>
      </c>
      <c r="F18" s="282">
        <v>421947749446</v>
      </c>
      <c r="N18" s="137" t="str">
        <f t="shared" si="0"/>
        <v xml:space="preserve">r - </v>
      </c>
      <c r="O18" s="137" t="s">
        <v>368</v>
      </c>
    </row>
    <row r="19" spans="1:16" x14ac:dyDescent="0.25">
      <c r="E19" s="147" t="s">
        <v>1275</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1276</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2025-01-23T13:30:36Z</cp:lastPrinted>
  <dcterms:created xsi:type="dcterms:W3CDTF">2017-02-20T06:20:12Z</dcterms:created>
  <dcterms:modified xsi:type="dcterms:W3CDTF">2026-04-15T06:22:05Z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