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Mestský úrad Štúrovo/"/>
    </mc:Choice>
  </mc:AlternateContent>
  <xr:revisionPtr revIDLastSave="0" documentId="8_{07B5F2F0-32C8-4821-9E66-28BF70282F8A}" xr6:coauthVersionLast="47" xr6:coauthVersionMax="47" xr10:uidLastSave="{00000000-0000-0000-0000-000000000000}"/>
  <bookViews>
    <workbookView xWindow="2293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<sst xmlns="http://schemas.openxmlformats.org/spreadsheetml/2006/main" count="6615" uniqueCount="3053">
  <si>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</si>
  <si>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</si>
  <si>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</si>
  <si>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</si>
  <si>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</si>
  <si>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</si>
  <si>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</si>
  <si>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</si>
  <si>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</si>
  <si>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</si>
  <si>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</si>
  <si>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</si>
  <si>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</si>
  <si>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</si>
  <si>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</si>
  <si>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</si>
  <si>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</si>
  <si>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</si>
  <si>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</si>
  <si>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</si>
  <si>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</si>
  <si>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</si>
  <si>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</si>
  <si>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</si>
  <si>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</si>
  <si>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</si>
  <si>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</si>
  <si>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</si>
  <si>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</si>
  <si>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</si>
  <si>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</si>
  <si>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</si>
  <si>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</si>
  <si>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</si>
  <si>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</si>
  <si>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</si>
  <si>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</si>
  <si>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</si>
  <si>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</si>
  <si>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</si>
  <si>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</si>
  <si>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</si>
  <si>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</si>
  <si>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</si>
  <si>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</si>
  <si>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</si>
  <si>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</si>
  <si>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</si>
  <si>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</si>
  <si>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</si>
  <si>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</si>
  <si>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</si>
  <si>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</si>
  <si>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</si>
  <si>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</si>
  <si>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</si>
  <si>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</si>
  <si>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</si>
  <si>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</si>
  <si>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</si>
  <si>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</si>
  <si>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</si>
  <si>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</si>
  <si>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</si>
  <si>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</si>
  <si>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</si>
  <si>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</si>
  <si>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</si>
  <si>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</si>
  <si>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</si>
  <si>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</si>
  <si>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</si>
  <si>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</si>
  <si>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</si>
  <si>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</si>
  <si>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</si>
  <si>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</si>
  <si>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</si>
  <si>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</si>
  <si>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</si>
  <si>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</si>
  <si>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</si>
  <si>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</si>
  <si>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</si>
  <si>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</si>
  <si>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</si>
  <si>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</si>
  <si>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</si>
  <si>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</si>
  <si>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</si>
  <si>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</si>
  <si>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</si>
  <si>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</si>
  <si>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</si>
  <si>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</si>
  <si>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</si>
  <si>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</si>
  <si>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</si>
  <si>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</si>
  <si>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</si>
  <si>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</si>
  <si>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</si>
  <si>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</si>
  <si>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</si>
  <si>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</si>
  <si>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</si>
  <si>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</si>
  <si>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</si>
  <si>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</si>
  <si>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</si>
  <si>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</si>
  <si>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</si>
  <si>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</si>
  <si>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</si>
  <si>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</si>
  <si>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</si>
  <si>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</si>
  <si>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</si>
  <si>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</si>
  <si>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</si>
  <si>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</si>
  <si>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</si>
  <si>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</si>
  <si>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</si>
  <si>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</si>
  <si>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</si>
  <si>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</si>
  <si>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</si>
  <si>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</si>
  <si>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</si>
  <si>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</si>
  <si>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</si>
  <si>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</si>
  <si>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</si>
  <si>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</si>
  <si>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</si>
  <si>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</si>
  <si>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</si>
  <si>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</si>
  <si>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</si>
  <si>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</si>
  <si>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</si>
  <si>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</si>
  <si>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</si>
  <si>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</si>
  <si>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</si>
  <si>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</si>
  <si>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</si>
  <si>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</si>
  <si>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</si>
  <si>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</si>
  <si>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</si>
  <si>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</si>
  <si>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</si>
  <si>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</si>
  <si>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</si>
  <si>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</si>
  <si>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</si>
  <si>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</si>
  <si>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</si>
  <si>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</si>
  <si>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</si>
  <si>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</si>
  <si>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</si>
  <si>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</si>
  <si>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</si>
  <si>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</si>
  <si>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</si>
  <si>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</si>
  <si>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</si>
  <si>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</si>
  <si>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</si>
  <si>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</si>
  <si>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</si>
  <si>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</si>
  <si>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</si>
  <si>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</si>
  <si>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</si>
  <si>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</si>
  <si>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</si>
  <si>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</si>
  <si>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</si>
  <si>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</si>
  <si>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</si>
  <si>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</si>
  <si>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</si>
  <si>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</si>
  <si>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</si>
  <si>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</si>
  <si>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</si>
  <si>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</si>
  <si>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</si>
  <si>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</si>
  <si>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</si>
  <si>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</si>
  <si>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</si>
  <si>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</si>
  <si>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</si>
  <si>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</si>
  <si>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</si>
  <si>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</si>
  <si>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</si>
  <si>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</si>
  <si>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</si>
  <si>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</si>
  <si>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</si>
  <si>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</si>
  <si>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</si>
  <si>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</si>
  <si>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</si>
  <si>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</si>
  <si>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</si>
  <si>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</si>
  <si>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</si>
  <si>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</si>
  <si>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</si>
  <si>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</si>
  <si>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</si>
  <si>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</si>
  <si>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</si>
  <si>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</si>
  <si>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</si>
  <si>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</si>
  <si>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</si>
  <si>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</si>
  <si>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</si>
  <si>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</si>
  <si>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</si>
  <si>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</si>
  <si>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</si>
  <si>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</si>
  <si>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</si>
  <si>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</si>
  <si>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</si>
  <si>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</si>
  <si>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</si>
  <si>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</si>
  <si>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</si>
  <si>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</si>
  <si>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</si>
  <si>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</si>
  <si>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</si>
  <si>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</si>
  <si>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</si>
  <si>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</si>
  <si>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</si>
  <si>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</si>
  <si>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</si>
  <si>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</si>
  <si>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</si>
  <si>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</si>
  <si>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</si>
  <si>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</si>
  <si>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</si>
  <si>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</si>
  <si>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</si>
  <si>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</si>
  <si>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</si>
  <si>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</si>
  <si>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</si>
  <si>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</si>
  <si>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</si>
  <si>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</si>
  <si>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</si>
  <si>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</si>
  <si>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</si>
  <si>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</si>
  <si>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</si>
  <si>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</si>
  <si>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</si>
  <si>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</si>
  <si>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</si>
  <si>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</si>
  <si>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</si>
  <si>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</si>
  <si>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</si>
  <si>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</si>
  <si>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</si>
  <si>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</si>
  <si>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</si>
  <si>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</si>
  <si>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</si>
  <si>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</si>
  <si>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</si>
  <si>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</si>
  <si>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</si>
  <si>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</si>
  <si>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</si>
  <si>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</si>
  <si>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</si>
  <si>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</si>
  <si>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</si>
  <si>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</si>
  <si>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</si>
  <si>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</si>
  <si>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</si>
  <si>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</si>
  <si>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</si>
  <si>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</si>
  <si>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</si>
  <si>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</si>
  <si>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</si>
  <si>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</si>
  <si>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</si>
  <si>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</si>
  <si>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</si>
  <si>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</si>
  <si>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</si>
  <si>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</si>
  <si>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</si>
  <si>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</si>
  <si>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</si>
  <si>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</si>
  <si>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</si>
  <si>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</si>
  <si>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</si>
  <si>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</si>
  <si>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</si>
  <si>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</si>
  <si>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</si>
  <si>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</si>
  <si>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</si>
  <si>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</si>
  <si>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</si>
  <si>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</si>
  <si>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</si>
  <si>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</si>
  <si>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</si>
  <si>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</si>
  <si>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</si>
  <si>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</si>
  <si>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</si>
  <si>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</si>
  <si>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</si>
  <si>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</si>
  <si>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</si>
  <si>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</si>
  <si>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</si>
  <si>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</si>
  <si>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</si>
  <si>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</si>
  <si>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</si>
  <si>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</si>
  <si>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</si>
  <si>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</si>
  <si>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</si>
  <si>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</si>
  <si>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</si>
  <si>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</si>
  <si>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</si>
  <si>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</si>
  <si>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</si>
  <si>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</si>
  <si>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</si>
  <si>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</si>
  <si>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</si>
  <si>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</si>
  <si>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</si>
  <si>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</si>
  <si>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</si>
  <si>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</si>
  <si>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</si>
  <si>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</si>
  <si>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</si>
  <si>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</si>
  <si>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</si>
  <si>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</si>
  <si>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</si>
  <si>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</si>
  <si>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</si>
  <si>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</si>
  <si>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</si>
  <si>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</si>
  <si>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</si>
  <si>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</si>
  <si>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</si>
  <si>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</si>
  <si>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</si>
  <si>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</si>
  <si>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</si>
  <si>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</si>
  <si>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</si>
  <si>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</si>
  <si>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</si>
  <si>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</si>
  <si>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</si>
  <si>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</si>
  <si>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</si>
  <si>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</si>
  <si>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</si>
  <si>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</si>
  <si>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</si>
  <si>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</si>
  <si>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</si>
  <si>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</si>
  <si>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</si>
  <si>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</si>
  <si>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</si>
  <si>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</si>
  <si>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</si>
  <si>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</si>
  <si>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</si>
  <si>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</si>
  <si>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</si>
  <si>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</si>
  <si>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</si>
  <si>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</si>
  <si>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</si>
  <si>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</si>
  <si>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</si>
  <si>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</si>
  <si>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</si>
  <si>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</si>
  <si>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</si>
  <si>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</si>
  <si>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</si>
  <si>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</si>
  <si>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</si>
  <si>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</si>
  <si>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</si>
  <si>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</si>
  <si>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</si>
  <si>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</si>
  <si>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</si>
  <si>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</si>
  <si>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</si>
  <si>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</si>
  <si>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</si>
  <si>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</si>
  <si>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</si>
  <si>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</si>
  <si>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</si>
  <si>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</si>
  <si>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</si>
  <si>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</si>
  <si>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</si>
  <si>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</si>
  <si>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</si>
  <si>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</si>
  <si>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</si>
  <si>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</si>
  <si>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</si>
  <si>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</si>
  <si>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</si>
  <si>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</si>
  <si>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</si>
  <si>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</si>
  <si>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</si>
  <si>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</si>
  <si>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</si>
  <si>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</si>
  <si>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</si>
  <si>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</si>
  <si>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</si>
  <si>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</si>
  <si>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</si>
  <si>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</si>
  <si>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</si>
  <si>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</si>
  <si>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</si>
  <si>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</si>
  <si>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</si>
  <si>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</si>
  <si>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</si>
  <si>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</si>
  <si>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</si>
  <si>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</si>
  <si>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</si>
  <si>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</si>
  <si>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</si>
  <si>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</si>
  <si>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</si>
  <si>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</si>
  <si>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</si>
  <si>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</si>
  <si>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</si>
  <si>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</si>
  <si>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</si>
  <si>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</si>
  <si>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</si>
  <si>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</si>
  <si>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</si>
  <si>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</si>
  <si>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</si>
  <si>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</si>
  <si>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</si>
  <si>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</si>
  <si>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</si>
  <si>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</si>
  <si>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</si>
  <si>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</si>
  <si>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</si>
  <si>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</si>
  <si>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</si>
  <si>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</si>
  <si>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</si>
  <si>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</si>
  <si>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</si>
  <si>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</si>
  <si>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</si>
  <si>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</si>
  <si>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</si>
  <si>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</si>
  <si>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</si>
  <si>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</si>
  <si>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</si>
  <si>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</si>
  <si>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</si>
  <si>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</si>
  <si>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</si>
  <si>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</si>
  <si>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</si>
  <si>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</si>
  <si>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</si>
  <si>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</si>
  <si>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</si>
  <si>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</si>
  <si>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</si>
  <si>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</si>
  <si>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</si>
  <si>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</si>
  <si>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</si>
  <si>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</si>
  <si>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</si>
  <si>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</si>
  <si>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</si>
  <si>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</si>
  <si>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</si>
  <si>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</si>
  <si>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</si>
  <si>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</si>
  <si>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</si>
  <si>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</si>
  <si>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</si>
  <si>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</si>
  <si>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</si>
  <si>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</si>
  <si>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</si>
  <si>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</si>
  <si>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</si>
  <si>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</si>
  <si>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</si>
  <si>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</si>
  <si>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</si>
  <si>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</si>
  <si>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</si>
  <si>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</si>
  <si>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</si>
  <si>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</si>
  <si>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</si>
  <si>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</si>
  <si>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</si>
  <si>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</si>
  <si>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</si>
  <si>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</si>
  <si>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</si>
  <si>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</si>
  <si>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</si>
  <si>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</si>
  <si>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</si>
  <si>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</si>
  <si>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</si>
  <si>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</si>
  <si>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</si>
  <si>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</si>
  <si>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</si>
  <si>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</si>
  <si>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</si>
  <si>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</si>
  <si>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</si>
  <si>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</si>
  <si>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</si>
  <si>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</si>
  <si>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</si>
  <si>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</si>
  <si>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</si>
  <si>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</si>
  <si>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</si>
  <si>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</si>
  <si>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</si>
  <si>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</si>
  <si>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</si>
  <si>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</si>
  <si>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</si>
  <si>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</si>
  <si>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</si>
  <si>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</si>
  <si>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</si>
  <si>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</si>
  <si>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</si>
  <si>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</si>
  <si>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</si>
  <si>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</si>
  <si>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</si>
  <si>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</si>
  <si>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</si>
  <si>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</si>
  <si>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</si>
  <si>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</si>
  <si>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</si>
  <si>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</si>
  <si>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</si>
  <si>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</si>
  <si>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</si>
  <si>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</si>
  <si>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</si>
  <si>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</si>
  <si>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</si>
  <si>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</si>
  <si>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</si>
  <si>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</si>
  <si>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</si>
  <si>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</si>
  <si>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</si>
  <si>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</si>
  <si>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</si>
  <si>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</si>
  <si>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</si>
  <si>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</si>
  <si>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</si>
  <si>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</si>
  <si>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</si>
  <si>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</si>
  <si>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</si>
  <si>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</si>
  <si>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</si>
  <si>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</si>
  <si>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</si>
  <si>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</si>
  <si>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</si>
  <si>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</si>
  <si>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</si>
  <si>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</si>
  <si>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</si>
  <si>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</si>
  <si>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</si>
  <si>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</si>
  <si>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</si>
  <si>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</si>
  <si>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</si>
  <si>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</si>
  <si>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</si>
  <si>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</si>
  <si>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</si>
  <si>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</si>
  <si>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</si>
  <si>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</si>
  <si>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</si>
  <si>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</si>
  <si>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</si>
  <si>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</si>
  <si>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</si>
  <si>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</si>
  <si>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</si>
  <si>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</si>
  <si>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</si>
  <si>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</si>
  <si>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</si>
  <si>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</si>
  <si>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</si>
  <si>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</si>
  <si>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</si>
  <si>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</si>
  <si>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</si>
  <si>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</si>
  <si>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</si>
  <si>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</si>
  <si>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</si>
  <si>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</si>
  <si>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</si>
  <si>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</si>
  <si>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</si>
  <si>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</si>
  <si>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</si>
  <si>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</si>
  <si>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</si>
  <si>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</si>
  <si>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</si>
  <si>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</si>
  <si>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</si>
  <si>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</si>
  <si>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</si>
  <si>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</si>
  <si>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</si>
  <si>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</si>
  <si>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</si>
  <si>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</si>
  <si>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</si>
  <si>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</si>
  <si>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</si>
  <si>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</si>
  <si>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</si>
  <si>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</si>
  <si>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</si>
  <si>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</si>
  <si>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</si>
  <si>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</si>
  <si>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</si>
  <si>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</si>
  <si>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</si>
  <si>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</si>
  <si>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</si>
  <si>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</si>
  <si>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</si>
  <si>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</si>
  <si>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</si>
  <si>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</si>
  <si>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</si>
  <si>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</si>
  <si>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</si>
  <si>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</si>
  <si>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</si>
  <si>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</si>
  <si>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</si>
  <si>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</si>
  <si>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</si>
  <si>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</si>
  <si>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</si>
  <si>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</si>
  <si>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</si>
  <si>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</si>
  <si>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</si>
  <si>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</si>
  <si>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</si>
  <si>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</si>
  <si>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</si>
  <si>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</si>
  <si>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</si>
  <si>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</si>
  <si>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</si>
  <si>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</si>
  <si>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</si>
  <si>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</si>
  <si>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</si>
  <si>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</si>
  <si>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</si>
  <si>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</si>
  <si>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</si>
  <si>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</si>
  <si>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</si>
  <si>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</si>
  <si>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</si>
  <si>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</si>
  <si>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</si>
  <si>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</si>
  <si>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</si>
  <si>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</si>
  <si>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</si>
  <si>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</si>
  <si>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</si>
  <si>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</si>
  <si>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</si>
  <si>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</si>
  <si>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</si>
  <si>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</si>
  <si>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</si>
  <si>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</si>
  <si>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</si>
  <si>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</si>
  <si>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</si>
  <si>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</si>
  <si>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</si>
  <si>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</si>
  <si>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</si>
  <si>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</si>
  <si>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</si>
  <si>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</si>
  <si>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</si>
  <si>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</si>
  <si>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</si>
  <si>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</si>
  <si>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</si>
  <si>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</si>
  <si>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</si>
  <si>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</si>
  <si>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</si>
  <si>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</si>
  <si>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</si>
  <si>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</si>
  <si>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</si>
  <si>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</si>
  <si>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</si>
  <si>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</si>
  <si>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</si>
  <si>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</si>
  <si>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</si>
  <si>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</si>
  <si>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</si>
  <si>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</si>
  <si>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</si>
  <si>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</si>
  <si>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</si>
  <si>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</si>
  <si>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</si>
  <si>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</si>
  <si>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</si>
  <si>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</si>
  <si>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</si>
  <si>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</si>
  <si>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</si>
  <si>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</si>
  <si>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</si>
  <si>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</si>
  <si>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</si>
  <si>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</si>
  <si>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</si>
  <si>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</si>
  <si>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</si>
  <si>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</si>
  <si>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</si>
  <si>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</si>
  <si>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</si>
  <si>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</si>
  <si>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</si>
  <si>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</si>
  <si>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</si>
  <si>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</si>
  <si>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</si>
  <si>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</si>
  <si>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</si>
  <si>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</si>
  <si>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</si>
  <si>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</si>
  <si>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</si>
  <si>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</si>
  <si>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</si>
  <si>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</si>
  <si>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</si>
  <si>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</si>
  <si>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</si>
  <si>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</si>
  <si>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</si>
  <si>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</si>
  <si>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</si>
  <si>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</si>
  <si>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</si>
  <si>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</si>
  <si>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</si>
  <si>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</si>
  <si>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</si>
  <si>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</si>
  <si>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</si>
  <si>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</si>
  <si>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</si>
  <si>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</si>
  <si>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</si>
  <si>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</si>
  <si>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</si>
  <si>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</si>
  <si>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</si>
  <si>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</si>
  <si>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</si>
  <si>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</si>
  <si>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</si>
  <si>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</si>
  <si>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</si>
  <si>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</si>
  <si>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</si>
  <si>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</si>
  <si>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</si>
  <si>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</si>
  <si>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</si>
  <si>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</si>
  <si>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</si>
  <si>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</si>
  <si>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</si>
  <si>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</si>
  <si>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</si>
  <si>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</si>
  <si>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</si>
  <si>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</si>
  <si>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</si>
  <si>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</si>
  <si>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</si>
  <si>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</si>
  <si>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</si>
  <si>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</si>
  <si>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</si>
  <si>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</si>
  <si>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</si>
  <si>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</si>
  <si>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</si>
  <si>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</si>
  <si>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</si>
  <si>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</si>
  <si>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</si>
  <si>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</si>
  <si>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</si>
  <si>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</si>
  <si>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</si>
  <si>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</si>
  <si>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</si>
  <si>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</si>
  <si>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</si>
  <si>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</si>
  <si>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</si>
  <si>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</si>
  <si>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</si>
  <si>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</si>
  <si>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</si>
  <si>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</si>
  <si>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</si>
  <si>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</si>
  <si>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</si>
  <si>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</si>
  <si>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</si>
  <si>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</si>
  <si>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</si>
  <si>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</si>
  <si>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</si>
  <si>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</si>
  <si>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</si>
  <si>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</si>
  <si>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</si>
  <si>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</si>
  <si>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</si>
  <si>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</si>
  <si>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</si>
  <si>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</si>
  <si>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</si>
  <si>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</si>
  <si>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</si>
  <si>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</si>
  <si>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</si>
  <si>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</si>
  <si>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</si>
  <si>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</si>
  <si>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</si>
  <si>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</si>
  <si>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</si>
  <si>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</si>
  <si>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</si>
  <si>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</si>
  <si>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</si>
  <si>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</si>
  <si>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</si>
  <si>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</si>
  <si>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</si>
  <si>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</si>
  <si>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</si>
  <si>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</si>
  <si>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</si>
  <si>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</si>
  <si>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</si>
  <si>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</si>
  <si>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</si>
  <si>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</si>
  <si>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</si>
  <si>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</si>
  <si>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</si>
  <si>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</si>
  <si>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</si>
  <si>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</si>
  <si>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</si>
  <si>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</si>
  <si>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</si>
  <si>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</si>
  <si>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</si>
  <si>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</si>
  <si>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</si>
  <si>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</si>
  <si>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</si>
  <si>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</si>
  <si>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</si>
  <si>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</si>
  <si>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</si>
  <si>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</si>
  <si>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</si>
  <si>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</si>
  <si>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</si>
  <si>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</si>
  <si>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</si>
  <si>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</si>
  <si>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</si>
  <si>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</si>
  <si>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</si>
  <si>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</si>
  <si>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</si>
  <si>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</si>
  <si>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</si>
  <si>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</si>
  <si>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</si>
  <si>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</si>
  <si>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</si>
  <si>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</si>
  <si>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</si>
  <si>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</si>
  <si>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</si>
  <si>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</si>
  <si>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</si>
  <si>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</si>
  <si>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</si>
  <si>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</si>
  <si>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</si>
  <si>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</si>
  <si>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</si>
  <si>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</si>
  <si>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</si>
  <si>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</si>
  <si>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</si>
  <si>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</si>
  <si>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</si>
  <si>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</si>
  <si>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</si>
  <si>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</si>
  <si>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</si>
  <si>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</si>
  <si>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</si>
  <si>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</si>
  <si>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</si>
  <si>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</si>
  <si>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</si>
  <si>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</si>
  <si>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</si>
  <si>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</si>
  <si>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</si>
  <si>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</si>
  <si>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</si>
  <si>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</si>
  <si>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</si>
  <si>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</si>
  <si>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</si>
  <si>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</si>
  <si>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</si>
  <si>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</si>
  <si>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</si>
  <si>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</si>
  <si>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</si>
  <si>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</si>
  <si>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</si>
  <si>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</si>
  <si>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</si>
  <si>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</si>
  <si>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</si>
  <si>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</si>
  <si>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</si>
  <si>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</si>
  <si>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</si>
  <si>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</si>
  <si>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</si>
  <si>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</si>
  <si>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</si>
  <si>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</si>
  <si>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</si>
  <si>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</si>
  <si>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</si>
  <si>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</si>
  <si>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</si>
  <si>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</si>
  <si>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</si>
  <si>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</si>
  <si>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</si>
  <si>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</si>
  <si>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</si>
  <si>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</si>
  <si>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</si>
  <si>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</si>
  <si>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</si>
  <si>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</si>
  <si>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</si>
  <si>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</si>
  <si>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</si>
  <si>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</si>
  <si>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</si>
  <si>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</si>
  <si>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</si>
  <si>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</si>
  <si>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</si>
  <si>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</si>
  <si>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</si>
  <si>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</si>
  <si>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</si>
  <si>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</si>
  <si>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</si>
  <si>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</si>
  <si>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</si>
  <si>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</si>
  <si>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</si>
  <si>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</si>
  <si>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</si>
  <si>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</si>
  <si>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</si>
  <si>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</si>
  <si>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</si>
  <si>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</si>
  <si>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</si>
  <si>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</si>
  <si>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</si>
  <si>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</si>
  <si>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</si>
  <si>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</si>
  <si>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</si>
  <si>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</si>
  <si>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</si>
  <si>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</si>
  <si>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</si>
  <si>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</si>
  <si>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</si>
  <si>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</si>
  <si>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</si>
  <si>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</si>
  <si>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</si>
  <si>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</si>
  <si>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</si>
  <si>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</si>
  <si>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</si>
  <si>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</si>
  <si>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</si>
  <si>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</si>
  <si>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</si>
  <si>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</si>
  <si>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</si>
  <si>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</si>
  <si>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</si>
  <si>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</si>
  <si>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</si>
  <si>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</si>
  <si>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</si>
  <si>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</si>
  <si>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</si>
  <si>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</si>
  <si>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</si>
  <si>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</si>
  <si>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</si>
  <si>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</si>
  <si>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</si>
  <si>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</si>
  <si>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</si>
  <si>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</si>
  <si>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</si>
  <si>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</si>
  <si>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</si>
  <si>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</si>
  <si>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</si>
  <si>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</si>
  <si>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</si>
  <si>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</si>
  <si>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</si>
  <si>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</si>
  <si>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</si>
  <si>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</si>
  <si>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</si>
  <si>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</si>
  <si>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</si>
  <si>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</si>
  <si>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</si>
  <si>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</si>
  <si>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</si>
  <si>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</si>
  <si>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</si>
  <si>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</si>
  <si>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</si>
  <si>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</si>
  <si>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</si>
  <si>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</si>
  <si>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</si>
  <si>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</si>
  <si>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</si>
  <si>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</si>
  <si>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</si>
  <si>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</si>
  <si>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</si>
  <si>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</si>
  <si>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</si>
  <si>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</si>
  <si>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</si>
  <si>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</si>
  <si>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</si>
  <si>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</si>
  <si>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</si>
  <si>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</si>
  <si>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</si>
  <si>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</si>
  <si>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</si>
  <si>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</si>
  <si>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</si>
  <si>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</si>
  <si>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</si>
  <si>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</si>
  <si>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</si>
  <si>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</si>
  <si>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</si>
  <si>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</si>
  <si>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</si>
  <si>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</si>
  <si>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</si>
  <si>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</si>
  <si>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</si>
  <si>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</si>
  <si>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</si>
  <si>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</si>
  <si>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</si>
  <si>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</si>
  <si>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</si>
  <si>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</si>
  <si>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</si>
  <si>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</si>
  <si>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</si>
  <si>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</si>
  <si>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</si>
  <si>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</si>
  <si>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</si>
  <si>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</si>
  <si>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</si>
  <si>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</si>
  <si>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</si>
  <si>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</si>
  <si>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</si>
  <si>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</si>
  <si>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</si>
  <si>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</si>
  <si>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</si>
  <si>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</si>
  <si>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</si>
  <si>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</si>
  <si>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</si>
  <si>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</si>
  <si>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</si>
  <si>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</si>
  <si>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</si>
  <si>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</si>
  <si>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</si>
  <si>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</si>
  <si>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</si>
  <si>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</si>
  <si>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</si>
  <si>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</si>
  <si>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</si>
  <si>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</si>
  <si>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</si>
  <si>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</si>
  <si>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</si>
  <si>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</si>
  <si>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</si>
  <si>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</si>
  <si>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</si>
  <si>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</si>
  <si>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</si>
  <si>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</si>
  <si>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</si>
  <si>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</si>
  <si>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</si>
  <si>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</si>
  <si>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</si>
  <si>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</si>
  <si>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</si>
  <si>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</si>
  <si>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</si>
  <si>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</si>
  <si>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</si>
  <si>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</si>
  <si>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</si>
  <si>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</si>
  <si>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</si>
  <si>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</si>
  <si>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</si>
  <si>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</si>
  <si>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</si>
  <si>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</si>
  <si>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</si>
  <si>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</si>
  <si>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</si>
  <si>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</si>
  <si>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</si>
  <si>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</si>
  <si>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</si>
  <si>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</si>
  <si>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</si>
  <si>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</si>
  <si>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</si>
  <si>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</si>
  <si>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</si>
  <si>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</si>
  <si>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</si>
  <si>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</si>
  <si>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</si>
  <si>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</si>
  <si>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</si>
  <si>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</si>
  <si>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</si>
  <si>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</si>
  <si>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</si>
  <si>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</si>
  <si>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</si>
  <si>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</si>
  <si>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</si>
  <si>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</si>
  <si>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</si>
  <si>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</si>
  <si>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</si>
  <si>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</si>
  <si>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</si>
  <si>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</si>
  <si>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</si>
  <si>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</si>
  <si>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</si>
  <si>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</si>
  <si>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</si>
  <si>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</si>
  <si>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</si>
  <si>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</si>
  <si>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</si>
  <si>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</si>
  <si>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</si>
  <si>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</si>
  <si>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</si>
  <si>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</si>
  <si>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</si>
  <si>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</si>
  <si>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</si>
  <si>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</si>
  <si>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</si>
  <si>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</si>
  <si>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</si>
  <si>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</si>
  <si>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</si>
  <si>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</si>
  <si>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</si>
  <si>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</si>
  <si>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</si>
  <si>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</si>
  <si>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</si>
  <si>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</si>
  <si>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</si>
  <si>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</si>
  <si>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</si>
  <si>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</si>
  <si>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</si>
  <si>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</si>
  <si>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</si>
  <si>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</si>
  <si>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</si>
  <si>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</si>
  <si>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</si>
  <si>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</si>
  <si>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</si>
  <si>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</si>
  <si>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</si>
  <si>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</si>
  <si>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</si>
  <si>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</si>
  <si>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</si>
  <si>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</si>
  <si>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</si>
  <si>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</si>
  <si>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</si>
  <si>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</si>
  <si>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</si>
  <si>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</si>
  <si>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</si>
  <si>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</si>
  <si>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</si>
  <si>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</si>
  <si>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</si>
  <si>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</si>
  <si>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</si>
  <si>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</si>
  <si>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</si>
  <si>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</si>
  <si>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</si>
  <si>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</si>
  <si>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</si>
  <si>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</si>
  <si>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</si>
  <si>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</si>
  <si>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</si>
  <si>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</si>
  <si>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</si>
  <si>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</si>
  <si>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</si>
  <si>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</si>
  <si>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</si>
  <si>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</si>
  <si>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</si>
  <si>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</si>
  <si>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</si>
  <si>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</si>
  <si>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</si>
  <si>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</si>
  <si>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</si>
  <si>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</si>
  <si>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</si>
  <si>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</si>
  <si>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</si>
  <si>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</si>
  <si>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</si>
  <si>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</si>
  <si>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</si>
  <si>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</si>
  <si>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</si>
  <si>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</si>
  <si>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</si>
  <si>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</si>
  <si>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</si>
  <si>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</si>
  <si>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</si>
  <si>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</si>
  <si>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</si>
  <si>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</si>
  <si>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</si>
  <si>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</si>
  <si>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</si>
  <si>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</si>
  <si>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</si>
  <si>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</si>
  <si>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</si>
  <si>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</si>
  <si>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</si>
  <si>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</si>
  <si>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</si>
  <si>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</si>
  <si>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</si>
  <si>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</si>
  <si>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</si>
  <si>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</si>
  <si>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</si>
  <si>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</si>
  <si>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</si>
  <si>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</si>
  <si>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</si>
  <si>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</si>
  <si>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</si>
  <si>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</si>
  <si>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</si>
  <si>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</si>
  <si>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</si>
  <si>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</si>
  <si>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</si>
  <si>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</si>
  <si>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</si>
  <si>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</si>
  <si>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</si>
  <si>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</si>
  <si>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</si>
  <si>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</si>
  <si>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</si>
  <si>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</si>
  <si>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</si>
  <si>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</si>
  <si>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</si>
  <si>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</si>
  <si>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</si>
  <si>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</si>
  <si>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</si>
  <si>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</si>
  <si>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</si>
  <si>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</si>
  <si>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</si>
  <si>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</si>
  <si>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</si>
  <si>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</si>
  <si>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</si>
  <si>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</si>
  <si>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</si>
  <si>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</si>
  <si>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</si>
  <si>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</si>
  <si>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</si>
  <si>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</si>
  <si>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</si>
  <si>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</si>
  <si>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</si>
  <si>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</si>
  <si>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</si>
  <si>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</si>
  <si>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</si>
  <si>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</si>
  <si>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</si>
  <si>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</si>
  <si>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</si>
  <si>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</si>
  <si>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</si>
  <si>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</si>
  <si>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</si>
  <si>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</si>
  <si>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</si>
  <si>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</si>
  <si>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</si>
  <si>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</si>
  <si>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</si>
  <si>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</si>
  <si>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</si>
  <si>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</si>
  <si>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</si>
  <si>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</si>
  <si>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</si>
  <si>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</si>
  <si>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</si>
  <si>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</si>
  <si>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</si>
  <si>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</si>
  <si>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</si>
  <si>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</si>
  <si>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</si>
  <si>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</si>
  <si>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</si>
  <si>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</si>
  <si>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</si>
  <si>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</si>
  <si>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</si>
  <si>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</si>
  <si>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</si>
  <si>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</si>
  <si>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</si>
  <si>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</si>
  <si>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</si>
  <si>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</si>
  <si>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</si>
  <si>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</si>
  <si>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</si>
  <si>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</si>
  <si>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</si>
  <si>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</si>
  <si>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</si>
  <si>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</si>
  <si>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</si>
  <si>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</si>
  <si>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</si>
  <si>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</si>
  <si>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</si>
  <si>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</si>
  <si>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</si>
  <si>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</si>
  <si>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</si>
  <si>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</si>
  <si>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</si>
  <si>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</si>
  <si>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</si>
  <si>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</si>
  <si>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</si>
  <si>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</si>
  <si>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</si>
  <si>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</si>
  <si>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</si>
  <si>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</si>
  <si>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</si>
  <si>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</si>
  <si>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</si>
  <si>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</si>
  <si>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</si>
  <si>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</si>
  <si>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</si>
  <si>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</si>
  <si>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</si>
  <si>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</si>
  <si>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</si>
  <si>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</si>
  <si>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</si>
  <si>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</si>
  <si>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</si>
  <si>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</si>
  <si>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</si>
  <si>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</si>
  <si>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</si>
  <si>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</si>
  <si>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</si>
  <si>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</si>
  <si>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</si>
  <si>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</si>
  <si>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</si>
  <si>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</si>
  <si>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</si>
  <si>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</si>
  <si>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</si>
  <si>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</si>
  <si>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</si>
  <si>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</si>
  <si>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</si>
  <si>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</si>
  <si>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</si>
  <si>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</si>
  <si>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</si>
  <si>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</si>
  <si>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</si>
  <si>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</si>
  <si>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</si>
  <si>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</si>
  <si>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</si>
  <si>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</si>
  <si>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</si>
  <si>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</si>
  <si>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</si>
  <si>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</si>
  <si>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</si>
  <si>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</si>
  <si>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</si>
  <si>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</si>
  <si>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</si>
  <si>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</si>
  <si>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</si>
  <si>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</si>
  <si>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</si>
  <si>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</si>
  <si>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</si>
  <si>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</si>
  <si>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</si>
  <si>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</si>
  <si>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</si>
  <si>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</si>
  <si>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</si>
  <si>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</si>
  <si>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</si>
  <si>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</si>
  <si>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</si>
  <si>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</si>
  <si>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</si>
  <si>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</si>
  <si>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</si>
  <si>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</si>
  <si>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</si>
  <si>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</si>
  <si>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</si>
  <si>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</si>
  <si>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</si>
  <si>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</si>
  <si>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</si>
  <si>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</si>
  <si>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</si>
  <si>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</si>
  <si>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</si>
  <si>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</si>
  <si>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</si>
  <si>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</si>
  <si>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</si>
  <si>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</si>
  <si>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</si>
  <si>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</si>
  <si>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</si>
  <si>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</si>
  <si>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</si>
  <si>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</si>
  <si>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</si>
  <si>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</si>
  <si>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</si>
  <si>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</si>
  <si>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</si>
  <si>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</si>
  <si>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</si>
  <si>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</si>
  <si>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</si>
  <si>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</si>
  <si>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</si>
  <si>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</si>
  <si>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</si>
  <si>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</si>
  <si>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</si>
  <si>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</si>
  <si>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</si>
  <si>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</si>
  <si>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</si>
  <si>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</si>
  <si>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</si>
  <si>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</si>
  <si>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</si>
  <si>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</si>
  <si>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</si>
  <si>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</si>
  <si>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</si>
  <si>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</si>
  <si>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</si>
  <si>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</si>
  <si>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</si>
  <si>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</si>
  <si>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</si>
  <si>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</si>
  <si>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</si>
  <si>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</si>
  <si>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</si>
  <si>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</si>
  <si>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</si>
  <si>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</si>
  <si>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</si>
  <si>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</si>
  <si>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</si>
  <si>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</si>
  <si>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</si>
  <si>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</si>
  <si>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</si>
  <si>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</si>
  <si>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</si>
  <si>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</si>
  <si>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</si>
  <si>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</si>
  <si>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</si>
  <si>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</si>
  <si>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</si>
  <si>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</si>
  <si>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</si>
  <si>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</si>
  <si>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</si>
  <si>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</si>
  <si>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</si>
  <si>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</si>
  <si>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</si>
  <si>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</si>
  <si>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</si>
  <si>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</si>
  <si>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</si>
  <si>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</si>
  <si>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</si>
  <si>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</si>
  <si>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</si>
  <si>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</si>
  <si>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</si>
  <si>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</si>
  <si>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</si>
  <si>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</si>
  <si>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</si>
  <si>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</si>
  <si>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</si>
  <si>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</si>
  <si>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</si>
  <si>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</si>
  <si>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</si>
  <si>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</si>
  <si>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</si>
  <si>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</si>
  <si>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</si>
  <si>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</si>
  <si>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</si>
  <si>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</si>
  <si>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</si>
  <si>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</si>
  <si>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</si>
  <si>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</si>
  <si>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</si>
  <si>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</si>
  <si>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</si>
  <si>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</si>
  <si>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</si>
  <si>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</si>
  <si>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</si>
  <si>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</si>
  <si>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</si>
  <si>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</si>
  <si>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</si>
  <si>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</si>
  <si>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</si>
  <si>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</si>
  <si>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</si>
  <si>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</si>
  <si>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</si>
  <si>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</si>
  <si>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</si>
  <si>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</si>
  <si>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</si>
  <si>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</si>
  <si>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</si>
  <si>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</si>
  <si>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</si>
  <si>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</si>
  <si>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</si>
  <si>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</si>
  <si>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</si>
  <si>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</si>
  <si>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</si>
  <si>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</si>
  <si>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</si>
  <si>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</si>
  <si>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</si>
  <si>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</si>
  <si>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</si>
  <si>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</si>
  <si>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</si>
  <si>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</si>
  <si>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</si>
  <si>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</si>
  <si>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</si>
  <si>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</si>
  <si>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</si>
  <si>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</si>
  <si>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</si>
  <si>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</si>
  <si>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</si>
  <si>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</si>
  <si>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</si>
  <si>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</si>
  <si>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</si>
  <si>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</si>
  <si>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</si>
  <si>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</si>
  <si>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</si>
  <si>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</si>
  <si>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</si>
  <si>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</si>
  <si>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</si>
  <si>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</si>
  <si>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</si>
  <si>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</si>
  <si>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</si>
  <si>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</si>
  <si>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</si>
  <si>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</si>
  <si>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</si>
  <si>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</si>
  <si>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</si>
  <si>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</si>
  <si>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</si>
  <si>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</si>
  <si>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</si>
  <si>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</si>
  <si>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</si>
  <si>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</si>
  <si>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</si>
  <si>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</si>
  <si>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</si>
  <si>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</si>
  <si>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</si>
  <si>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</si>
  <si>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</si>
  <si>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</si>
  <si>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</si>
  <si>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</si>
  <si>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</si>
  <si>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</si>
  <si>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</si>
  <si>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</si>
  <si>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</si>
  <si>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</si>
  <si>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</si>
  <si>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</si>
  <si>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</si>
  <si>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</si>
  <si>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</si>
  <si>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</si>
  <si>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</si>
  <si>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</si>
  <si>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</si>
  <si>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</si>
  <si>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</si>
  <si>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</si>
  <si>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</si>
  <si>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</si>
  <si>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</si>
  <si>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</si>
  <si>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</si>
  <si>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</si>
  <si>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</si>
  <si>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</si>
  <si>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</si>
  <si>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</si>
  <si>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</si>
  <si>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</si>
  <si>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</si>
  <si>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</si>
  <si>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</si>
  <si>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</si>
  <si>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</si>
  <si>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</si>
  <si>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</si>
  <si>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</si>
  <si>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</si>
  <si>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</si>
  <si>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</si>
  <si>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</si>
  <si>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</si>
  <si>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</si>
  <si>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</si>
  <si>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</si>
  <si>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</si>
  <si>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</si>
  <si>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</si>
  <si>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</si>
  <si>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</si>
  <si>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</si>
  <si>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</si>
  <si>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</si>
  <si>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</si>
  <si>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</si>
  <si>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</si>
  <si>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</si>
  <si>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</si>
  <si>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</si>
  <si>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</si>
  <si>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</si>
  <si>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</si>
  <si>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</si>
  <si>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</si>
  <si>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</si>
  <si>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</si>
  <si>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</si>
  <si>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</si>
  <si>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</si>
  <si>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</si>
  <si>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</si>
  <si>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</si>
  <si>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</si>
  <si>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</si>
  <si>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</si>
  <si>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</si>
  <si>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</si>
  <si>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</si>
  <si>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</si>
  <si>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</si>
  <si>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</si>
  <si>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</si>
  <si>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</si>
  <si>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</si>
  <si>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</si>
  <si>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</si>
  <si>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</si>
  <si>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</si>
  <si>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</si>
  <si>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</si>
  <si>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</si>
  <si>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</si>
  <si>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</si>
  <si>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</si>
  <si>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</si>
  <si>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</si>
  <si>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</si>
  <si>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</si>
  <si>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</si>
  <si>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</si>
  <si>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</si>
  <si>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</si>
  <si>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</si>
  <si>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</si>
  <si>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</si>
  <si>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</si>
  <si>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</si>
  <si>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</si>
  <si>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</si>
  <si>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</si>
  <si>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</si>
  <si>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</si>
  <si>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</si>
  <si>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</si>
  <si>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</si>
  <si>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</si>
  <si>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</si>
  <si>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</si>
  <si>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</si>
  <si>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</si>
  <si>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</si>
  <si>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</si>
  <si>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</si>
  <si>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</si>
  <si>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</si>
  <si>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</si>
  <si>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</si>
  <si>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</si>
  <si>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</si>
  <si>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</si>
  <si>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</si>
  <si>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</si>
  <si>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</si>
  <si>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</si>
  <si>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</si>
  <si>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</si>
  <si>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</si>
  <si>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</si>
  <si>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</si>
  <si>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</si>
  <si>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</si>
  <si>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</si>
  <si>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</si>
  <si>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</si>
  <si>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</si>
  <si>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</si>
  <si>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</si>
  <si>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</si>
  <si>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</si>
  <si>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</si>
  <si>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</si>
  <si>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</si>
  <si>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</si>
  <si>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</si>
  <si>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</si>
  <si>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</si>
  <si>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</si>
  <si>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</si>
  <si>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</si>
  <si>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</si>
  <si>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</si>
  <si>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</si>
  <si>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</si>
  <si>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</si>
  <si>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</si>
  <si>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</si>
  <si>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</si>
  <si>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</si>
  <si>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</si>
  <si>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</si>
  <si>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</si>
  <si>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</si>
  <si>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</si>
  <si>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</si>
  <si>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</si>
  <si>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</si>
  <si>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</si>
  <si>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</si>
  <si>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</si>
  <si>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</si>
  <si>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</si>
  <si>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</si>
  <si>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</si>
  <si>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</si>
  <si>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</si>
  <si>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</si>
  <si>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</si>
  <si>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</si>
  <si>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</si>
  <si>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</si>
  <si>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</si>
  <si>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</si>
  <si>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</si>
  <si>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</si>
  <si>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</si>
  <si>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</si>
  <si>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</si>
  <si>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</si>
  <si>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</si>
  <si>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</si>
  <si>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</si>
  <si>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</si>
  <si>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</si>
  <si>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</si>
  <si>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</si>
  <si>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</si>
  <si>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</si>
  <si>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</si>
  <si>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</si>
  <si>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</si>
  <si>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</si>
  <si>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</si>
  <si>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</si>
  <si>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</si>
  <si>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</si>
  <si>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</si>
  <si>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</si>
  <si>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</si>
  <si>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</si>
  <si>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</si>
  <si>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</si>
  <si>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</si>
  <si>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</si>
  <si>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</si>
  <si>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</si>
  <si>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</si>
  <si>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</si>
  <si>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</si>
  <si>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</si>
  <si>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</si>
  <si>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</si>
  <si>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</si>
  <si>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</si>
  <si>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</si>
  <si>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</si>
  <si>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</si>
  <si>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</si>
  <si>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</si>
  <si>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</si>
  <si>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</si>
  <si>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</si>
  <si>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</si>
  <si>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</si>
  <si>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</si>
  <si>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</si>
  <si>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</si>
  <si>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</si>
  <si>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</si>
  <si>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</si>
  <si>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</si>
  <si>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</si>
  <si>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</si>
  <si>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</si>
  <si>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</si>
  <si>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</si>
  <si>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</si>
  <si>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</si>
  <si>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</si>
  <si>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</si>
  <si>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</si>
  <si>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</si>
  <si>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</si>
  <si>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</si>
  <si>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</si>
  <si>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</si>
  <si>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</si>
  <si>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</si>
  <si>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</si>
  <si>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</si>
  <si>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</si>
  <si>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</si>
  <si>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</si>
  <si>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</si>
  <si>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</si>
  <si>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</si>
  <si>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</si>
  <si>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</si>
  <si>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</si>
  <si>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</si>
  <si>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</si>
  <si>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</si>
  <si>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</si>
  <si>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</si>
  <si>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</si>
  <si>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</si>
  <si>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</si>
  <si>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</si>
  <si>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</si>
  <si>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</si>
  <si>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</si>
  <si>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</si>
  <si>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</si>
  <si>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</si>
  <si>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</si>
  <si>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</si>
  <si>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</si>
  <si>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</si>
  <si>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</si>
  <si>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</si>
  <si>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</si>
  <si>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</si>
  <si>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</si>
  <si>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</si>
  <si>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</si>
  <si>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</si>
  <si>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</si>
  <si>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</si>
  <si>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</si>
  <si>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</si>
  <si>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</si>
  <si>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</si>
  <si>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</si>
  <si>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</si>
  <si>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</si>
  <si>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</si>
  <si>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</si>
  <si>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</si>
  <si>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</si>
  <si>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</si>
  <si>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</si>
  <si>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</si>
  <si>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</si>
  <si>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</si>
  <si>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</si>
  <si>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</si>
  <si>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</si>
  <si>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</si>
  <si>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</si>
  <si>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</si>
  <si>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</si>
  <si>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</si>
  <si>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</si>
  <si>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</si>
  <si>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</si>
  <si>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</si>
  <si>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</si>
  <si>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</si>
  <si>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</si>
  <si>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</si>
  <si>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</si>
  <si>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</si>
  <si>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</si>
  <si>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</si>
  <si>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</si>
  <si>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</si>
  <si>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</si>
  <si>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</si>
  <si>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</si>
  <si>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</si>
  <si>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</si>
  <si>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</si>
  <si>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</si>
  <si>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</si>
  <si>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</si>
  <si>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</si>
  <si>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</si>
  <si>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</si>
  <si>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</si>
  <si>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</si>
  <si>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</si>
  <si>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</si>
  <si>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</si>
  <si>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</si>
  <si>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</si>
  <si>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</si>
  <si>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</si>
  <si>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</si>
  <si>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</si>
  <si>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</si>
  <si>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</si>
  <si>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</si>
  <si>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</si>
  <si>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</si>
  <si>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</si>
  <si>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</si>
  <si>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</si>
  <si>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</si>
  <si>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</si>
  <si>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</si>
  <si>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</si>
  <si>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</si>
  <si>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</si>
  <si>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</si>
  <si>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</si>
  <si>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</si>
  <si>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</si>
  <si>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</si>
  <si>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</si>
  <si>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</si>
  <si>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</si>
  <si>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</si>
  <si>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</si>
  <si>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</si>
  <si>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</si>
  <si>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</si>
  <si>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</si>
  <si>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</si>
  <si>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</si>
  <si>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</si>
  <si>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</si>
  <si>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</si>
  <si>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</si>
  <si>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</si>
  <si>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</si>
  <si>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</si>
  <si>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</si>
  <si>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</si>
  <si>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</si>
  <si>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</si>
  <si>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</si>
  <si>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</si>
  <si>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</si>
  <si>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</si>
  <si>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</si>
  <si>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</si>
  <si>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</si>
  <si>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</si>
  <si>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</si>
  <si>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</si>
  <si>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</si>
  <si>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</si>
  <si>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</si>
  <si>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</si>
  <si>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</si>
  <si>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</si>
  <si>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</si>
  <si>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</si>
  <si>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</si>
  <si>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</si>
  <si>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</si>
  <si>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</si>
  <si>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</si>
  <si>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</si>
  <si>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</si>
  <si>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</si>
  <si>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</si>
  <si>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</si>
  <si>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</si>
  <si>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</si>
  <si>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</si>
  <si>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</si>
  <si>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</si>
  <si>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</si>
  <si>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</si>
  <si>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</si>
  <si>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</si>
  <si>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</si>
  <si>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</si>
  <si>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</si>
  <si>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</si>
  <si>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</si>
  <si>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</si>
  <si>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</si>
  <si>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</si>
  <si>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</si>
  <si>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</si>
  <si>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</si>
  <si>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</si>
  <si>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</si>
  <si>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</si>
  <si>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</si>
  <si>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</si>
  <si>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</si>
  <si>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</si>
  <si>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</si>
  <si>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</si>
  <si>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</si>
  <si>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</si>
  <si>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</si>
  <si>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</si>
  <si>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</si>
  <si>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</si>
  <si>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</si>
  <si>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</si>
  <si>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</si>
  <si>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</si>
  <si>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</si>
  <si>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</si>
  <si>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</si>
  <si>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</si>
  <si>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</si>
  <si>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</si>
  <si>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</si>
  <si>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</si>
  <si>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</si>
  <si>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</si>
  <si>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</si>
  <si>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</si>
  <si>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</si>
  <si>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</si>
  <si>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</si>
  <si>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</si>
  <si>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</si>
  <si>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</si>
  <si>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</si>
  <si>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</si>
  <si>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</si>
  <si>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</si>
  <si>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</si>
  <si>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</si>
  <si>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</si>
  <si>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</si>
  <si>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</si>
  <si>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</si>
  <si>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</si>
  <si>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</si>
  <si>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</si>
  <si>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</si>
  <si>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</si>
  <si>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</si>
  <si>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</si>
  <si>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</si>
  <si>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</si>
  <si>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</si>
  <si>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</si>
  <si>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</si>
  <si>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</si>
  <si>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</si>
  <si>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</si>
  <si>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</si>
  <si>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</si>
  <si>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</si>
  <si>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</si>
  <si>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</si>
  <si>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</si>
  <si>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</si>
  <si>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</si>
  <si>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</si>
  <si>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</si>
  <si>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</si>
  <si>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</si>
  <si>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</si>
  <si>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</si>
  <si>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</si>
  <si>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</si>
  <si>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</si>
  <si>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</si>
  <si>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</si>
  <si>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</si>
  <si>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</si>
  <si>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</si>
  <si>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</si>
  <si>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</si>
  <si>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</si>
  <si>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</si>
  <si>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</si>
  <si>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</si>
  <si>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</si>
  <si>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</si>
  <si>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</si>
  <si>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</si>
  <si>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</si>
  <si>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</si>
  <si>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</si>
  <si>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</si>
  <si>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</si>
  <si>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</si>
  <si>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</si>
  <si>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</si>
  <si>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</si>
  <si>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</si>
  <si>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</si>
  <si>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</si>
  <si>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</si>
  <si>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</si>
  <si>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</si>
  <si>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</si>
  <si>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</si>
  <si>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</si>
  <si>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</si>
  <si>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</si>
  <si>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</si>
  <si>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</si>
  <si>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</si>
  <si>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</si>
  <si>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</si>
  <si>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</si>
  <si>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</si>
  <si>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</si>
  <si>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</si>
  <si>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</si>
  <si>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</si>
  <si>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</si>
  <si>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</si>
  <si>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</si>
  <si>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</si>
  <si>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</si>
  <si>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</si>
  <si>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</si>
  <si>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</si>
  <si>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</si>
  <si>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</si>
  <si>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</si>
  <si>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</si>
  <si>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</si>
  <si>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</si>
  <si>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</si>
  <si>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</si>
  <si>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</si>
  <si>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</si>
  <si>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</si>
  <si>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</si>
  <si>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</si>
  <si>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</si>
  <si>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</si>
  <si>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</si>
  <si>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</si>
  <si>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</si>
  <si>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</si>
  <si>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</si>
  <si>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</si>
  <si>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</si>
  <si>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</si>
  <si>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</si>
  <si>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</si>
  <si>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</si>
  <si>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</si>
  <si>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</si>
  <si>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</si>
  <si>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</si>
  <si>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</si>
  <si>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</si>
  <si>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</si>
  <si>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</si>
  <si>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</si>
  <si>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</si>
  <si>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</si>
  <si>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</si>
  <si>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</si>
  <si>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</si>
  <si>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</si>
  <si>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</si>
  <si>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</si>
  <si>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</si>
  <si>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</si>
  <si>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</si>
  <si>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</si>
  <si>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</si>
  <si>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</si>
  <si>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</si>
  <si>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</si>
  <si>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</si>
  <si>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</si>
  <si>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</si>
  <si>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</si>
  <si>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</si>
  <si>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</si>
  <si>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</si>
  <si>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</si>
  <si>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</si>
  <si>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</si>
  <si>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</si>
  <si>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</si>
  <si>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</si>
  <si>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</si>
  <si>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</si>
  <si>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</si>
  <si>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</si>
  <si>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</si>
  <si>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</si>
  <si>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</si>
  <si>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</si>
  <si>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</si>
  <si>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</si>
  <si>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</si>
  <si>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</si>
  <si>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</si>
  <si>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</si>
  <si>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</si>
  <si>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</si>
  <si>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</si>
  <si>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</si>
  <si>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</si>
  <si>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</si>
  <si>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</si>
  <si>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</si>
  <si>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</si>
  <si>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</si>
  <si>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</si>
  <si>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</si>
  <si>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</si>
  <si>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</si>
  <si>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</si>
  <si>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</si>
  <si>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</si>
  <si>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</si>
  <si>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</si>
  <si>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</si>
  <si>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</si>
  <si>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</si>
  <si>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</si>
  <si>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</si>
  <si>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</si>
  <si>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</si>
  <si>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</si>
  <si>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</si>
  <si>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</si>
  <si>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</si>
  <si>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</si>
  <si>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</si>
  <si>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</si>
  <si>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</si>
  <si>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</si>
  <si>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</si>
  <si>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</si>
  <si>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</si>
  <si>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</si>
  <si>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</si>
  <si>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</si>
  <si>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</si>
  <si>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</si>
  <si>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</si>
  <si>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</si>
  <si>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</si>
  <si>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</si>
  <si>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</si>
  <si>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</si>
  <si>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</si>
  <si>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</si>
  <si>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</si>
  <si>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</si>
  <si>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</si>
  <si>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</si>
  <si>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</si>
  <si>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</si>
  <si>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</si>
  <si>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</si>
  <si>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</si>
  <si>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</si>
  <si>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</si>
  <si>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</si>
  <si>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</si>
  <si>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</si>
  <si>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</si>
  <si>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</si>
  <si>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</si>
  <si>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</si>
  <si>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</si>
  <si>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</si>
  <si>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</si>
  <si>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</si>
  <si>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</si>
  <si>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</si>
  <si>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</si>
  <si>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</si>
  <si>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</si>
  <si>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</si>
  <si>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</si>
  <si>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</si>
  <si>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</si>
  <si>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</si>
  <si>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</si>
  <si>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</si>
  <si>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</si>
  <si>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</si>
  <si>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</si>
  <si>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</si>
  <si>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</si>
  <si>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</si>
  <si>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</si>
  <si>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</si>
  <si>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</si>
  <si>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</si>
  <si>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</si>
  <si>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</si>
  <si>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</si>
  <si>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</si>
  <si>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</si>
  <si>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</si>
  <si>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</si>
  <si>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</si>
  <si>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</si>
  <si>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</si>
  <si>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</si>
  <si>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</si>
  <si>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</si>
  <si>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</si>
  <si>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</si>
  <si>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</si>
  <si>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</si>
  <si>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</si>
  <si>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</si>
  <si>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</si>
  <si>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</si>
  <si>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</si>
  <si>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</si>
  <si>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</si>
  <si>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</si>
  <si>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</si>
  <si>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</si>
  <si>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</si>
  <si>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</si>
  <si>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</si>
  <si>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</si>
  <si>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</si>
  <si>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</si>
  <si>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</si>
  <si>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</si>
  <si>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</si>
  <si>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</si>
  <si>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</si>
  <si>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</si>
  <si>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</si>
  <si>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</si>
  <si>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</si>
  <si>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</si>
  <si>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</si>
  <si>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</si>
  <si>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</si>
  <si>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</si>
  <si>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</si>
  <si>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</si>
  <si>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</si>
  <si>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</si>
  <si>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</si>
  <si>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</si>
  <si>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</si>
  <si>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</si>
  <si>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</si>
  <si>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</si>
  <si>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</si>
  <si>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</si>
  <si>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</si>
  <si>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</si>
  <si>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</si>
  <si>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</si>
  <si>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</si>
  <si>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</si>
  <si>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</si>
  <si>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</si>
  <si>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</si>
  <si>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</si>
  <si>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</si>
  <si>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</si>
  <si>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</si>
  <si>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</si>
  <si>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</si>
  <si>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</si>
  <si>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</si>
  <si>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</si>
  <si>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</si>
  <si>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</si>
  <si>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</si>
  <si>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</si>
  <si>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</si>
  <si>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</si>
  <si>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</si>
  <si>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</si>
  <si>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</si>
  <si>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</si>
  <si>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</si>
  <si>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</si>
  <si>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</si>
  <si>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</si>
  <si>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</si>
  <si>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</si>
  <si>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</si>
  <si>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</si>
  <si>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</si>
  <si>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</si>
  <si>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</si>
  <si>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</si>
  <si>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</si>
  <si>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</si>
  <si>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</si>
  <si>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</si>
  <si>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</si>
  <si>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</si>
  <si>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</si>
  <si>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</si>
  <si>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</si>
  <si>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</si>
  <si>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</si>
  <si>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</si>
  <si>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</si>
  <si>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</si>
  <si>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</si>
  <si>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</si>
  <si>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</si>
  <si>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</si>
  <si>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</si>
  <si>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</si>
  <si>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</si>
  <si>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</si>
  <si>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</si>
  <si>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</si>
  <si>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</si>
  <si>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</si>
  <si>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</si>
  <si>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</si>
  <si>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</si>
  <si>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</si>
  <si>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</si>
  <si>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</si>
  <si>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</si>
  <si>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</si>
  <si>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</si>
  <si>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</si>
  <si>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</si>
  <si>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</si>
  <si>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</si>
  <si>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</si>
  <si>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</si>
  <si>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</si>
  <si>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</si>
  <si>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</si>
  <si>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</si>
  <si>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</si>
  <si>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</si>
  <si>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</si>
  <si>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</si>
  <si>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</si>
  <si>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</si>
  <si>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</si>
  <si>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</si>
  <si>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</si>
  <si>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</si>
  <si>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</si>
  <si>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</si>
  <si>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</si>
  <si>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</si>
  <si>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</si>
  <si>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</si>
  <si>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</si>
  <si>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</si>
  <si>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</si>
  <si>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</si>
  <si>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</si>
  <si>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</si>
  <si>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</si>
  <si>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</si>
  <si>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</si>
  <si>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</si>
  <si>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</si>
  <si>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</si>
  <si>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</si>
  <si>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</si>
  <si>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</si>
  <si>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</si>
  <si>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</si>
  <si>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</si>
  <si>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</si>
  <si>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</si>
  <si>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</si>
  <si>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</si>
  <si>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</si>
  <si>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</si>
  <si>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</si>
  <si>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</si>
  <si>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</si>
  <si>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</si>
  <si>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</si>
  <si>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</si>
  <si>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</si>
  <si>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</si>
  <si>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</si>
  <si>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</si>
  <si>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</si>
  <si>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</si>
  <si>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</si>
  <si>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</si>
  <si>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</si>
  <si>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</si>
  <si>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</si>
  <si>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</si>
  <si>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</si>
  <si>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</si>
  <si>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</si>
  <si>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</si>
  <si>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</si>
  <si>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</si>
  <si>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</si>
  <si>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</si>
  <si>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</si>
  <si>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</si>
  <si>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</si>
  <si>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</si>
  <si>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</si>
  <si>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</si>
  <si>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</si>
  <si>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</si>
  <si>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</si>
  <si>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</si>
  <si>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</si>
  <si>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</si>
  <si>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</si>
  <si>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</si>
  <si>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</si>
  <si>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</si>
  <si>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</si>
  <si>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</si>
  <si>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</si>
  <si>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</si>
  <si>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</si>
  <si>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</si>
  <si>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</si>
  <si>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</si>
  <si>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</si>
  <si>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</si>
  <si>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</si>
  <si>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</si>
  <si>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</si>
  <si>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</si>
  <si>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</si>
  <si>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</si>
  <si>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</si>
  <si>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</si>
  <si>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</si>
  <si>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</si>
  <si>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</si>
  <si>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</si>
  <si>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</si>
  <si>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</si>
  <si>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</si>
  <si>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</si>
  <si>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</si>
  <si>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</si>
  <si>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</si>
  <si>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</si>
  <si>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</si>
  <si>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</si>
  <si>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</si>
  <si>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</si>
  <si>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</si>
  <si>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</si>
  <si>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</si>
  <si>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</si>
  <si>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</si>
  <si>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</si>
  <si>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</si>
  <si>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</si>
  <si>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</si>
  <si>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</si>
  <si>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</si>
  <si>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</si>
  <si>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</si>
  <si>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</si>
  <si>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</si>
  <si>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</si>
  <si>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</si>
  <si>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</si>
  <si>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</si>
  <si>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</si>
  <si>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</si>
  <si>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</si>
  <si>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</si>
  <si>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</si>
  <si>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</si>
  <si>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</si>
  <si>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</si>
  <si>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</si>
  <si>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</si>
  <si>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</si>
  <si>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</si>
  <si>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</si>
  <si>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</si>
  <si>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</si>
  <si>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</si>
  <si>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</si>
  <si>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</si>
  <si>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</si>
  <si>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</si>
  <si>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</si>
  <si>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</si>
  <si>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</si>
  <si>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</si>
  <si>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</si>
  <si>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</si>
  <si>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</si>
  <si>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</si>
  <si>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</si>
  <si>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</si>
  <si>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</si>
  <si>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</si>
  <si>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</si>
  <si>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</si>
  <si>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</si>
  <si>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</si>
  <si>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</si>
  <si>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</si>
  <si>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</si>
  <si>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</si>
  <si>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</si>
  <si>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</si>
  <si>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</si>
  <si>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</si>
  <si>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</si>
  <si>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</si>
  <si>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</si>
  <si>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</si>
  <si>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</si>
  <si>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</si>
  <si>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</si>
  <si>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</si>
  <si>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</si>
  <si>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</si>
  <si>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</si>
  <si>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</si>
  <si>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</si>
  <si>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</si>
  <si>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</si>
  <si>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</si>
  <si>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</si>
  <si>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</si>
  <si>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</si>
  <si>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</si>
  <si>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</si>
  <si>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</si>
  <si>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</si>
  <si>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</si>
  <si>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</si>
  <si>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</si>
  <si>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</si>
  <si>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</si>
  <si>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</si>
  <si>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</si>
  <si>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</si>
  <si>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</si>
  <si>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</si>
  <si>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</si>
  <si>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</si>
  <si>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</si>
  <si>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</si>
  <si>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</si>
  <si>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</si>
  <si>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</si>
  <si>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</si>
  <si>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</si>
  <si>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</si>
  <si>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</si>
  <si>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</si>
  <si>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</si>
  <si>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</si>
  <si>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</si>
  <si>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</si>
  <si>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</si>
  <si>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</si>
  <si>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</si>
  <si>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</si>
  <si>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</si>
  <si>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</si>
  <si>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</si>
  <si>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</si>
  <si>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</si>
  <si>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</si>
  <si>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</si>
  <si>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</si>
  <si>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</si>
  <si>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</si>
  <si>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</si>
  <si>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</si>
  <si>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</si>
  <si>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</si>
  <si>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</si>
  <si>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</si>
  <si>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</si>
  <si>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</si>
  <si>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</si>
  <si>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</si>
  <si>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</si>
  <si>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</si>
  <si>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</si>
  <si>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</si>
  <si>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</si>
  <si>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</si>
  <si>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</si>
  <si>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</si>
  <si>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</si>
  <si>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</si>
  <si>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</si>
  <si>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</si>
  <si>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</si>
  <si>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</si>
  <si>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</si>
  <si>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</si>
  <si>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</si>
  <si>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</si>
  <si>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</si>
  <si>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</si>
  <si>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</si>
  <si>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</si>
  <si>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</si>
  <si>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</si>
  <si>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25240</t>
  </si>
  <si>
    <t>20250001</t>
  </si>
  <si>
    <t>15. 7. 2025</t>
  </si>
  <si>
    <t>46831754</t>
  </si>
  <si>
    <t>25241</t>
  </si>
  <si>
    <t>2025007</t>
  </si>
  <si>
    <t>54743265</t>
  </si>
  <si>
    <t>Mgr. Dominik Husár                             č. 531     943 65 Kamenica nad Hronom</t>
  </si>
  <si>
    <t>25248</t>
  </si>
  <si>
    <t>2025001</t>
  </si>
  <si>
    <t>22. 7. 2025</t>
  </si>
  <si>
    <t>56292392</t>
  </si>
  <si>
    <t>Tibor Pintér                                               Kamenín 375 943 57 Kamenín</t>
  </si>
  <si>
    <t>25249</t>
  </si>
  <si>
    <t>22.7.2025</t>
  </si>
  <si>
    <t>Jozef Gabulya - GOCOMP</t>
  </si>
  <si>
    <t>25250</t>
  </si>
  <si>
    <t>2025006/1</t>
  </si>
  <si>
    <t>Adrián Ármai                                       Dolná záhradná ulica 253/16 Odberatel
94352 Mužla
Slovensko</t>
  </si>
  <si>
    <t>25332</t>
  </si>
  <si>
    <t>25/1035</t>
  </si>
  <si>
    <t>30.9.2025</t>
  </si>
  <si>
    <t>36399906</t>
  </si>
  <si>
    <t>BPM SPORT, s.r.o.
Blažeja Bullu 15/A
03608 Martin</t>
  </si>
  <si>
    <t>25425</t>
  </si>
  <si>
    <t>SK-202500109</t>
  </si>
  <si>
    <t>3. 12. 2025</t>
  </si>
  <si>
    <t>55639062</t>
  </si>
  <si>
    <t>EMCUBIO s.r.o. Veľká Okružná 2723/45 010 01 Žilina Slovensko</t>
  </si>
  <si>
    <t>25448</t>
  </si>
  <si>
    <t>202583040</t>
  </si>
  <si>
    <t>17.12.2025</t>
  </si>
  <si>
    <t xml:space="preserve"> 36515388</t>
  </si>
  <si>
    <t>UNIZDRAV Prešov, s.r.o.</t>
  </si>
  <si>
    <t>25449</t>
  </si>
  <si>
    <t>202500115</t>
  </si>
  <si>
    <t>18.12.2025</t>
  </si>
  <si>
    <t>25450</t>
  </si>
  <si>
    <t>25121979</t>
  </si>
  <si>
    <t>16.12.2025</t>
  </si>
  <si>
    <t>46880674</t>
  </si>
  <si>
    <t>Mgr. Jozef Mindala - FitForm.sk
Na výslní 17009/8
82105 Bratislava-Ružinov
Slovensko</t>
  </si>
  <si>
    <t>25451</t>
  </si>
  <si>
    <t>25/1458</t>
  </si>
  <si>
    <t>Gabriel Molnár                      Bartókova 1610/22                             943 01 Štúrovo</t>
  </si>
  <si>
    <t>Kontaktná osoba zodpovedná za vyplnený formulár
meno a priezvisko: Zoltán Tóth
e-mail: riaditel@msosturovo.sk
tel. kontakt (mobil): +421905244081</t>
  </si>
  <si>
    <t>Organizácia podujatia
názov podujatia: Letné športové tábory
miesto konania: Štúrovo
termín (od-do) 7.7.2025-18.7.2025:
počet aktívnych účastníkov:75
počet odpracovaných hodín spolu:90
odmena trénerovi - športoví odborník-živnosť</t>
  </si>
  <si>
    <t>Organizácia podujatia
názov podujatia: Letné športové tábory
miesto konania: Štúrovo
termín (od-do) : 7. 7. 2025 - 18. 7. 2025
počet aktívnych účastníkov: 75
počet odpracovaných hodín spolu: 90
odmena trénerovi - športoví odborník-živnosť</t>
  </si>
  <si>
    <t>nákup športových pomôcok - posilňovacia guma, 20 ks</t>
  </si>
  <si>
    <t>nákup športových pomôcok - futbalové lopty, 30 ks</t>
  </si>
  <si>
    <t>nákup športových pomôcok -balančné lopty, 3 ks</t>
  </si>
  <si>
    <t>nákup športových pomôcok -balančné podložky, 2 ks, kompresor 1 ks</t>
  </si>
  <si>
    <t>nákup športových pomôcok - posilňovacia guma, 8 ks</t>
  </si>
  <si>
    <t>nákup športových pomôcok - rozlišovacie dresy 72 ks, slalomová tyč 20 ks, futbalové lopty 50 ks</t>
  </si>
  <si>
    <t>nákup športového vybavenia - tričká, 89 ks,potlač čísla</t>
  </si>
  <si>
    <t>Organizácia podujatia
názov podujatia : Letné športové tábory
miesto konania : Štúrovo
termín (od-do) : 7.7.25-18.7.25
počet aktívnych účastníkov : 75
počet odpracovaných hodín spolu: 90
odmena trénerovi - športoví odborník-živnosť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</si>
</sst>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65" val="5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5" customHeight="1" x14ac:dyDescent="0.25">
      <c r="A12" s="302" t="s">
        <v>1351</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2" zoomScaleNormal="100" workbookViewId="0">
      <selection activeCell="F10" sqref="F10"/>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Mestský úrad Štúrovo, Námestie slobody 1, Štúrovo, 943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v>46121</v>
      </c>
      <c r="N6" s="137" t="str">
        <f t="shared" si="0"/>
        <v>f - plnenie úloh verejného záujmu v športe</v>
      </c>
      <c r="O6" s="137" t="s">
        <v>349</v>
      </c>
      <c r="P6" s="137" t="str">
        <f>Spolu!B22</f>
        <v>plnenie úloh verejného záujmu v športe</v>
      </c>
    </row>
    <row r="7" spans="1:16" x14ac:dyDescent="0.25">
      <c r="C7" s="138" t="s">
        <v>1256</v>
      </c>
      <c r="E7" s="140" t="s">
        <v>1257</v>
      </c>
      <c r="F7" s="150">
        <v>750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t="s">
        <v>2615</v>
      </c>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v>46121</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09.04.2026 sme poukázali Ministerstvu cestovného ruchu a športu Slovenskej republiky nevyčerpané finančné prostriedky v sume 750,00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1"/>
      <c r="N14" s="137" t="str">
        <f t="shared" si="0"/>
        <v xml:space="preserve">n - </v>
      </c>
      <c r="O14" s="137" t="s">
        <v>364</v>
      </c>
    </row>
    <row r="15" spans="1:16" ht="34.4" customHeight="1" x14ac:dyDescent="0.25">
      <c r="A15" s="139" t="s">
        <v>1285</v>
      </c>
      <c r="B15" s="385" t="s">
        <v>2996</v>
      </c>
      <c r="C15" s="386"/>
      <c r="F15" s="388"/>
      <c r="N15" s="137" t="str">
        <f t="shared" si="0"/>
        <v xml:space="preserve">o - </v>
      </c>
      <c r="O15" s="137" t="s">
        <v>365</v>
      </c>
    </row>
    <row r="16" spans="1:16" x14ac:dyDescent="0.25">
      <c r="A16" s="139" t="s">
        <v>1269</v>
      </c>
      <c r="B16" s="142" t="str">
        <f>F8</f>
        <v>SK44 0200 0000 0001 7502 2172</v>
      </c>
      <c r="C16" s="137"/>
      <c r="F16" s="388"/>
      <c r="N16" s="137" t="str">
        <f t="shared" si="0"/>
        <v xml:space="preserve">p - </v>
      </c>
      <c r="O16" s="137" t="s">
        <v>366</v>
      </c>
    </row>
    <row r="17" spans="1:16" ht="32.15" customHeight="1" x14ac:dyDescent="0.25">
      <c r="A17" s="139" t="s">
        <v>1272</v>
      </c>
      <c r="B17" s="142" t="str">
        <f>F9</f>
        <v>SK62 8180 0000 0070 0069 4120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00309303</v>
      </c>
      <c r="F19" s="145" t="s">
        <v>1270</v>
      </c>
      <c r="G19" s="207"/>
      <c r="H19" s="146"/>
      <c r="N19" s="137" t="str">
        <f t="shared" si="0"/>
        <v xml:space="preserve"> - </v>
      </c>
    </row>
    <row r="20" spans="1:16" x14ac:dyDescent="0.25">
      <c r="A20" s="139" t="s">
        <v>392</v>
      </c>
      <c r="B20" s="143">
        <f>F6</f>
        <v>46121</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4"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3"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Mestský úrad Štúrovo</v>
      </c>
      <c r="C3" s="338"/>
      <c r="D3" s="338"/>
      <c r="G3" s="252">
        <v>45747</v>
      </c>
    </row>
    <row r="4" spans="1:7" ht="14" x14ac:dyDescent="0.3">
      <c r="A4" s="30" t="s">
        <v>313</v>
      </c>
      <c r="B4" s="29" t="str">
        <f>RIGHT("0000"&amp;INDEX(Adr!A:A,Doklady!B102+1),8)</f>
        <v>00309303</v>
      </c>
      <c r="G4" s="252">
        <v>45777</v>
      </c>
    </row>
    <row r="5" spans="1:7" ht="14" x14ac:dyDescent="0.3">
      <c r="A5" s="30" t="s">
        <v>314</v>
      </c>
      <c r="B5" s="29" t="str">
        <f>INDEX(Adr!D:D,Doklady!B102+1)&amp;", "&amp;INDEX(Adr!E:E,Doklady!B102+1)</f>
        <v>Námestie slobody 1, Štúrovo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76"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Mestský úrad Štúrovo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00309303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samostatný územný samosprávny celok</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Námestie slobody 1, Štúrovo, 943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5000</v>
      </c>
      <c r="D12" s="126">
        <f>C12-E12</f>
        <v>4250</v>
      </c>
      <c r="E12" s="343">
        <f>SUMIF(K:K,A12,I:I)</f>
        <v>750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4250</v>
      </c>
      <c r="E53" s="73">
        <f>IF(A53&lt;&gt;"",MIN(D53,C53)*Doklady!C1/(1-Doklady!C1),"")</f>
        <v>0</v>
      </c>
      <c r="F53" s="71">
        <f>IF(A53&lt;&gt;"",Doklady!J1,"")</f>
        <v>0</v>
      </c>
      <c r="G53" s="73">
        <f>+IFERROR(HLOOKUP(IF(RIGHT(B53,15)="bežné transfery",LEFT(B53,LEN(B53)-18),0),$J$40:$K$42,3,0),MIN(C53,D53))</f>
        <v>4250</v>
      </c>
      <c r="H53" s="71"/>
      <c r="I53" s="73">
        <f>IF(A53&lt;&gt;"",MAX(IF(G53&lt;C53,C53-G53,0)+IF(F53&lt;E53,E53-F53,0),0),0)</f>
        <v>750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4250</v>
      </c>
      <c r="E130" s="228">
        <f t="shared" si="9"/>
        <v>0</v>
      </c>
      <c r="F130" s="228">
        <f t="shared" si="9"/>
        <v>0</v>
      </c>
      <c r="G130" s="228">
        <f t="shared" si="9"/>
        <v>4250</v>
      </c>
      <c r="H130" s="228">
        <f t="shared" si="9"/>
        <v>0</v>
      </c>
      <c r="I130" s="228">
        <f t="shared" si="9"/>
        <v>750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3042</v>
      </c>
      <c r="C141" s="214"/>
      <c r="D141" s="342" t="s">
        <v>393</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9" zoomScaleNormal="100" workbookViewId="0">
      <selection activeCell="D119" sqref="D119"/>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00309303</v>
      </c>
      <c r="C1" s="233">
        <f>IF(ROW()&lt;=B$3,INDEX(FP!E:E,B$2+ROW()-1),"")</f>
        <v>0</v>
      </c>
      <c r="D1" s="234" t="str">
        <f>IF(ROW()&lt;=B$3,INDEX(FP!F:F,B$2+ROW()-1),"")</f>
        <v>l</v>
      </c>
      <c r="E1" s="234"/>
      <c r="F1" s="234" t="str">
        <f>IF(ROW()&lt;=B$3,INDEX(FP!G:G,B$2+ROW()-1),"")</f>
        <v>026 03</v>
      </c>
      <c r="G1" s="234"/>
      <c r="H1" s="235" t="str">
        <f>IF(ROW()&lt;=B$3,INDEX(FP!C:C,B$2+ROW()-1),"")</f>
        <v>športové pohybové tábory pre mládež</v>
      </c>
      <c r="I1" s="236">
        <f t="shared" ref="I1:I6" si="0">IF(ROW()&lt;=B$3,SUMIF(A$107:A$10042,A1,I$107:I$10042),"")</f>
        <v>4250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82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65</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0" x14ac:dyDescent="0.25">
      <c r="A107" s="14" t="s">
        <v>2996</v>
      </c>
      <c r="B107" s="14" t="s">
        <v>2997</v>
      </c>
      <c r="C107" s="14" t="s">
        <v>2998</v>
      </c>
      <c r="D107" s="16" t="s">
        <v>2999</v>
      </c>
      <c r="E107" s="16">
        <v>46008</v>
      </c>
      <c r="F107" s="14" t="s">
        <v>3043</v>
      </c>
      <c r="G107" s="14" t="s">
        <v>3000</v>
      </c>
      <c r="H107" s="14" t="s">
        <v>3041</v>
      </c>
      <c r="I107" s="15">
        <v>350</v>
      </c>
      <c r="J107" s="77">
        <v>10</v>
      </c>
      <c r="K107" s="92"/>
    </row>
    <row r="108" spans="1:25" ht="70" x14ac:dyDescent="0.25">
      <c r="A108" s="14" t="s">
        <v>2996</v>
      </c>
      <c r="B108" s="14" t="s">
        <v>3001</v>
      </c>
      <c r="C108" s="14" t="s">
        <v>3002</v>
      </c>
      <c r="D108" s="16" t="s">
        <v>2999</v>
      </c>
      <c r="E108" s="16">
        <v>46008</v>
      </c>
      <c r="F108" s="14" t="s">
        <v>3044</v>
      </c>
      <c r="G108" s="14" t="s">
        <v>3003</v>
      </c>
      <c r="H108" s="14" t="s">
        <v>3004</v>
      </c>
      <c r="I108" s="15">
        <v>350</v>
      </c>
      <c r="J108" s="77">
        <v>10</v>
      </c>
      <c r="K108" s="92"/>
    </row>
    <row r="109" spans="1:25" ht="70" x14ac:dyDescent="0.25">
      <c r="A109" s="14" t="s">
        <v>2996</v>
      </c>
      <c r="B109" s="14" t="s">
        <v>3005</v>
      </c>
      <c r="C109" s="14" t="s">
        <v>3006</v>
      </c>
      <c r="D109" s="16" t="s">
        <v>3007</v>
      </c>
      <c r="E109" s="16">
        <v>46008</v>
      </c>
      <c r="F109" s="14" t="s">
        <v>3044</v>
      </c>
      <c r="G109" s="14" t="s">
        <v>3008</v>
      </c>
      <c r="H109" s="14" t="s">
        <v>3009</v>
      </c>
      <c r="I109" s="15">
        <v>350</v>
      </c>
      <c r="J109" s="77">
        <v>10</v>
      </c>
      <c r="K109" s="92"/>
    </row>
    <row r="110" spans="1:25" ht="20" x14ac:dyDescent="0.25">
      <c r="A110" s="14" t="s">
        <v>2996</v>
      </c>
      <c r="B110" s="14" t="s">
        <v>3010</v>
      </c>
      <c r="C110" s="14">
        <v>20255197</v>
      </c>
      <c r="D110" s="16" t="s">
        <v>3011</v>
      </c>
      <c r="E110" s="16">
        <v>46008</v>
      </c>
      <c r="F110" s="14" t="s">
        <v>3051</v>
      </c>
      <c r="G110" s="14">
        <v>43069169</v>
      </c>
      <c r="H110" s="14" t="s">
        <v>3012</v>
      </c>
      <c r="I110" s="15">
        <v>531.11</v>
      </c>
      <c r="J110" s="77">
        <v>10</v>
      </c>
      <c r="K110" s="92"/>
    </row>
    <row r="111" spans="1:25" ht="70" x14ac:dyDescent="0.25">
      <c r="A111" s="14" t="s">
        <v>2996</v>
      </c>
      <c r="B111" s="14" t="s">
        <v>3013</v>
      </c>
      <c r="C111" s="14" t="s">
        <v>3014</v>
      </c>
      <c r="D111" s="16" t="s">
        <v>3007</v>
      </c>
      <c r="E111" s="16">
        <v>46008</v>
      </c>
      <c r="F111" s="14" t="s">
        <v>3052</v>
      </c>
      <c r="G111" s="14">
        <v>54737052</v>
      </c>
      <c r="H111" s="14" t="s">
        <v>3015</v>
      </c>
      <c r="I111" s="15">
        <v>200</v>
      </c>
      <c r="J111" s="77">
        <v>10</v>
      </c>
      <c r="K111" s="92"/>
    </row>
    <row r="112" spans="1:25" ht="30" x14ac:dyDescent="0.25">
      <c r="A112" s="14" t="s">
        <v>2996</v>
      </c>
      <c r="B112" s="14" t="s">
        <v>3016</v>
      </c>
      <c r="C112" s="14" t="s">
        <v>3017</v>
      </c>
      <c r="D112" s="16" t="s">
        <v>3018</v>
      </c>
      <c r="E112" s="16">
        <v>46008</v>
      </c>
      <c r="F112" s="14" t="s">
        <v>3046</v>
      </c>
      <c r="G112" s="14" t="s">
        <v>3019</v>
      </c>
      <c r="H112" s="14" t="s">
        <v>3020</v>
      </c>
      <c r="I112" s="15">
        <v>1363.5</v>
      </c>
      <c r="J112" s="77">
        <v>10</v>
      </c>
      <c r="K112" s="92"/>
    </row>
    <row r="113" spans="1:11" ht="20" x14ac:dyDescent="0.25">
      <c r="A113" s="14" t="s">
        <v>2996</v>
      </c>
      <c r="B113" s="14" t="s">
        <v>3021</v>
      </c>
      <c r="C113" s="14" t="s">
        <v>3022</v>
      </c>
      <c r="D113" s="16" t="s">
        <v>3023</v>
      </c>
      <c r="E113" s="16">
        <v>46008</v>
      </c>
      <c r="F113" s="14" t="s">
        <v>3045</v>
      </c>
      <c r="G113" s="14" t="s">
        <v>3024</v>
      </c>
      <c r="H113" s="14" t="s">
        <v>3025</v>
      </c>
      <c r="I113" s="15">
        <v>60</v>
      </c>
      <c r="J113" s="77">
        <v>10</v>
      </c>
      <c r="K113" s="92"/>
    </row>
    <row r="114" spans="1:11" ht="20" x14ac:dyDescent="0.25">
      <c r="A114" s="14" t="s">
        <v>2996</v>
      </c>
      <c r="B114" s="14" t="s">
        <v>3026</v>
      </c>
      <c r="C114" s="14" t="s">
        <v>3027</v>
      </c>
      <c r="D114" s="16" t="s">
        <v>3028</v>
      </c>
      <c r="E114" s="16">
        <v>46008</v>
      </c>
      <c r="F114" s="14" t="s">
        <v>3047</v>
      </c>
      <c r="G114" s="14" t="s">
        <v>3029</v>
      </c>
      <c r="H114" s="14" t="s">
        <v>3030</v>
      </c>
      <c r="I114" s="15">
        <v>101.22</v>
      </c>
      <c r="J114" s="77">
        <v>10</v>
      </c>
      <c r="K114" s="92"/>
    </row>
    <row r="115" spans="1:11" ht="20" x14ac:dyDescent="0.25">
      <c r="A115" s="14" t="s">
        <v>2996</v>
      </c>
      <c r="B115" s="14" t="s">
        <v>3031</v>
      </c>
      <c r="C115" s="14" t="s">
        <v>3032</v>
      </c>
      <c r="D115" s="16" t="s">
        <v>3033</v>
      </c>
      <c r="E115" s="16">
        <v>46008</v>
      </c>
      <c r="F115" s="14" t="s">
        <v>3048</v>
      </c>
      <c r="G115" s="14" t="s">
        <v>3024</v>
      </c>
      <c r="H115" s="14" t="s">
        <v>3025</v>
      </c>
      <c r="I115" s="15">
        <v>86.6</v>
      </c>
      <c r="J115" s="77">
        <v>10</v>
      </c>
      <c r="K115" s="92"/>
    </row>
    <row r="116" spans="1:11" ht="40" x14ac:dyDescent="0.25">
      <c r="A116" s="14" t="s">
        <v>2996</v>
      </c>
      <c r="B116" s="14" t="s">
        <v>3034</v>
      </c>
      <c r="C116" s="14" t="s">
        <v>3035</v>
      </c>
      <c r="D116" s="16" t="s">
        <v>3036</v>
      </c>
      <c r="E116" s="16">
        <v>46008</v>
      </c>
      <c r="F116" s="14" t="s">
        <v>3049</v>
      </c>
      <c r="G116" s="14" t="s">
        <v>3037</v>
      </c>
      <c r="H116" s="14" t="s">
        <v>3038</v>
      </c>
      <c r="I116" s="15">
        <v>84.07</v>
      </c>
      <c r="J116" s="77">
        <v>10</v>
      </c>
      <c r="K116" s="92"/>
    </row>
    <row r="117" spans="1:11" ht="30" x14ac:dyDescent="0.25">
      <c r="A117" s="14" t="s">
        <v>2996</v>
      </c>
      <c r="B117" s="14" t="s">
        <v>3039</v>
      </c>
      <c r="C117" s="14" t="s">
        <v>3040</v>
      </c>
      <c r="D117" s="16" t="s">
        <v>3033</v>
      </c>
      <c r="E117" s="16">
        <v>46008</v>
      </c>
      <c r="F117" s="14" t="s">
        <v>3050</v>
      </c>
      <c r="G117" s="14" t="s">
        <v>3019</v>
      </c>
      <c r="H117" s="14" t="s">
        <v>3020</v>
      </c>
      <c r="I117" s="15">
        <v>773.5</v>
      </c>
      <c r="J117" s="77">
        <v>10</v>
      </c>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5"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5"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5"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5"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5"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5"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Mestský úrad Štúrovo, Námestie slobody 1, Štúrovo, 943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00309303</v>
      </c>
      <c r="E18" s="147" t="s">
        <v>1275</v>
      </c>
      <c r="F18" s="282">
        <v>421947749446</v>
      </c>
      <c r="N18" s="137" t="str">
        <f t="shared" si="0"/>
        <v xml:space="preserve">r - </v>
      </c>
      <c r="O18" s="137" t="s">
        <v>368</v>
      </c>
    </row>
    <row r="19" spans="1:16" x14ac:dyDescent="0.25">
      <c r="E19" s="147" t="s">
        <v>1276</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2026-04-13T07:06:54Z</cp:lastPrinted>
  <dcterms:created xsi:type="dcterms:W3CDTF">2017-02-20T06:20:12Z</dcterms:created>
  <dcterms:modified xsi:type="dcterms:W3CDTF">2026-04-13T12:28:36Z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