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lukas.penxa\Desktop\Lukáš Penxa\ministerstvo cestovného ruchu a športu\Vyúčtovanie tábor CVČ\"/>
    </mc:Choice>
  </mc:AlternateContent>
  <xr:revisionPtr revIDLastSave="0" documentId="13_ncr:1_{F042DC48-B1C4-49EA-9DDF-035132239EDB}" xr6:coauthVersionLast="47" xr6:coauthVersionMax="47" xr10:uidLastSave="{00000000-0000-0000-0000-000000000000}"/>
  <bookViews>
    <workbookView xWindow="-12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N256" i="1" s="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N480" i="1" s="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<sst xmlns="http://schemas.openxmlformats.org/spreadsheetml/2006/main" count="6541" uniqueCount="3007">
  <si>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</si>
  <si>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</si>
  <si>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</si>
  <si>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</si>
  <si>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</si>
  <si>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</si>
  <si>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</si>
  <si>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</si>
  <si>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</si>
  <si>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</si>
  <si>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</si>
  <si>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</si>
  <si>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</si>
  <si>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</si>
  <si>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</si>
  <si>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</si>
  <si>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</si>
  <si>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</si>
  <si>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</si>
  <si>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</si>
  <si>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</si>
  <si>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</si>
  <si>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</si>
  <si>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</si>
  <si>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</si>
  <si>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</si>
  <si>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</si>
  <si>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</si>
  <si>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</si>
  <si>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</si>
  <si>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</si>
  <si>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</si>
  <si>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</si>
  <si>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</si>
  <si>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</si>
  <si>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</si>
  <si>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</si>
  <si>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</si>
  <si>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</si>
  <si>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</si>
  <si>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</si>
  <si>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</si>
  <si>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</si>
  <si>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</si>
  <si>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</si>
  <si>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</si>
  <si>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</si>
  <si>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</si>
  <si>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</si>
  <si>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</si>
  <si>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</si>
  <si>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</si>
  <si>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</si>
  <si>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</si>
  <si>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</si>
  <si>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</si>
  <si>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</si>
  <si>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</si>
  <si>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</si>
  <si>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</si>
  <si>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</si>
  <si>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</si>
  <si>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</si>
  <si>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</si>
  <si>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</si>
  <si>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</si>
  <si>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</si>
  <si>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</si>
  <si>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</si>
  <si>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</si>
  <si>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</si>
  <si>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</si>
  <si>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</si>
  <si>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</si>
  <si>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</si>
  <si>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</si>
  <si>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</si>
  <si>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</si>
  <si>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</si>
  <si>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</si>
  <si>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</si>
  <si>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</si>
  <si>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</si>
  <si>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</si>
  <si>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</si>
  <si>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</si>
  <si>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</si>
  <si>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</si>
  <si>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</si>
  <si>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</si>
  <si>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</si>
  <si>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</si>
  <si>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</si>
  <si>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</si>
  <si>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</si>
  <si>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</si>
  <si>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</si>
  <si>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</si>
  <si>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</si>
  <si>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</si>
  <si>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</si>
  <si>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</si>
  <si>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</si>
  <si>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</si>
  <si>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</si>
  <si>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</si>
  <si>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</si>
  <si>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</si>
  <si>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</si>
  <si>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</si>
  <si>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</si>
  <si>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</si>
  <si>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</si>
  <si>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</si>
  <si>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</si>
  <si>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</si>
  <si>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</si>
  <si>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</si>
  <si>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</si>
  <si>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</si>
  <si>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</si>
  <si>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</si>
  <si>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</si>
  <si>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</si>
  <si>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</si>
  <si>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</si>
  <si>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</si>
  <si>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</si>
  <si>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</si>
  <si>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</si>
  <si>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</si>
  <si>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</si>
  <si>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</si>
  <si>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</si>
  <si>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</si>
  <si>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</si>
  <si>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</si>
  <si>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</si>
  <si>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</si>
  <si>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</si>
  <si>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</si>
  <si>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</si>
  <si>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</si>
  <si>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</si>
  <si>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</si>
  <si>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</si>
  <si>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</si>
  <si>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</si>
  <si>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</si>
  <si>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</si>
  <si>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</si>
  <si>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</si>
  <si>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</si>
  <si>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</si>
  <si>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</si>
  <si>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</si>
  <si>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</si>
  <si>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</si>
  <si>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</si>
  <si>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</si>
  <si>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</si>
  <si>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</si>
  <si>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</si>
  <si>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</si>
  <si>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</si>
  <si>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</si>
  <si>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</si>
  <si>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</si>
  <si>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</si>
  <si>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</si>
  <si>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</si>
  <si>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</si>
  <si>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</si>
  <si>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</si>
  <si>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</si>
  <si>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</si>
  <si>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</si>
  <si>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</si>
  <si>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</si>
  <si>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</si>
  <si>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</si>
  <si>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</si>
  <si>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</si>
  <si>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</si>
  <si>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</si>
  <si>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</si>
  <si>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</si>
  <si>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</si>
  <si>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</si>
  <si>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</si>
  <si>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</si>
  <si>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</si>
  <si>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</si>
  <si>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</si>
  <si>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</si>
  <si>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</si>
  <si>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</si>
  <si>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</si>
  <si>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</si>
  <si>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</si>
  <si>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</si>
  <si>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</si>
  <si>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</si>
  <si>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</si>
  <si>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</si>
  <si>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</si>
  <si>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</si>
  <si>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</si>
  <si>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</si>
  <si>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</si>
  <si>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</si>
  <si>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</si>
  <si>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</si>
  <si>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</si>
  <si>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</si>
  <si>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</si>
  <si>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</si>
  <si>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</si>
  <si>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</si>
  <si>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</si>
  <si>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</si>
  <si>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</si>
  <si>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</si>
  <si>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</si>
  <si>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</si>
  <si>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</si>
  <si>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</si>
  <si>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</si>
  <si>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</si>
  <si>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</si>
  <si>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</si>
  <si>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</si>
  <si>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</si>
  <si>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</si>
  <si>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</si>
  <si>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</si>
  <si>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</si>
  <si>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</si>
  <si>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</si>
  <si>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</si>
  <si>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</si>
  <si>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</si>
  <si>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</si>
  <si>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</si>
  <si>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</si>
  <si>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</si>
  <si>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</si>
  <si>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</si>
  <si>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</si>
  <si>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</si>
  <si>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</si>
  <si>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</si>
  <si>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</si>
  <si>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</si>
  <si>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</si>
  <si>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</si>
  <si>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</si>
  <si>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</si>
  <si>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</si>
  <si>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</si>
  <si>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</si>
  <si>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</si>
  <si>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</si>
  <si>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</si>
  <si>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</si>
  <si>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</si>
  <si>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</si>
  <si>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</si>
  <si>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</si>
  <si>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</si>
  <si>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</si>
  <si>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</si>
  <si>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</si>
  <si>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</si>
  <si>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</si>
  <si>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</si>
  <si>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</si>
  <si>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</si>
  <si>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</si>
  <si>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</si>
  <si>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</si>
  <si>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</si>
  <si>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</si>
  <si>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</si>
  <si>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</si>
  <si>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</si>
  <si>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</si>
  <si>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</si>
  <si>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</si>
  <si>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</si>
  <si>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</si>
  <si>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</si>
  <si>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</si>
  <si>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</si>
  <si>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</si>
  <si>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</si>
  <si>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</si>
  <si>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</si>
  <si>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</si>
  <si>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</si>
  <si>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</si>
  <si>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</si>
  <si>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</si>
  <si>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</si>
  <si>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</si>
  <si>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</si>
  <si>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</si>
  <si>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</si>
  <si>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</si>
  <si>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</si>
  <si>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</si>
  <si>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</si>
  <si>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</si>
  <si>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</si>
  <si>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</si>
  <si>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</si>
  <si>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</si>
  <si>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</si>
  <si>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</si>
  <si>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</si>
  <si>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</si>
  <si>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</si>
  <si>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</si>
  <si>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</si>
  <si>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</si>
  <si>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</si>
  <si>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</si>
  <si>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</si>
  <si>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</si>
  <si>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</si>
  <si>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</si>
  <si>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</si>
  <si>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</si>
  <si>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</si>
  <si>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</si>
  <si>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</si>
  <si>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</si>
  <si>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</si>
  <si>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</si>
  <si>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</si>
  <si>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</si>
  <si>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</si>
  <si>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</si>
  <si>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</si>
  <si>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</si>
  <si>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</si>
  <si>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</si>
  <si>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</si>
  <si>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</si>
  <si>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</si>
  <si>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</si>
  <si>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</si>
  <si>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</si>
  <si>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</si>
  <si>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</si>
  <si>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</si>
  <si>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</si>
  <si>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</si>
  <si>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</si>
  <si>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</si>
  <si>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</si>
  <si>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</si>
  <si>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</si>
  <si>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</si>
  <si>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</si>
  <si>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</si>
  <si>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</si>
  <si>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</si>
  <si>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</si>
  <si>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</si>
  <si>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</si>
  <si>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</si>
  <si>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</si>
  <si>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</si>
  <si>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</si>
  <si>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</si>
  <si>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</si>
  <si>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</si>
  <si>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</si>
  <si>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</si>
  <si>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</si>
  <si>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</si>
  <si>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</si>
  <si>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</si>
  <si>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</si>
  <si>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</si>
  <si>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</si>
  <si>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</si>
  <si>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</si>
  <si>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</si>
  <si>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</si>
  <si>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</si>
  <si>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</si>
  <si>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</si>
  <si>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</si>
  <si>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</si>
  <si>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</si>
  <si>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</si>
  <si>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</si>
  <si>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</si>
  <si>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</si>
  <si>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</si>
  <si>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</si>
  <si>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</si>
  <si>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</si>
  <si>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</si>
  <si>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</si>
  <si>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</si>
  <si>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</si>
  <si>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</si>
  <si>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</si>
  <si>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</si>
  <si>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</si>
  <si>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</si>
  <si>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</si>
  <si>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</si>
  <si>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</si>
  <si>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</si>
  <si>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</si>
  <si>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</si>
  <si>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</si>
  <si>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</si>
  <si>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</si>
  <si>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</si>
  <si>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</si>
  <si>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</si>
  <si>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</si>
  <si>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</si>
  <si>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</si>
  <si>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</si>
  <si>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</si>
  <si>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</si>
  <si>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</si>
  <si>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</si>
  <si>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</si>
  <si>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</si>
  <si>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</si>
  <si>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</si>
  <si>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</si>
  <si>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</si>
  <si>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</si>
  <si>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</si>
  <si>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</si>
  <si>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</si>
  <si>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</si>
  <si>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</si>
  <si>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</si>
  <si>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</si>
  <si>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</si>
  <si>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</si>
  <si>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</si>
  <si>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</si>
  <si>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</si>
  <si>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</si>
  <si>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</si>
  <si>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</si>
  <si>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</si>
  <si>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</si>
  <si>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</si>
  <si>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</si>
  <si>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</si>
  <si>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</si>
  <si>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</si>
  <si>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</si>
  <si>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</si>
  <si>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</si>
  <si>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</si>
  <si>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</si>
  <si>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</si>
  <si>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</si>
  <si>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</si>
  <si>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</si>
  <si>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</si>
  <si>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</si>
  <si>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</si>
  <si>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</si>
  <si>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</si>
  <si>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</si>
  <si>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</si>
  <si>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</si>
  <si>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</si>
  <si>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</si>
  <si>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</si>
  <si>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</si>
  <si>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</si>
  <si>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</si>
  <si>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</si>
  <si>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</si>
  <si>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</si>
  <si>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</si>
  <si>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</si>
  <si>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</si>
  <si>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</si>
  <si>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</si>
  <si>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</si>
  <si>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</si>
  <si>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</si>
  <si>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</si>
  <si>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</si>
  <si>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</si>
  <si>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</si>
  <si>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</si>
  <si>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</si>
  <si>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</si>
  <si>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</si>
  <si>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</si>
  <si>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</si>
  <si>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</si>
  <si>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</si>
  <si>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</si>
  <si>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</si>
  <si>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</si>
  <si>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</si>
  <si>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</si>
  <si>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</si>
  <si>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</si>
  <si>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</si>
  <si>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</si>
  <si>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</si>
  <si>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</si>
  <si>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</si>
  <si>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</si>
  <si>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</si>
  <si>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</si>
  <si>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</si>
  <si>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</si>
  <si>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</si>
  <si>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</si>
  <si>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</si>
  <si>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</si>
  <si>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</si>
  <si>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</si>
  <si>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</si>
  <si>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</si>
  <si>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</si>
  <si>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</si>
  <si>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</si>
  <si>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</si>
  <si>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</si>
  <si>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</si>
  <si>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</si>
  <si>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</si>
  <si>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</si>
  <si>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</si>
  <si>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</si>
  <si>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</si>
  <si>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</si>
  <si>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</si>
  <si>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</si>
  <si>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</si>
  <si>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</si>
  <si>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</si>
  <si>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</si>
  <si>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</si>
  <si>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</si>
  <si>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</si>
  <si>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</si>
  <si>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</si>
  <si>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</si>
  <si>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</si>
  <si>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</si>
  <si>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</si>
  <si>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</si>
  <si>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</si>
  <si>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</si>
  <si>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</si>
  <si>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</si>
  <si>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</si>
  <si>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</si>
  <si>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</si>
  <si>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</si>
  <si>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</si>
  <si>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</si>
  <si>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</si>
  <si>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</si>
  <si>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</si>
  <si>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</si>
  <si>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</si>
  <si>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</si>
  <si>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</si>
  <si>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</si>
  <si>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</si>
  <si>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</si>
  <si>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</si>
  <si>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</si>
  <si>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</si>
  <si>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</si>
  <si>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</si>
  <si>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</si>
  <si>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</si>
  <si>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</si>
  <si>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</si>
  <si>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</si>
  <si>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</si>
  <si>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</si>
  <si>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</si>
  <si>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</si>
  <si>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</si>
  <si>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</si>
  <si>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</si>
  <si>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</si>
  <si>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</si>
  <si>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</si>
  <si>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</si>
  <si>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</si>
  <si>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</si>
  <si>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</si>
  <si>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</si>
  <si>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</si>
  <si>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</si>
  <si>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</si>
  <si>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</si>
  <si>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</si>
  <si>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</si>
  <si>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</si>
  <si>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</si>
  <si>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</si>
  <si>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</si>
  <si>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</si>
  <si>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</si>
  <si>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</si>
  <si>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</si>
  <si>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</si>
  <si>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</si>
  <si>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</si>
  <si>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</si>
  <si>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</si>
  <si>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</si>
  <si>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</si>
  <si>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</si>
  <si>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</si>
  <si>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</si>
  <si>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</si>
  <si>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</si>
  <si>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</si>
  <si>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</si>
  <si>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</si>
  <si>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</si>
  <si>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</si>
  <si>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</si>
  <si>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</si>
  <si>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</si>
  <si>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</si>
  <si>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</si>
  <si>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</si>
  <si>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</si>
  <si>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</si>
  <si>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</si>
  <si>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</si>
  <si>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</si>
  <si>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</si>
  <si>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</si>
  <si>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</si>
  <si>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</si>
  <si>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</si>
  <si>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</si>
  <si>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</si>
  <si>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</si>
  <si>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</si>
  <si>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</si>
  <si>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</si>
  <si>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</si>
  <si>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</si>
  <si>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</si>
  <si>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</si>
  <si>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</si>
  <si>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</si>
  <si>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</si>
  <si>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</si>
  <si>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</si>
  <si>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</si>
  <si>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</si>
  <si>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</si>
  <si>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</si>
  <si>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</si>
  <si>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</si>
  <si>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</si>
  <si>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</si>
  <si>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</si>
  <si>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</si>
  <si>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</si>
  <si>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</si>
  <si>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</si>
  <si>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</si>
  <si>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</si>
  <si>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</si>
  <si>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</si>
  <si>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</si>
  <si>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</si>
  <si>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</si>
  <si>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</si>
  <si>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</si>
  <si>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</si>
  <si>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</si>
  <si>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</si>
  <si>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</si>
  <si>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</si>
  <si>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</si>
  <si>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</si>
  <si>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</si>
  <si>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</si>
  <si>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</si>
  <si>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</si>
  <si>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</si>
  <si>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</si>
  <si>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</si>
  <si>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</si>
  <si>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</si>
  <si>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</si>
  <si>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</si>
  <si>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</si>
  <si>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</si>
  <si>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</si>
  <si>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</si>
  <si>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</si>
  <si>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</si>
  <si>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</si>
  <si>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</si>
  <si>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</si>
  <si>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</si>
  <si>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</si>
  <si>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</si>
  <si>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</si>
  <si>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</si>
  <si>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</si>
  <si>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</si>
  <si>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</si>
  <si>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</si>
  <si>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</si>
  <si>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</si>
  <si>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</si>
  <si>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</si>
  <si>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</si>
  <si>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</si>
  <si>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</si>
  <si>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</si>
  <si>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</si>
  <si>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</si>
  <si>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</si>
  <si>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</si>
  <si>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</si>
  <si>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</si>
  <si>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</si>
  <si>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</si>
  <si>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</si>
  <si>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</si>
  <si>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</si>
  <si>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</si>
  <si>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</si>
  <si>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</si>
  <si>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</si>
  <si>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</si>
  <si>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</si>
  <si>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</si>
  <si>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</si>
  <si>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</si>
  <si>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</si>
  <si>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</si>
  <si>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</si>
  <si>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</si>
  <si>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</si>
  <si>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</si>
  <si>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</si>
  <si>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</si>
  <si>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</si>
  <si>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</si>
  <si>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</si>
  <si>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</si>
  <si>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</si>
  <si>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</si>
  <si>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</si>
  <si>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</si>
  <si>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</si>
  <si>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</si>
  <si>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</si>
  <si>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</si>
  <si>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</si>
  <si>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</si>
  <si>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</si>
  <si>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</si>
  <si>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</si>
  <si>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</si>
  <si>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</si>
  <si>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</si>
  <si>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</si>
  <si>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</si>
  <si>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</si>
  <si>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</si>
  <si>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</si>
  <si>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</si>
  <si>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</si>
  <si>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</si>
  <si>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</si>
  <si>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</si>
  <si>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</si>
  <si>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</si>
  <si>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</si>
  <si>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</si>
  <si>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</si>
  <si>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</si>
  <si>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</si>
  <si>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</si>
  <si>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</si>
  <si>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</si>
  <si>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</si>
  <si>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</si>
  <si>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</si>
  <si>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</si>
  <si>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</si>
  <si>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</si>
  <si>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</si>
  <si>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</si>
  <si>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</si>
  <si>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</si>
  <si>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</si>
  <si>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</si>
  <si>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</si>
  <si>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</si>
  <si>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</si>
  <si>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</si>
  <si>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</si>
  <si>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</si>
  <si>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</si>
  <si>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</si>
  <si>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</si>
  <si>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</si>
  <si>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</si>
  <si>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</si>
  <si>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</si>
  <si>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</si>
  <si>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</si>
  <si>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</si>
  <si>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</si>
  <si>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</si>
  <si>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</si>
  <si>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</si>
  <si>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</si>
  <si>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</si>
  <si>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</si>
  <si>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</si>
  <si>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</si>
  <si>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</si>
  <si>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</si>
  <si>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</si>
  <si>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</si>
  <si>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</si>
  <si>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</si>
  <si>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</si>
  <si>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</si>
  <si>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</si>
  <si>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</si>
  <si>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</si>
  <si>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</si>
  <si>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</si>
  <si>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</si>
  <si>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</si>
  <si>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</si>
  <si>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</si>
  <si>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</si>
  <si>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</si>
  <si>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</si>
  <si>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</si>
  <si>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</si>
  <si>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</si>
  <si>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</si>
  <si>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</si>
  <si>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</si>
  <si>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</si>
  <si>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</si>
  <si>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</si>
  <si>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</si>
  <si>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</si>
  <si>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</si>
  <si>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</si>
  <si>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</si>
  <si>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</si>
  <si>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</si>
  <si>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</si>
  <si>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</si>
  <si>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</si>
  <si>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</si>
  <si>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</si>
  <si>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</si>
  <si>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</si>
  <si>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</si>
  <si>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</si>
  <si>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</si>
  <si>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</si>
  <si>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</si>
  <si>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</si>
  <si>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</si>
  <si>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</si>
  <si>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</si>
  <si>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</si>
  <si>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</si>
  <si>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</si>
  <si>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</si>
  <si>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</si>
  <si>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</si>
  <si>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</si>
  <si>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</si>
  <si>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</si>
  <si>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</si>
  <si>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</si>
  <si>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</si>
  <si>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</si>
  <si>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</si>
  <si>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</si>
  <si>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</si>
  <si>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</si>
  <si>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</si>
  <si>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</si>
  <si>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</si>
  <si>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</si>
  <si>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</si>
  <si>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</si>
  <si>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</si>
  <si>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</si>
  <si>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</si>
  <si>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</si>
  <si>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</si>
  <si>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</si>
  <si>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</si>
  <si>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</si>
  <si>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</si>
  <si>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</si>
  <si>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</si>
  <si>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</si>
  <si>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</si>
  <si>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</si>
  <si>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</si>
  <si>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</si>
  <si>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</si>
  <si>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</si>
  <si>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</si>
  <si>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</si>
  <si>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</si>
  <si>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</si>
  <si>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</si>
  <si>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</si>
  <si>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</si>
  <si>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</si>
  <si>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</si>
  <si>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</si>
  <si>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</si>
  <si>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</si>
  <si>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</si>
  <si>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</si>
  <si>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</si>
  <si>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</si>
  <si>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</si>
  <si>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</si>
  <si>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</si>
  <si>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</si>
  <si>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</si>
  <si>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</si>
  <si>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</si>
  <si>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</si>
  <si>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</si>
  <si>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</si>
  <si>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</si>
  <si>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</si>
  <si>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</si>
  <si>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</si>
  <si>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</si>
  <si>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</si>
  <si>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</si>
  <si>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</si>
  <si>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</si>
  <si>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</si>
  <si>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</si>
  <si>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</si>
  <si>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</si>
  <si>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</si>
  <si>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</si>
  <si>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</si>
  <si>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</si>
  <si>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</si>
  <si>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</si>
  <si>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</si>
  <si>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</si>
  <si>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</si>
  <si>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</si>
  <si>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</si>
  <si>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</si>
  <si>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</si>
  <si>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</si>
  <si>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</si>
  <si>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</si>
  <si>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</si>
  <si>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</si>
  <si>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</si>
  <si>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</si>
  <si>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</si>
  <si>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</si>
  <si>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</si>
  <si>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</si>
  <si>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</si>
  <si>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</si>
  <si>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</si>
  <si>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</si>
  <si>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</si>
  <si>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</si>
  <si>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</si>
  <si>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</si>
  <si>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</si>
  <si>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</si>
  <si>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</si>
  <si>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</si>
  <si>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</si>
  <si>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</si>
  <si>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</si>
  <si>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</si>
  <si>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</si>
  <si>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</si>
  <si>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</si>
  <si>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</si>
  <si>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</si>
  <si>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</si>
  <si>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</si>
  <si>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</si>
  <si>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</si>
  <si>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</si>
  <si>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</si>
  <si>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</si>
  <si>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</si>
  <si>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</si>
  <si>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</si>
  <si>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</si>
  <si>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</si>
  <si>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</si>
  <si>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</si>
  <si>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</si>
  <si>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</si>
  <si>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</si>
  <si>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</si>
  <si>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</si>
  <si>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</si>
  <si>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</si>
  <si>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</si>
  <si>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</si>
  <si>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</si>
  <si>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</si>
  <si>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</si>
  <si>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</si>
  <si>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</si>
  <si>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</si>
  <si>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</si>
  <si>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</si>
  <si>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</si>
  <si>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</si>
  <si>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</si>
  <si>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</si>
  <si>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</si>
  <si>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</si>
  <si>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</si>
  <si>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</si>
  <si>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</si>
  <si>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</si>
  <si>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</si>
  <si>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</si>
  <si>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</si>
  <si>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</si>
  <si>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</si>
  <si>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</si>
  <si>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</si>
  <si>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</si>
  <si>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</si>
  <si>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</si>
  <si>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</si>
  <si>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</si>
  <si>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</si>
  <si>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</si>
  <si>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</si>
  <si>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</si>
  <si>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</si>
  <si>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</si>
  <si>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</si>
  <si>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</si>
  <si>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</si>
  <si>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</si>
  <si>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</si>
  <si>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</si>
  <si>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</si>
  <si>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</si>
  <si>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</si>
  <si>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</si>
  <si>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</si>
  <si>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</si>
  <si>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</si>
  <si>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</si>
  <si>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</si>
  <si>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</si>
  <si>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</si>
  <si>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</si>
  <si>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</si>
  <si>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</si>
  <si>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</si>
  <si>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</si>
  <si>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</si>
  <si>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</si>
  <si>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</si>
  <si>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</si>
  <si>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</si>
  <si>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</si>
  <si>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</si>
  <si>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</si>
  <si>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</si>
  <si>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</si>
  <si>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</si>
  <si>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</si>
  <si>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</si>
  <si>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</si>
  <si>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</si>
  <si>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</si>
  <si>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</si>
  <si>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</si>
  <si>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</si>
  <si>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</si>
  <si>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</si>
  <si>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</si>
  <si>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</si>
  <si>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</si>
  <si>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</si>
  <si>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</si>
  <si>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</si>
  <si>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</si>
  <si>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</si>
  <si>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</si>
  <si>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</si>
  <si>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</si>
  <si>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</si>
  <si>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</si>
  <si>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</si>
  <si>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</si>
  <si>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</si>
  <si>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</si>
  <si>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</si>
  <si>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</si>
  <si>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</si>
  <si>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</si>
  <si>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</si>
  <si>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</si>
  <si>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</si>
  <si>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</si>
  <si>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</si>
  <si>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</si>
  <si>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</si>
  <si>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</si>
  <si>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</si>
  <si>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</si>
  <si>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</si>
  <si>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</si>
  <si>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</si>
  <si>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</si>
  <si>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</si>
  <si>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</si>
  <si>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</si>
  <si>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</si>
  <si>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</si>
  <si>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</si>
  <si>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</si>
  <si>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</si>
  <si>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</si>
  <si>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</si>
  <si>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</si>
  <si>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</si>
  <si>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</si>
  <si>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</si>
  <si>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</si>
  <si>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</si>
  <si>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</si>
  <si>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</si>
  <si>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</si>
  <si>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</si>
  <si>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</si>
  <si>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</si>
  <si>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</si>
  <si>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</si>
  <si>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</si>
  <si>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</si>
  <si>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</si>
  <si>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</si>
  <si>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</si>
  <si>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</si>
  <si>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</si>
  <si>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</si>
  <si>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</si>
  <si>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</si>
  <si>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</si>
  <si>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</si>
  <si>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</si>
  <si>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</si>
  <si>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</si>
  <si>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</si>
  <si>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</si>
  <si>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</si>
  <si>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</si>
  <si>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</si>
  <si>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</si>
  <si>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</si>
  <si>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</si>
  <si>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</si>
  <si>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</si>
  <si>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</si>
  <si>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</si>
  <si>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</si>
  <si>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</si>
  <si>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</si>
  <si>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</si>
  <si>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</si>
  <si>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</si>
  <si>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</si>
  <si>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</si>
  <si>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</si>
  <si>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</si>
  <si>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</si>
  <si>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</si>
  <si>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</si>
  <si>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</si>
  <si>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</si>
  <si>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</si>
  <si>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</si>
  <si>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</si>
  <si>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</si>
  <si>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</si>
  <si>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</si>
  <si>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</si>
  <si>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</si>
  <si>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</si>
  <si>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</si>
  <si>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</si>
  <si>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</si>
  <si>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</si>
  <si>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</si>
  <si>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</si>
  <si>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</si>
  <si>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</si>
  <si>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</si>
  <si>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</si>
  <si>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</si>
  <si>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</si>
  <si>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</si>
  <si>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</si>
  <si>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</si>
  <si>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</si>
  <si>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</si>
  <si>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</si>
  <si>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</si>
  <si>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</si>
  <si>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</si>
  <si>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</si>
  <si>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</si>
  <si>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</si>
  <si>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</si>
  <si>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</si>
  <si>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</si>
  <si>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</si>
  <si>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</si>
  <si>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</si>
  <si>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</si>
  <si>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</si>
  <si>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</si>
  <si>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</si>
  <si>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</si>
  <si>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</si>
  <si>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</si>
  <si>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</si>
  <si>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</si>
  <si>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</si>
  <si>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</si>
  <si>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</si>
  <si>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</si>
  <si>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</si>
  <si>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</si>
  <si>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</si>
  <si>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</si>
  <si>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</si>
  <si>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</si>
  <si>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</si>
  <si>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</si>
  <si>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</si>
  <si>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</si>
  <si>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</si>
  <si>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</si>
  <si>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</si>
  <si>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</si>
  <si>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</si>
  <si>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</si>
  <si>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</si>
  <si>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</si>
  <si>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</si>
  <si>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</si>
  <si>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</si>
  <si>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</si>
  <si>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</si>
  <si>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</si>
  <si>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</si>
  <si>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</si>
  <si>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</si>
  <si>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</si>
  <si>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</si>
  <si>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</si>
  <si>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</si>
  <si>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</si>
  <si>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</si>
  <si>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</si>
  <si>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</si>
  <si>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</si>
  <si>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</si>
  <si>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</si>
  <si>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</si>
  <si>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</si>
  <si>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</si>
  <si>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</si>
  <si>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</si>
  <si>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</si>
  <si>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</si>
  <si>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</si>
  <si>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</si>
  <si>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</si>
  <si>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</si>
  <si>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</si>
  <si>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</si>
  <si>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</si>
  <si>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</si>
  <si>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</si>
  <si>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</si>
  <si>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</si>
  <si>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</si>
  <si>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</si>
  <si>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</si>
  <si>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</si>
  <si>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</si>
  <si>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</si>
  <si>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</si>
  <si>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</si>
  <si>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</si>
  <si>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</si>
  <si>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</si>
  <si>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</si>
  <si>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</si>
  <si>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</si>
  <si>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</si>
  <si>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</si>
  <si>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</si>
  <si>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</si>
  <si>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</si>
  <si>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</si>
  <si>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</si>
  <si>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</si>
  <si>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</si>
  <si>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</si>
  <si>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</si>
  <si>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</si>
  <si>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</si>
  <si>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</si>
  <si>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</si>
  <si>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</si>
  <si>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</si>
  <si>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</si>
  <si>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</si>
  <si>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</si>
  <si>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</si>
  <si>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</si>
  <si>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</si>
  <si>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</si>
  <si>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</si>
  <si>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</si>
  <si>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</si>
  <si>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</si>
  <si>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</si>
  <si>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</si>
  <si>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</si>
  <si>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</si>
  <si>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</si>
  <si>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</si>
  <si>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</si>
  <si>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</si>
  <si>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</si>
  <si>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</si>
  <si>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</si>
  <si>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</si>
  <si>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</si>
  <si>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</si>
  <si>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</si>
  <si>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</si>
  <si>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</si>
  <si>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</si>
  <si>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</si>
  <si>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</si>
  <si>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</si>
  <si>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</si>
  <si>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</si>
  <si>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</si>
  <si>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</si>
  <si>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</si>
  <si>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</si>
  <si>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</si>
  <si>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</si>
  <si>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</si>
  <si>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</si>
  <si>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</si>
  <si>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</si>
  <si>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</si>
  <si>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</si>
  <si>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</si>
  <si>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</si>
  <si>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</si>
  <si>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</si>
  <si>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</si>
  <si>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</si>
  <si>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</si>
  <si>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</si>
  <si>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</si>
  <si>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</si>
  <si>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</si>
  <si>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</si>
  <si>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</si>
  <si>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</si>
  <si>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</si>
  <si>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</si>
  <si>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</si>
  <si>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</si>
  <si>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</si>
  <si>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</si>
  <si>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</si>
  <si>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</si>
  <si>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</si>
  <si>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</si>
  <si>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</si>
  <si>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</si>
  <si>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</si>
  <si>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</si>
  <si>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</si>
  <si>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</si>
  <si>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</si>
  <si>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</si>
  <si>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</si>
  <si>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</si>
  <si>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</si>
  <si>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</si>
  <si>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</si>
  <si>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</si>
  <si>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</si>
  <si>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</si>
  <si>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</si>
  <si>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</si>
  <si>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</si>
  <si>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</si>
  <si>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</si>
  <si>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</si>
  <si>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</si>
  <si>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</si>
  <si>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</si>
  <si>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</si>
  <si>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</si>
  <si>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</si>
  <si>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</si>
  <si>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</si>
  <si>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</si>
  <si>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</si>
  <si>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</si>
  <si>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</si>
  <si>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</si>
  <si>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</si>
  <si>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</si>
  <si>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</si>
  <si>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</si>
  <si>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</si>
  <si>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</si>
  <si>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</si>
  <si>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</si>
  <si>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</si>
  <si>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</si>
  <si>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</si>
  <si>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</si>
  <si>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</si>
  <si>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</si>
  <si>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</si>
  <si>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</si>
  <si>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</si>
  <si>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</si>
  <si>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</si>
  <si>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</si>
  <si>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</si>
  <si>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</si>
  <si>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</si>
  <si>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</si>
  <si>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</si>
  <si>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</si>
  <si>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</si>
  <si>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</si>
  <si>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</si>
  <si>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</si>
  <si>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</si>
  <si>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</si>
  <si>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</si>
  <si>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</si>
  <si>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</si>
  <si>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</si>
  <si>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</si>
  <si>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</si>
  <si>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</si>
  <si>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</si>
  <si>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</si>
  <si>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</si>
  <si>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</si>
  <si>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</si>
  <si>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</si>
  <si>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</si>
  <si>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</si>
  <si>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</si>
  <si>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</si>
  <si>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</si>
  <si>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</si>
  <si>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</si>
  <si>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</si>
  <si>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</si>
  <si>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</si>
  <si>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</si>
  <si>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</si>
  <si>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</si>
  <si>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</si>
  <si>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</si>
  <si>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</si>
  <si>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</si>
  <si>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</si>
  <si>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</si>
  <si>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</si>
  <si>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</si>
  <si>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</si>
  <si>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</si>
  <si>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</si>
  <si>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</si>
  <si>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</si>
  <si>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</si>
  <si>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</si>
  <si>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</si>
  <si>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</si>
  <si>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</si>
  <si>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</si>
  <si>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</si>
  <si>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</si>
  <si>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</si>
  <si>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</si>
  <si>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</si>
  <si>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</si>
  <si>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</si>
  <si>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</si>
  <si>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</si>
  <si>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</si>
  <si>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</si>
  <si>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</si>
  <si>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</si>
  <si>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</si>
  <si>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</si>
  <si>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</si>
  <si>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</si>
  <si>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</si>
  <si>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</si>
  <si>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</si>
  <si>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</si>
  <si>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</si>
  <si>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</si>
  <si>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</si>
  <si>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</si>
  <si>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</si>
  <si>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</si>
  <si>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</si>
  <si>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</si>
  <si>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</si>
  <si>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</si>
  <si>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</si>
  <si>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</si>
  <si>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</si>
  <si>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</si>
  <si>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</si>
  <si>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</si>
  <si>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</si>
  <si>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</si>
  <si>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</si>
  <si>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</si>
  <si>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</si>
  <si>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</si>
  <si>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</si>
  <si>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</si>
  <si>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</si>
  <si>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</si>
  <si>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</si>
  <si>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</si>
  <si>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</si>
  <si>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</si>
  <si>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</si>
  <si>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</si>
  <si>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</si>
  <si>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</si>
  <si>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</si>
  <si>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</si>
  <si>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</si>
  <si>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</si>
  <si>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</si>
  <si>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</si>
  <si>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</si>
  <si>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</si>
  <si>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</si>
  <si>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</si>
  <si>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</si>
  <si>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</si>
  <si>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</si>
  <si>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</si>
  <si>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</si>
  <si>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</si>
  <si>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</si>
  <si>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</si>
  <si>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</si>
  <si>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</si>
  <si>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</si>
  <si>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</si>
  <si>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</si>
  <si>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</si>
  <si>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</si>
  <si>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</si>
  <si>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</si>
  <si>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</si>
  <si>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</si>
  <si>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</si>
  <si>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</si>
  <si>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</si>
  <si>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</si>
  <si>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</si>
  <si>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</si>
  <si>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</si>
  <si>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</si>
  <si>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</si>
  <si>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</si>
  <si>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</si>
  <si>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</si>
  <si>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</si>
  <si>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</si>
  <si>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</si>
  <si>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</si>
  <si>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</si>
  <si>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</si>
  <si>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</si>
  <si>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</si>
  <si>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</si>
  <si>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</si>
  <si>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</si>
  <si>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</si>
  <si>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</si>
  <si>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</si>
  <si>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</si>
  <si>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</si>
  <si>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</si>
  <si>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</si>
  <si>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</si>
  <si>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</si>
  <si>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</si>
  <si>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</si>
  <si>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</si>
  <si>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</si>
  <si>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</si>
  <si>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</si>
  <si>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</si>
  <si>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</si>
  <si>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</si>
  <si>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</si>
  <si>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</si>
  <si>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</si>
  <si>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</si>
  <si>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</si>
  <si>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</si>
  <si>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</si>
  <si>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</si>
  <si>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</si>
  <si>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</si>
  <si>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</si>
  <si>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</si>
  <si>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</si>
  <si>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</si>
  <si>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</si>
  <si>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</si>
  <si>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</si>
  <si>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</si>
  <si>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</si>
  <si>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</si>
  <si>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</si>
  <si>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</si>
  <si>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</si>
  <si>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</si>
  <si>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</si>
  <si>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</si>
  <si>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</si>
  <si>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</si>
  <si>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</si>
  <si>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</si>
  <si>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</si>
  <si>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</si>
  <si>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</si>
  <si>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</si>
  <si>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</si>
  <si>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</si>
  <si>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</si>
  <si>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</si>
  <si>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</si>
  <si>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</si>
  <si>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</si>
  <si>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</si>
  <si>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</si>
  <si>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</si>
  <si>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</si>
  <si>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</si>
  <si>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</si>
  <si>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</si>
  <si>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</si>
  <si>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</si>
  <si>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</si>
  <si>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</si>
  <si>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</si>
  <si>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</si>
  <si>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</si>
  <si>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</si>
  <si>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</si>
  <si>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</si>
  <si>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</si>
  <si>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</si>
  <si>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</si>
  <si>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</si>
  <si>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</si>
  <si>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</si>
  <si>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</si>
  <si>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</si>
  <si>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</si>
  <si>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</si>
  <si>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</si>
  <si>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</si>
  <si>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</si>
  <si>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</si>
  <si>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</si>
  <si>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</si>
  <si>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</si>
  <si>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</si>
  <si>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</si>
  <si>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</si>
  <si>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</si>
  <si>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</si>
  <si>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</si>
  <si>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</si>
  <si>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</si>
  <si>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</si>
  <si>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</si>
  <si>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</si>
  <si>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</si>
  <si>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</si>
  <si>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</si>
  <si>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</si>
  <si>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</si>
  <si>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</si>
  <si>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</si>
  <si>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</si>
  <si>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</si>
  <si>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</si>
  <si>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</si>
  <si>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</si>
  <si>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</si>
  <si>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</si>
  <si>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</si>
  <si>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</si>
  <si>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</si>
  <si>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</si>
  <si>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</si>
  <si>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</si>
  <si>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</si>
  <si>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</si>
  <si>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</si>
  <si>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</si>
  <si>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</si>
  <si>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</si>
  <si>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</si>
  <si>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</si>
  <si>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</si>
  <si>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</si>
  <si>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</si>
  <si>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</si>
  <si>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</si>
  <si>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</si>
  <si>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</si>
  <si>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</si>
  <si>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</si>
  <si>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</si>
  <si>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</si>
  <si>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</si>
  <si>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</si>
  <si>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</si>
  <si>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</si>
  <si>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</si>
  <si>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</si>
  <si>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</si>
  <si>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</si>
  <si>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</si>
  <si>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</si>
  <si>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</si>
  <si>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</si>
  <si>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</si>
  <si>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</si>
  <si>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</si>
  <si>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</si>
  <si>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</si>
  <si>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</si>
  <si>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</si>
  <si>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</si>
  <si>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</si>
  <si>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</si>
  <si>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</si>
  <si>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</si>
  <si>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</si>
  <si>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</si>
  <si>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</si>
  <si>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</si>
  <si>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</si>
  <si>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</si>
  <si>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</si>
  <si>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</si>
  <si>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</si>
  <si>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</si>
  <si>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</si>
  <si>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</si>
  <si>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</si>
  <si>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</si>
  <si>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</si>
  <si>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</si>
  <si>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</si>
  <si>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</si>
  <si>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</si>
  <si>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</si>
  <si>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</si>
  <si>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</si>
  <si>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</si>
  <si>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</si>
  <si>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</si>
  <si>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</si>
  <si>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</si>
  <si>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</si>
  <si>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</si>
  <si>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</si>
  <si>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</si>
  <si>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</si>
  <si>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</si>
  <si>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</si>
  <si>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</si>
  <si>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</si>
  <si>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</si>
  <si>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</si>
  <si>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</si>
  <si>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</si>
  <si>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</si>
  <si>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</si>
  <si>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</si>
  <si>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</si>
  <si>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</si>
  <si>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</si>
  <si>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</si>
  <si>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</si>
  <si>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</si>
  <si>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</si>
  <si>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</si>
  <si>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</si>
  <si>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</si>
  <si>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</si>
  <si>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</si>
  <si>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</si>
  <si>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</si>
  <si>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</si>
  <si>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</si>
  <si>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</si>
  <si>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</si>
  <si>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</si>
  <si>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</si>
  <si>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</si>
  <si>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</si>
  <si>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</si>
  <si>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</si>
  <si>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</si>
  <si>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</si>
  <si>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</si>
  <si>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</si>
  <si>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</si>
  <si>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</si>
  <si>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</si>
  <si>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</si>
  <si>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</si>
  <si>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</si>
  <si>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</si>
  <si>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</si>
  <si>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</si>
  <si>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</si>
  <si>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</si>
  <si>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</si>
  <si>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</si>
  <si>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</si>
  <si>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</si>
  <si>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</si>
  <si>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</si>
  <si>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</si>
  <si>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</si>
  <si>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</si>
  <si>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</si>
  <si>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</si>
  <si>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</si>
  <si>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</si>
  <si>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</si>
  <si>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</si>
  <si>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</si>
  <si>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</si>
  <si>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</si>
  <si>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</si>
  <si>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</si>
  <si>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</si>
  <si>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</si>
  <si>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</si>
  <si>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</si>
  <si>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</si>
  <si>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</si>
  <si>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</si>
  <si>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</si>
  <si>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</si>
  <si>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</si>
  <si>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</si>
  <si>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</si>
  <si>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</si>
  <si>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</si>
  <si>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</si>
  <si>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</si>
  <si>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</si>
  <si>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</si>
  <si>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</si>
  <si>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</si>
  <si>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</si>
  <si>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</si>
  <si>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</si>
  <si>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</si>
  <si>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</si>
  <si>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</si>
  <si>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</si>
  <si>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</si>
  <si>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</si>
  <si>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</si>
  <si>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</si>
  <si>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</si>
  <si>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</si>
  <si>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</si>
  <si>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</si>
  <si>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</si>
  <si>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</si>
  <si>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</si>
  <si>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</si>
  <si>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</si>
  <si>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</si>
  <si>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</si>
  <si>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</si>
  <si>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</si>
  <si>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</si>
  <si>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</si>
  <si>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</si>
  <si>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</si>
  <si>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</si>
  <si>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</si>
  <si>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</si>
  <si>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</si>
  <si>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</si>
  <si>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</si>
  <si>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</si>
  <si>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</si>
  <si>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</si>
  <si>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</si>
  <si>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</si>
  <si>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</si>
  <si>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</si>
  <si>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</si>
  <si>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</si>
  <si>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</si>
  <si>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</si>
  <si>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</si>
  <si>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</si>
  <si>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</si>
  <si>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</si>
  <si>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</si>
  <si>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</si>
  <si>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</si>
  <si>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</si>
  <si>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</si>
  <si>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</si>
  <si>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</si>
  <si>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</si>
  <si>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</si>
  <si>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</si>
  <si>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</si>
  <si>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</si>
  <si>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</si>
  <si>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</si>
  <si>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</si>
  <si>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</si>
  <si>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</si>
  <si>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</si>
  <si>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</si>
  <si>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</si>
  <si>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</si>
  <si>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</si>
  <si>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</si>
  <si>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</si>
  <si>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</si>
  <si>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</si>
  <si>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</si>
  <si>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</si>
  <si>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</si>
  <si>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</si>
  <si>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</si>
  <si>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</si>
  <si>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</si>
  <si>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</si>
  <si>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</si>
  <si>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</si>
  <si>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</si>
  <si>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</si>
  <si>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</si>
  <si>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</si>
  <si>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</si>
  <si>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</si>
  <si>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</si>
  <si>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</si>
  <si>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</si>
  <si>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</si>
  <si>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</si>
  <si>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</si>
  <si>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</si>
  <si>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</si>
  <si>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</si>
  <si>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</si>
  <si>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</si>
  <si>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</si>
  <si>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</si>
  <si>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</si>
  <si>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</si>
  <si>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</si>
  <si>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</si>
  <si>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</si>
  <si>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</si>
  <si>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</si>
  <si>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</si>
  <si>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</si>
  <si>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</si>
  <si>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</si>
  <si>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</si>
  <si>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</si>
  <si>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</si>
  <si>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</si>
  <si>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</si>
  <si>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</si>
  <si>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</si>
  <si>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</si>
  <si>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</si>
  <si>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</si>
  <si>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</si>
  <si>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</si>
  <si>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</si>
  <si>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</si>
  <si>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</si>
  <si>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</si>
  <si>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</si>
  <si>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</si>
  <si>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</si>
  <si>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</si>
  <si>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</si>
  <si>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</si>
  <si>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</si>
  <si>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</si>
  <si>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</si>
  <si>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</si>
  <si>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</si>
  <si>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</si>
  <si>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</si>
  <si>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</si>
  <si>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</si>
  <si>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</si>
  <si>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</si>
  <si>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</si>
  <si>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</si>
  <si>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</si>
  <si>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</si>
  <si>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</si>
  <si>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</si>
  <si>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</si>
  <si>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</si>
  <si>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</si>
  <si>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</si>
  <si>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</si>
  <si>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</si>
  <si>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</si>
  <si>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</si>
  <si>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</si>
  <si>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</si>
  <si>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</si>
  <si>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</si>
  <si>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</si>
  <si>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</si>
  <si>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</si>
  <si>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</si>
  <si>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</si>
  <si>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</si>
  <si>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</si>
  <si>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</si>
  <si>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</si>
  <si>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</si>
  <si>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</si>
  <si>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</si>
  <si>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</si>
  <si>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</si>
  <si>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</si>
  <si>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</si>
  <si>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</si>
  <si>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</si>
  <si>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</si>
  <si>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</si>
  <si>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</si>
  <si>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</si>
  <si>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</si>
  <si>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</si>
  <si>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</si>
  <si>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</si>
  <si>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</si>
  <si>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</si>
  <si>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</si>
  <si>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</si>
  <si>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</si>
  <si>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</si>
  <si>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</si>
  <si>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</si>
  <si>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</si>
  <si>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</si>
  <si>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</si>
  <si>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</si>
  <si>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</si>
  <si>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</si>
  <si>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</si>
  <si>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</si>
  <si>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</si>
  <si>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</si>
  <si>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</si>
  <si>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</si>
  <si>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</si>
  <si>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</si>
  <si>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</si>
  <si>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</si>
  <si>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</si>
  <si>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</si>
  <si>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</si>
  <si>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</si>
  <si>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</si>
  <si>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</si>
  <si>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</si>
  <si>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</si>
  <si>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</si>
  <si>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</si>
  <si>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</si>
  <si>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</si>
  <si>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</si>
  <si>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</si>
  <si>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</si>
  <si>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</si>
  <si>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</si>
  <si>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</si>
  <si>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</si>
  <si>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</si>
  <si>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</si>
  <si>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</si>
  <si>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</si>
  <si>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</si>
  <si>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</si>
  <si>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</si>
  <si>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</si>
  <si>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</si>
  <si>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</si>
  <si>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</si>
  <si>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</si>
  <si>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</si>
  <si>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</si>
  <si>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</si>
  <si>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</si>
  <si>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</si>
  <si>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</si>
  <si>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</si>
  <si>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</si>
  <si>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</si>
  <si>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</si>
  <si>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</si>
  <si>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</si>
  <si>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</si>
  <si>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</si>
  <si>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</si>
  <si>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</si>
  <si>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</si>
  <si>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</si>
  <si>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</si>
  <si>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</si>
  <si>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</si>
  <si>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</si>
  <si>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</si>
  <si>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</si>
  <si>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</si>
  <si>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</si>
  <si>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</si>
  <si>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</si>
  <si>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</si>
  <si>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</si>
  <si>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</si>
  <si>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</si>
  <si>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</si>
  <si>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</si>
  <si>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</si>
  <si>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</si>
  <si>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</si>
  <si>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</si>
  <si>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</si>
  <si>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</si>
  <si>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</si>
  <si>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</si>
  <si>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</si>
  <si>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</si>
  <si>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</si>
  <si>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</si>
  <si>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</si>
  <si>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</si>
  <si>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</si>
  <si>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</si>
  <si>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</si>
  <si>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</si>
  <si>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</si>
  <si>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</si>
  <si>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</si>
  <si>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</si>
  <si>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</si>
  <si>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</si>
  <si>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</si>
  <si>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</si>
  <si>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</si>
  <si>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</si>
  <si>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</si>
  <si>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</si>
  <si>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</si>
  <si>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</si>
  <si>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</si>
  <si>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</si>
  <si>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</si>
  <si>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</si>
  <si>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</si>
  <si>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</si>
  <si>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</si>
  <si>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</si>
  <si>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</si>
  <si>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</si>
  <si>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</si>
  <si>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</si>
  <si>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</si>
  <si>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</si>
  <si>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</si>
  <si>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</si>
  <si>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</si>
  <si>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</si>
  <si>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</si>
  <si>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</si>
  <si>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</si>
  <si>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</si>
  <si>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</si>
  <si>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</si>
  <si>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</si>
  <si>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</si>
  <si>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</si>
  <si>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</si>
  <si>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</si>
  <si>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</si>
  <si>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</si>
  <si>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</si>
  <si>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</si>
  <si>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</si>
  <si>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</si>
  <si>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</si>
  <si>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</si>
  <si>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</si>
  <si>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</si>
  <si>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</si>
  <si>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</si>
  <si>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</si>
  <si>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</si>
  <si>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</si>
  <si>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</si>
  <si>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</si>
  <si>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</si>
  <si>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</si>
  <si>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</si>
  <si>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</si>
  <si>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</si>
  <si>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</si>
  <si>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</si>
  <si>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</si>
  <si>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</si>
  <si>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</si>
  <si>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</si>
  <si>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</si>
  <si>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</si>
  <si>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</si>
  <si>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</si>
  <si>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</si>
  <si>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</si>
  <si>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</si>
  <si>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</si>
  <si>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</si>
  <si>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</si>
  <si>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</si>
  <si>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</si>
  <si>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</si>
  <si>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</si>
  <si>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</si>
  <si>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</si>
  <si>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</si>
  <si>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</si>
  <si>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</si>
  <si>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</si>
  <si>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</si>
  <si>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</si>
  <si>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</si>
  <si>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</si>
  <si>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</si>
  <si>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</si>
  <si>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</si>
  <si>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</si>
  <si>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</si>
  <si>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</si>
  <si>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</si>
  <si>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</si>
  <si>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</si>
  <si>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</si>
  <si>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</si>
  <si>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</si>
  <si>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</si>
  <si>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</si>
  <si>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</si>
  <si>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</si>
  <si>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</si>
  <si>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</si>
  <si>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</si>
  <si>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</si>
  <si>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</si>
  <si>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</si>
  <si>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</si>
  <si>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</si>
  <si>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</si>
  <si>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</si>
  <si>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</si>
  <si>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</si>
  <si>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</si>
  <si>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</si>
  <si>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</si>
  <si>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</si>
  <si>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</si>
  <si>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</si>
  <si>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</si>
  <si>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</si>
  <si>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</si>
  <si>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</si>
  <si>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</si>
  <si>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</si>
  <si>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</si>
  <si>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</si>
  <si>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</si>
  <si>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</si>
  <si>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</si>
  <si>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</si>
  <si>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</si>
  <si>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</si>
  <si>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</si>
  <si>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</si>
  <si>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</si>
  <si>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</si>
  <si>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</si>
  <si>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</si>
  <si>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</si>
  <si>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</si>
  <si>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</si>
  <si>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</si>
  <si>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</si>
  <si>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</si>
  <si>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</si>
  <si>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</si>
  <si>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</si>
  <si>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</si>
  <si>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</si>
  <si>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</si>
  <si>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</si>
  <si>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</si>
  <si>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</si>
  <si>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</si>
  <si>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</si>
  <si>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</si>
  <si>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</si>
  <si>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</si>
  <si>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</si>
  <si>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</si>
  <si>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</si>
  <si>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</si>
  <si>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</si>
  <si>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</si>
  <si>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</si>
  <si>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</si>
  <si>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</si>
  <si>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</si>
  <si>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</si>
  <si>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</si>
  <si>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</si>
  <si>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</si>
  <si>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</si>
  <si>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</si>
  <si>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</si>
  <si>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</si>
  <si>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</si>
  <si>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</si>
  <si>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</si>
  <si>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</si>
  <si>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</si>
  <si>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</si>
  <si>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</si>
  <si>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</si>
  <si>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</si>
  <si>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</si>
  <si>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</si>
  <si>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</si>
  <si>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</si>
  <si>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</si>
  <si>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</si>
  <si>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</si>
  <si>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</si>
  <si>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</si>
  <si>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</si>
  <si>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</si>
  <si>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</si>
  <si>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</si>
  <si>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</si>
  <si>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</si>
  <si>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</si>
  <si>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</si>
  <si>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</si>
  <si>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</si>
  <si>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</si>
  <si>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</si>
  <si>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</si>
  <si>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</si>
  <si>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</si>
  <si>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</si>
  <si>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</si>
  <si>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</si>
  <si>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</si>
  <si>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</si>
  <si>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</si>
  <si>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</si>
  <si>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</si>
  <si>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</si>
  <si>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</si>
  <si>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</si>
  <si>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</si>
  <si>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</si>
  <si>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</si>
  <si>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</si>
  <si>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</si>
  <si>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</si>
  <si>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</si>
  <si>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</si>
  <si>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</si>
  <si>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</si>
  <si>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</si>
  <si>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</si>
  <si>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</si>
  <si>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</si>
  <si>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</si>
  <si>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</si>
  <si>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</si>
  <si>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</si>
  <si>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</si>
  <si>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</si>
  <si>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</si>
  <si>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</si>
  <si>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</si>
  <si>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</si>
  <si>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</si>
  <si>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</si>
  <si>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</si>
  <si>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</si>
  <si>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</si>
  <si>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</si>
  <si>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</si>
  <si>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</si>
  <si>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</si>
  <si>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</si>
  <si>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</si>
  <si>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</si>
  <si>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</si>
  <si>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</si>
  <si>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</si>
  <si>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</si>
  <si>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</si>
  <si>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</si>
  <si>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</si>
  <si>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</si>
  <si>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</si>
  <si>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</si>
  <si>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</si>
  <si>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</si>
  <si>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</si>
  <si>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</si>
  <si>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</si>
  <si>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</si>
  <si>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</si>
  <si>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</si>
  <si>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</si>
  <si>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</si>
  <si>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</si>
  <si>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</si>
  <si>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</si>
  <si>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</si>
  <si>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</si>
  <si>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</si>
  <si>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</si>
  <si>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</si>
  <si>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</si>
  <si>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</si>
  <si>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</si>
  <si>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</si>
  <si>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</si>
  <si>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</si>
  <si>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</si>
  <si>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</si>
  <si>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</si>
  <si>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</si>
  <si>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</si>
  <si>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</si>
  <si>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</si>
  <si>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</si>
  <si>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</si>
  <si>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</si>
  <si>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</si>
  <si>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</si>
  <si>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</si>
  <si>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</si>
  <si>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</si>
  <si>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</si>
  <si>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</si>
  <si>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</si>
  <si>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</si>
  <si>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</si>
  <si>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</si>
  <si>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</si>
  <si>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</si>
  <si>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</si>
  <si>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</si>
  <si>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</si>
  <si>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</si>
  <si>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</si>
  <si>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</si>
  <si>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</si>
  <si>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</si>
  <si>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</si>
  <si>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</si>
  <si>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</si>
  <si>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</si>
  <si>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</si>
  <si>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</si>
  <si>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</si>
  <si>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</si>
  <si>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</si>
  <si>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</si>
  <si>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</si>
  <si>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</si>
  <si>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</si>
  <si>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</si>
  <si>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</si>
  <si>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</si>
  <si>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</si>
  <si>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</si>
  <si>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</si>
  <si>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</si>
  <si>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</si>
  <si>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</si>
  <si>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</si>
  <si>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</si>
  <si>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</si>
  <si>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</si>
  <si>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</si>
  <si>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</si>
  <si>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</si>
  <si>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</si>
  <si>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</si>
  <si>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</si>
  <si>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</si>
  <si>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</si>
  <si>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</si>
  <si>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</si>
  <si>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</si>
  <si>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</si>
  <si>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</si>
  <si>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</si>
  <si>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</si>
  <si>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</si>
  <si>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</si>
  <si>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</si>
  <si>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</si>
  <si>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</si>
  <si>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</si>
  <si>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</si>
  <si>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</si>
  <si>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</si>
  <si>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</si>
  <si>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</si>
  <si>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</si>
  <si>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</si>
  <si>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</si>
  <si>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</si>
  <si>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</si>
  <si>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</si>
  <si>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</si>
  <si>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</si>
  <si>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</si>
  <si>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</si>
  <si>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</si>
  <si>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</si>
  <si>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</si>
  <si>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</si>
  <si>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</si>
  <si>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</si>
  <si>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</si>
  <si>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</si>
  <si>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</si>
  <si>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</si>
  <si>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</si>
  <si>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</si>
  <si>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</si>
  <si>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</si>
  <si>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</si>
  <si>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</si>
  <si>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</si>
  <si>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</si>
  <si>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</si>
  <si>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</si>
  <si>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</si>
  <si>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</si>
  <si>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</si>
  <si>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</si>
  <si>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</si>
  <si>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</si>
  <si>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</si>
  <si>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</si>
  <si>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</si>
  <si>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</si>
  <si>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</si>
  <si>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</si>
  <si>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</si>
  <si>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</si>
  <si>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</si>
  <si>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</si>
  <si>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</si>
  <si>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</si>
  <si>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</si>
  <si>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</si>
  <si>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</si>
  <si>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</si>
  <si>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</si>
  <si>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</si>
  <si>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</si>
  <si>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</si>
  <si>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</si>
  <si>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</si>
  <si>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</si>
  <si>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</si>
  <si>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</si>
  <si>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</si>
  <si>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</si>
  <si>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</si>
  <si>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</si>
  <si>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</si>
  <si>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</si>
  <si>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</si>
  <si>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</si>
  <si>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</si>
  <si>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</si>
  <si>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</si>
  <si>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</si>
  <si>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</si>
  <si>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</si>
  <si>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</si>
  <si>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</si>
  <si>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</si>
  <si>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</si>
  <si>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</si>
  <si>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</si>
  <si>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</si>
  <si>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</si>
  <si>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</si>
  <si>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</si>
  <si>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</si>
  <si>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</si>
  <si>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</si>
  <si>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</si>
  <si>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</si>
  <si>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</si>
  <si>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</si>
  <si>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</si>
  <si>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</si>
  <si>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</si>
  <si>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</si>
  <si>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</si>
  <si>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</si>
  <si>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</si>
  <si>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</si>
  <si>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</si>
  <si>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</si>
  <si>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</si>
  <si>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</si>
  <si>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</si>
  <si>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</si>
  <si>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</si>
  <si>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</si>
  <si>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</si>
  <si>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</si>
  <si>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</si>
  <si>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</si>
  <si>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</si>
  <si>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</si>
  <si>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</si>
  <si>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</si>
  <si>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</si>
  <si>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</si>
  <si>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</si>
  <si>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</si>
  <si>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</si>
  <si>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</si>
  <si>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</si>
  <si>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</si>
  <si>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</si>
  <si>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</si>
  <si>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</si>
  <si>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</si>
  <si>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</si>
  <si>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</si>
  <si>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</si>
  <si>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</si>
  <si>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</si>
  <si>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</si>
  <si>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</si>
  <si>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</si>
  <si>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</si>
  <si>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</si>
  <si>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</si>
  <si>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</si>
  <si>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</si>
  <si>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</si>
  <si>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</si>
  <si>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</si>
  <si>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</si>
  <si>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</si>
  <si>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</si>
  <si>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</si>
  <si>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</si>
  <si>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</si>
  <si>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</si>
  <si>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</si>
  <si>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</si>
  <si>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</si>
  <si>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</si>
  <si>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</si>
  <si>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</si>
  <si>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</si>
  <si>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</si>
  <si>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</si>
  <si>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</si>
  <si>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</si>
  <si>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</si>
  <si>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</si>
  <si>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</si>
  <si>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</si>
  <si>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</si>
  <si>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</si>
  <si>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</si>
  <si>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</si>
  <si>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</si>
  <si>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</si>
  <si>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</si>
  <si>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</si>
  <si>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</si>
  <si>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</si>
  <si>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</si>
  <si>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</si>
  <si>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</si>
  <si>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</si>
  <si>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</si>
  <si>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</si>
  <si>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</si>
  <si>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</si>
  <si>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</si>
  <si>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</si>
  <si>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</si>
  <si>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</si>
  <si>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</si>
  <si>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</si>
  <si>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</si>
  <si>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</si>
  <si>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</si>
  <si>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</si>
  <si>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</si>
  <si>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</si>
  <si>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</si>
  <si>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</si>
  <si>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</si>
  <si>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</si>
  <si>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</si>
  <si>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</si>
  <si>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</si>
  <si>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</si>
  <si>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</si>
  <si>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</si>
  <si>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</si>
  <si>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</si>
  <si>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</si>
  <si>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</si>
  <si>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</si>
  <si>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</si>
  <si>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</si>
  <si>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</si>
  <si>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</si>
  <si>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</si>
  <si>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</si>
  <si>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</si>
  <si>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</si>
  <si>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</si>
  <si>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</si>
  <si>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</si>
  <si>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</si>
  <si>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</si>
  <si>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</si>
  <si>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</si>
  <si>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</si>
  <si>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</si>
  <si>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</si>
  <si>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</si>
  <si>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</si>
  <si>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</si>
  <si>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</si>
  <si>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</si>
  <si>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</si>
  <si>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</si>
  <si>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</si>
  <si>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</si>
  <si>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</si>
  <si>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</si>
  <si>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</si>
  <si>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</si>
  <si>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</si>
  <si>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</si>
  <si>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</si>
  <si>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</si>
  <si>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</si>
  <si>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</si>
  <si>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</si>
  <si>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</si>
  <si>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</si>
  <si>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</si>
  <si>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</si>
  <si>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</si>
  <si>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</si>
  <si>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</si>
  <si>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</si>
  <si>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</si>
  <si>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</si>
  <si>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</si>
  <si>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</si>
  <si>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</si>
  <si>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</si>
  <si>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</si>
  <si>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</si>
  <si>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</si>
  <si>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</si>
  <si>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</si>
  <si>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</si>
  <si>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</si>
  <si>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</si>
  <si>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</si>
  <si>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</si>
  <si>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</si>
  <si>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</si>
  <si>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</si>
  <si>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</si>
  <si>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</si>
  <si>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</si>
  <si>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</si>
  <si>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</si>
  <si>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</si>
  <si>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</si>
  <si>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</si>
  <si>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</si>
  <si>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</si>
  <si>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</si>
  <si>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</si>
  <si>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</si>
  <si>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</si>
  <si>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</si>
  <si>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</si>
  <si>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</si>
  <si>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</si>
  <si>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</si>
  <si>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</si>
  <si>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</si>
  <si>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</si>
  <si>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</si>
  <si>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</si>
  <si>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</si>
  <si>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</si>
  <si>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</si>
  <si>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</si>
  <si>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</si>
  <si>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</si>
  <si>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</si>
  <si>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</si>
  <si>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</si>
  <si>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</si>
  <si>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</si>
  <si>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</si>
  <si>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</si>
  <si>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</si>
  <si>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</si>
  <si>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</si>
  <si>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</si>
  <si>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</si>
  <si>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</si>
  <si>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</si>
  <si>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</si>
  <si>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</si>
  <si>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</si>
  <si>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</si>
  <si>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</si>
  <si>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</si>
  <si>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</si>
  <si>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</si>
  <si>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</si>
  <si>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</si>
  <si>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</si>
  <si>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</si>
  <si>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</si>
  <si>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</si>
  <si>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</si>
  <si>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</si>
  <si>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</si>
  <si>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</si>
  <si>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</si>
  <si>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</si>
  <si>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</si>
  <si>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</si>
  <si>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</si>
  <si>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</si>
  <si>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</si>
  <si>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</si>
  <si>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</si>
  <si>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</si>
  <si>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</si>
  <si>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</si>
  <si>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</si>
  <si>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</si>
  <si>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</si>
  <si>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</si>
  <si>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</si>
  <si>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</si>
  <si>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</si>
  <si>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</si>
  <si>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</si>
  <si>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</si>
  <si>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</si>
  <si>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</si>
  <si>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</si>
  <si>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</si>
  <si>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</si>
  <si>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</si>
  <si>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</si>
  <si>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</si>
  <si>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</si>
  <si>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</si>
  <si>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</si>
  <si>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</si>
  <si>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</si>
  <si>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</si>
  <si>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</si>
  <si>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</si>
  <si>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</si>
  <si>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</si>
  <si>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</si>
  <si>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</si>
  <si>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250100945</t>
  </si>
  <si>
    <t>31431127</t>
  </si>
  <si>
    <t>Hotel Altis Rezort, s.r.o.</t>
  </si>
  <si>
    <t>202500140</t>
  </si>
  <si>
    <t>Fakturovaný pobyt - strava aubytovanie za účastníkov tábora, kde suma 5000,- € predstavovala Dotácia z MŠCR SR a ostatné finančné príspevky bola naša spoluúčasť - príspevky od rodičov na športový pobytový tábor.</t>
  </si>
  <si>
    <t>Kontaktná osoba zodpovedná za vyplnený formulár
meno a priezvisko: Mgr. Ingrid Lindemanová
e-mail: cvcpp.riaditel@gmail.com
tel. kontakt (mobil): 0911 978 018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</si>
</sst>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64" val="6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5"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4"/>
      <c r="D1" s="33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5"/>
      <c r="D21" s="335"/>
    </row>
    <row r="22" spans="1:4" x14ac:dyDescent="0.2">
      <c r="C22" s="336"/>
      <c r="D22" s="335"/>
    </row>
    <row r="23" spans="1:4" ht="63.75" x14ac:dyDescent="0.2">
      <c r="A23" s="23" t="s">
        <v>1352</v>
      </c>
      <c r="C23" s="255"/>
      <c r="D23" s="256"/>
    </row>
    <row r="24" spans="1:4" ht="12.75" customHeight="1" x14ac:dyDescent="0.2">
      <c r="C24" s="332"/>
      <c r="D24" s="33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Mestský úrad Poprad, Nábrežie Jána Pavla II. 2802/3, Poprad, 058 42</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1"/>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00326470</v>
      </c>
      <c r="F19" s="145" t="s">
        <v>1270</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41"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7" t="s">
        <v>57</v>
      </c>
      <c r="B1" s="337"/>
      <c r="C1" s="337"/>
      <c r="D1" s="337"/>
      <c r="E1" s="337"/>
      <c r="F1" s="337"/>
      <c r="G1" s="337"/>
      <c r="H1" s="337"/>
      <c r="I1" s="52"/>
      <c r="J1" s="37"/>
    </row>
    <row r="2" spans="1:11" ht="15.75" x14ac:dyDescent="0.25">
      <c r="A2" s="343" t="s">
        <v>58</v>
      </c>
      <c r="B2" s="343"/>
      <c r="C2" s="343"/>
      <c r="D2" s="343"/>
      <c r="E2" s="343"/>
      <c r="F2" s="343"/>
      <c r="G2" s="343"/>
      <c r="H2" s="341" t="str">
        <f>+Doklady!I100</f>
        <v>V4</v>
      </c>
      <c r="I2" s="341"/>
    </row>
    <row r="3" spans="1:11" ht="15" x14ac:dyDescent="0.25">
      <c r="A3" s="40"/>
      <c r="B3" s="40"/>
      <c r="C3" s="40"/>
      <c r="D3" s="40"/>
      <c r="E3" s="40"/>
      <c r="F3" s="40"/>
      <c r="G3" s="40"/>
      <c r="H3" s="342">
        <f>+Doklady!I101</f>
        <v>45961</v>
      </c>
      <c r="I3" s="342"/>
    </row>
    <row r="4" spans="1:11" ht="15.75" customHeight="1" x14ac:dyDescent="0.2">
      <c r="A4" s="41" t="s">
        <v>59</v>
      </c>
      <c r="B4" s="338" t="s">
        <v>60</v>
      </c>
      <c r="C4" s="339"/>
      <c r="D4" s="339"/>
      <c r="E4" s="34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6" t="s">
        <v>311</v>
      </c>
      <c r="B1" s="347"/>
      <c r="C1" s="174">
        <v>45688</v>
      </c>
      <c r="D1" s="26"/>
      <c r="G1" s="252">
        <v>45688</v>
      </c>
    </row>
    <row r="2" spans="1:7" ht="15" x14ac:dyDescent="0.25">
      <c r="A2" s="28"/>
      <c r="B2" s="28"/>
      <c r="G2" s="252">
        <v>45716</v>
      </c>
    </row>
    <row r="3" spans="1:7" ht="14.25" x14ac:dyDescent="0.2">
      <c r="A3" s="30" t="s">
        <v>312</v>
      </c>
      <c r="B3" s="344" t="str">
        <f>INDEX(Adr!B:B,Doklady!B102+1)</f>
        <v>Mestský úrad Poprad</v>
      </c>
      <c r="C3" s="344"/>
      <c r="D3" s="344"/>
      <c r="G3" s="252">
        <v>45747</v>
      </c>
    </row>
    <row r="4" spans="1:7" ht="14.25" x14ac:dyDescent="0.2">
      <c r="A4" s="30" t="s">
        <v>313</v>
      </c>
      <c r="B4" s="29" t="str">
        <f>RIGHT("0000"&amp;INDEX(Adr!A:A,Doklady!B102+1),8)</f>
        <v>00326470</v>
      </c>
      <c r="G4" s="252">
        <v>45777</v>
      </c>
    </row>
    <row r="5" spans="1:7" ht="14.25" x14ac:dyDescent="0.2">
      <c r="A5" s="30" t="s">
        <v>314</v>
      </c>
      <c r="B5" s="29" t="str">
        <f>INDEX(Adr!D:D,Doklady!B102+1)&amp;", "&amp;INDEX(Adr!E:E,Doklady!B102+1)</f>
        <v>Nábrežie Jána Pavla II. 2802/3, Poprad</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5000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5000</v>
      </c>
      <c r="G15" s="252"/>
    </row>
    <row r="16" spans="1:7" ht="14.25" x14ac:dyDescent="0.2">
      <c r="G16" s="252"/>
    </row>
    <row r="17" spans="1:5" ht="72" customHeight="1" x14ac:dyDescent="0.2">
      <c r="A17" s="345" t="s">
        <v>328</v>
      </c>
      <c r="B17" s="345"/>
      <c r="C17" s="345"/>
      <c r="D17" s="34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
      <c r="B3" s="160" t="s">
        <v>59</v>
      </c>
      <c r="C3" s="357" t="str">
        <f>INDEX(Adr!B2:B242,Doklady!B102)</f>
        <v>Mestský úrad Poprad</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00326470</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samostatný územný samosprávny celok</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Nábrežie Jána Pavla II. 2802/3, Poprad, 058 42</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8" x14ac:dyDescent="0.25">
      <c r="A10" s="69" t="s">
        <v>317</v>
      </c>
      <c r="B10" s="70" t="s">
        <v>318</v>
      </c>
      <c r="C10" s="126">
        <f>SUMIF(FP!J:J,Doklady!$B$1&amp;A10,FP!D:D)</f>
        <v>5000</v>
      </c>
      <c r="D10" s="126">
        <f>C10-E10</f>
        <v>5000</v>
      </c>
      <c r="E10" s="349">
        <f>SUMIF(K:K,A10,I:I)</f>
        <v>0</v>
      </c>
      <c r="F10" s="350"/>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0">
        <f>+I39-I42+I44-I47</f>
        <v>0</v>
      </c>
      <c r="F11" s="361"/>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9">
        <f>SUMIF(K:K,A12,I:I)</f>
        <v>0</v>
      </c>
      <c r="F12" s="350"/>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0</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0</v>
      </c>
    </row>
    <row r="20" spans="1:20" x14ac:dyDescent="0.2">
      <c r="A20" s="135" t="s">
        <v>345</v>
      </c>
      <c r="B20" s="353" t="s">
        <v>346</v>
      </c>
      <c r="C20" s="354"/>
      <c r="D20" s="354"/>
      <c r="E20" s="354"/>
      <c r="F20" s="354"/>
      <c r="G20" s="354"/>
      <c r="H20" s="355"/>
      <c r="I20" s="73">
        <f>SUMIF(FP!I:I,Doklady!$B$1&amp;A20,FP!D:D)</f>
        <v>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0</v>
      </c>
      <c r="T22" s="86"/>
    </row>
    <row r="23" spans="1:20" x14ac:dyDescent="0.2">
      <c r="A23" s="115" t="s">
        <v>351</v>
      </c>
      <c r="B23" s="353" t="s">
        <v>352</v>
      </c>
      <c r="C23" s="354"/>
      <c r="D23" s="354"/>
      <c r="E23" s="354"/>
      <c r="F23" s="354"/>
      <c r="G23" s="354"/>
      <c r="H23" s="355"/>
      <c r="I23" s="73">
        <f>SUMIF(FP!I:I,Doklady!$B$1&amp;A23,FP!D:D)</f>
        <v>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2235</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2989</v>
      </c>
      <c r="C28" s="354"/>
      <c r="D28" s="354"/>
      <c r="E28" s="354"/>
      <c r="F28" s="354"/>
      <c r="G28" s="354"/>
      <c r="H28" s="355"/>
      <c r="I28" s="73">
        <f>SUMIF(FP!I:I,Doklady!$B$1&amp;A28,FP!D:D)</f>
        <v>5000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8"/>
      <c r="E140" s="368"/>
      <c r="F140" s="368"/>
      <c r="G140" s="368"/>
      <c r="H140" s="368"/>
      <c r="I140" s="368"/>
      <c r="J140" s="85"/>
    </row>
    <row r="141" spans="1:26" ht="68.25" customHeight="1" x14ac:dyDescent="0.2">
      <c r="A141" s="9"/>
      <c r="B141" s="281" t="s">
        <v>3006</v>
      </c>
      <c r="C141" s="214"/>
      <c r="D141" s="348" t="s">
        <v>393</v>
      </c>
      <c r="E141" s="348"/>
      <c r="F141" s="348"/>
      <c r="G141" s="348"/>
      <c r="H141" s="348"/>
      <c r="I141" s="348"/>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D113" sqref="D113"/>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00326470</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81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26" t="s">
        <v>329</v>
      </c>
      <c r="B100" s="326"/>
      <c r="C100" s="326"/>
      <c r="D100" s="326"/>
      <c r="E100" s="326"/>
      <c r="F100" s="326"/>
      <c r="G100" s="326"/>
      <c r="H100" s="326"/>
      <c r="I100" s="328" t="s">
        <v>2991</v>
      </c>
      <c r="J100" s="328"/>
      <c r="K100" s="89"/>
    </row>
    <row r="101" spans="1:25" ht="15.75" x14ac:dyDescent="0.25">
      <c r="A101" s="326"/>
      <c r="B101" s="326"/>
      <c r="C101" s="326"/>
      <c r="D101" s="326"/>
      <c r="E101" s="326"/>
      <c r="F101" s="326"/>
      <c r="G101" s="326"/>
      <c r="H101" s="326"/>
      <c r="I101" s="327">
        <v>45961</v>
      </c>
      <c r="J101" s="327"/>
    </row>
    <row r="102" spans="1:25" ht="14.25" x14ac:dyDescent="0.2">
      <c r="A102" s="249" t="s">
        <v>398</v>
      </c>
      <c r="B102" s="250">
        <v>64</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29" t="s">
        <v>407</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67.5" x14ac:dyDescent="0.2">
      <c r="A107" s="14" t="s">
        <v>3000</v>
      </c>
      <c r="B107" s="14" t="s">
        <v>3004</v>
      </c>
      <c r="C107" s="14" t="s">
        <v>3001</v>
      </c>
      <c r="D107" s="16">
        <v>45881</v>
      </c>
      <c r="E107" s="16">
        <v>46009</v>
      </c>
      <c r="F107" s="14" t="s">
        <v>3005</v>
      </c>
      <c r="G107" s="14" t="s">
        <v>3002</v>
      </c>
      <c r="H107" s="14" t="s">
        <v>3003</v>
      </c>
      <c r="I107" s="15">
        <v>5000</v>
      </c>
      <c r="J107" s="77">
        <v>10</v>
      </c>
      <c r="K107" s="92"/>
    </row>
    <row r="108" spans="1:25" ht="12.75" x14ac:dyDescent="0.2">
      <c r="A108" s="14"/>
      <c r="B108" s="14"/>
      <c r="C108" s="14"/>
      <c r="D108" s="16"/>
      <c r="E108" s="16"/>
      <c r="F108" s="14"/>
      <c r="G108" s="14"/>
      <c r="H108" s="14"/>
      <c r="I108" s="15"/>
      <c r="J108" s="77"/>
      <c r="K108" s="92"/>
    </row>
    <row r="109" spans="1:25" ht="12.75" x14ac:dyDescent="0.2">
      <c r="A109" s="14"/>
      <c r="B109" s="14"/>
      <c r="C109" s="14"/>
      <c r="D109" s="16"/>
      <c r="E109" s="16"/>
      <c r="F109" s="14"/>
      <c r="G109" s="14"/>
      <c r="H109" s="14"/>
      <c r="I109" s="15"/>
      <c r="J109" s="77"/>
      <c r="K109" s="92"/>
    </row>
    <row r="110" spans="1:25" ht="12.75" x14ac:dyDescent="0.2">
      <c r="A110" s="14"/>
      <c r="B110" s="14"/>
      <c r="C110" s="14"/>
      <c r="D110" s="16"/>
      <c r="E110" s="16"/>
      <c r="F110" s="14"/>
      <c r="G110" s="14"/>
      <c r="H110" s="14"/>
      <c r="I110" s="15"/>
      <c r="J110" s="77"/>
      <c r="K110" s="92"/>
    </row>
    <row r="111" spans="1:25" ht="12.75" x14ac:dyDescent="0.2">
      <c r="A111" s="14"/>
      <c r="B111" s="14"/>
      <c r="C111" s="14"/>
      <c r="D111" s="16"/>
      <c r="E111" s="16"/>
      <c r="F111" s="14"/>
      <c r="G111" s="14"/>
      <c r="H111" s="14"/>
      <c r="I111" s="15"/>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2.5"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2.75" x14ac:dyDescent="0.2">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75" x14ac:dyDescent="0.2">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2.75" x14ac:dyDescent="0.2">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2.75" x14ac:dyDescent="0.2">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2.75" x14ac:dyDescent="0.2">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2.75" x14ac:dyDescent="0.2">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75" x14ac:dyDescent="0.2">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2.75" x14ac:dyDescent="0.2">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2.75" x14ac:dyDescent="0.2">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Mestský úrad Poprad, Nábrežie Jána Pavla II. 2802/3, Poprad, 058 42</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00326470</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Penxa Lukáš, Mgr.</cp:lastModifiedBy>
  <cp:revision/>
  <cp:lastPrinted>2026-04-21T13:21:18Z</cp:lastPrinted>
  <dcterms:created xsi:type="dcterms:W3CDTF">2017-02-20T06:20:12Z</dcterms:created>
  <dcterms:modified xsi:type="dcterms:W3CDTF">2026-04-21T13:43:01Z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