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Lucka\Desktop\"/>
    </mc:Choice>
  </mc:AlternateContent>
  <xr:revisionPtr revIDLastSave="0" documentId="13_ncr:1_{A421A474-8634-48F5-A6A8-EECB67EEF475}" xr6:coauthVersionLast="47" xr6:coauthVersionMax="47" xr10:uidLastSave="{00000000-0000-0000-0000-000000000000}"/>
  <bookViews>
    <workbookView xWindow="-110" yWindow="-110" windowWidth="19420" windowHeight="104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<sst xmlns="http://schemas.openxmlformats.org/spreadsheetml/2006/main" count="6623" uniqueCount="3044">
  <si>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</si>
  <si>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</si>
  <si>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</si>
  <si>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</si>
  <si>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</si>
  <si>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</si>
  <si>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</si>
  <si>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</si>
  <si>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</si>
  <si>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</si>
  <si>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</si>
  <si>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</si>
  <si>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</si>
  <si>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</si>
  <si>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</si>
  <si>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</si>
  <si>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</si>
  <si>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</si>
  <si>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</si>
  <si>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</si>
  <si>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</si>
  <si>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</si>
  <si>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</si>
  <si>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</si>
  <si>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</si>
  <si>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</si>
  <si>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</si>
  <si>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</si>
  <si>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</si>
  <si>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</si>
  <si>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</si>
  <si>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</si>
  <si>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</si>
  <si>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</si>
  <si>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</si>
  <si>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</si>
  <si>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</si>
  <si>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</si>
  <si>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</si>
  <si>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</si>
  <si>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</si>
  <si>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</si>
  <si>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</si>
  <si>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</si>
  <si>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</si>
  <si>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</si>
  <si>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</si>
  <si>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</si>
  <si>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</si>
  <si>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</si>
  <si>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</si>
  <si>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</si>
  <si>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</si>
  <si>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</si>
  <si>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</si>
  <si>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</si>
  <si>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</si>
  <si>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</si>
  <si>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</si>
  <si>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</si>
  <si>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</si>
  <si>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</si>
  <si>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</si>
  <si>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</si>
  <si>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</si>
  <si>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</si>
  <si>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</si>
  <si>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</si>
  <si>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</si>
  <si>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</si>
  <si>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</si>
  <si>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</si>
  <si>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</si>
  <si>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</si>
  <si>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</si>
  <si>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</si>
  <si>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</si>
  <si>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</si>
  <si>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</si>
  <si>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</si>
  <si>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</si>
  <si>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</si>
  <si>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</si>
  <si>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</si>
  <si>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</si>
  <si>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</si>
  <si>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</si>
  <si>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</si>
  <si>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</si>
  <si>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</si>
  <si>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</si>
  <si>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</si>
  <si>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</si>
  <si>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</si>
  <si>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</si>
  <si>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</si>
  <si>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</si>
  <si>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</si>
  <si>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</si>
  <si>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</si>
  <si>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</si>
  <si>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</si>
  <si>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</si>
  <si>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</si>
  <si>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</si>
  <si>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</si>
  <si>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</si>
  <si>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</si>
  <si>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</si>
  <si>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</si>
  <si>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</si>
  <si>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</si>
  <si>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</si>
  <si>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</si>
  <si>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</si>
  <si>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</si>
  <si>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</si>
  <si>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</si>
  <si>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</si>
  <si>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</si>
  <si>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</si>
  <si>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</si>
  <si>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</si>
  <si>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</si>
  <si>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</si>
  <si>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</si>
  <si>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</si>
  <si>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</si>
  <si>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</si>
  <si>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</si>
  <si>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</si>
  <si>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</si>
  <si>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</si>
  <si>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</si>
  <si>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</si>
  <si>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</si>
  <si>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</si>
  <si>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</si>
  <si>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</si>
  <si>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</si>
  <si>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</si>
  <si>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</si>
  <si>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</si>
  <si>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</si>
  <si>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</si>
  <si>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</si>
  <si>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</si>
  <si>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</si>
  <si>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</si>
  <si>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</si>
  <si>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</si>
  <si>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</si>
  <si>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</si>
  <si>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</si>
  <si>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</si>
  <si>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</si>
  <si>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</si>
  <si>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</si>
  <si>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</si>
  <si>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</si>
  <si>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</si>
  <si>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</si>
  <si>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</si>
  <si>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</si>
  <si>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</si>
  <si>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</si>
  <si>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</si>
  <si>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</si>
  <si>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</si>
  <si>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</si>
  <si>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</si>
  <si>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</si>
  <si>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</si>
  <si>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</si>
  <si>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</si>
  <si>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</si>
  <si>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</si>
  <si>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</si>
  <si>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</si>
  <si>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</si>
  <si>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</si>
  <si>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</si>
  <si>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</si>
  <si>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</si>
  <si>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</si>
  <si>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</si>
  <si>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</si>
  <si>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</si>
  <si>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</si>
  <si>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</si>
  <si>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</si>
  <si>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</si>
  <si>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</si>
  <si>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</si>
  <si>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</si>
  <si>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</si>
  <si>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</si>
  <si>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</si>
  <si>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</si>
  <si>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</si>
  <si>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</si>
  <si>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</si>
  <si>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</si>
  <si>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</si>
  <si>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</si>
  <si>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</si>
  <si>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</si>
  <si>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</si>
  <si>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</si>
  <si>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</si>
  <si>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</si>
  <si>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</si>
  <si>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</si>
  <si>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</si>
  <si>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</si>
  <si>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</si>
  <si>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</si>
  <si>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</si>
  <si>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</si>
  <si>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</si>
  <si>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</si>
  <si>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</si>
  <si>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</si>
  <si>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</si>
  <si>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</si>
  <si>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</si>
  <si>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</si>
  <si>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</si>
  <si>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</si>
  <si>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</si>
  <si>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</si>
  <si>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</si>
  <si>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</si>
  <si>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</si>
  <si>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</si>
  <si>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</si>
  <si>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</si>
  <si>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</si>
  <si>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</si>
  <si>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</si>
  <si>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</si>
  <si>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</si>
  <si>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</si>
  <si>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</si>
  <si>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</si>
  <si>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</si>
  <si>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</si>
  <si>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</si>
  <si>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</si>
  <si>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</si>
  <si>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</si>
  <si>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</si>
  <si>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</si>
  <si>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</si>
  <si>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</si>
  <si>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</si>
  <si>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</si>
  <si>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</si>
  <si>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</si>
  <si>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</si>
  <si>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</si>
  <si>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</si>
  <si>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</si>
  <si>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</si>
  <si>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</si>
  <si>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</si>
  <si>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</si>
  <si>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</si>
  <si>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</si>
  <si>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</si>
  <si>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</si>
  <si>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</si>
  <si>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</si>
  <si>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</si>
  <si>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</si>
  <si>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</si>
  <si>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</si>
  <si>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</si>
  <si>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</si>
  <si>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</si>
  <si>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</si>
  <si>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</si>
  <si>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</si>
  <si>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</si>
  <si>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</si>
  <si>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</si>
  <si>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</si>
  <si>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</si>
  <si>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</si>
  <si>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</si>
  <si>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</si>
  <si>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</si>
  <si>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</si>
  <si>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</si>
  <si>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</si>
  <si>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</si>
  <si>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</si>
  <si>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</si>
  <si>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</si>
  <si>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</si>
  <si>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</si>
  <si>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</si>
  <si>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</si>
  <si>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</si>
  <si>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</si>
  <si>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</si>
  <si>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</si>
  <si>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</si>
  <si>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</si>
  <si>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</si>
  <si>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</si>
  <si>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</si>
  <si>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</si>
  <si>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</si>
  <si>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</si>
  <si>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</si>
  <si>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</si>
  <si>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</si>
  <si>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</si>
  <si>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</si>
  <si>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</si>
  <si>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</si>
  <si>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</si>
  <si>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</si>
  <si>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</si>
  <si>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</si>
  <si>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</si>
  <si>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</si>
  <si>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</si>
  <si>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</si>
  <si>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</si>
  <si>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</si>
  <si>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</si>
  <si>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</si>
  <si>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</si>
  <si>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</si>
  <si>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</si>
  <si>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</si>
  <si>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</si>
  <si>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</si>
  <si>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</si>
  <si>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</si>
  <si>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</si>
  <si>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</si>
  <si>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</si>
  <si>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</si>
  <si>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</si>
  <si>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</si>
  <si>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</si>
  <si>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</si>
  <si>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</si>
  <si>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</si>
  <si>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</si>
  <si>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</si>
  <si>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</si>
  <si>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</si>
  <si>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</si>
  <si>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</si>
  <si>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</si>
  <si>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</si>
  <si>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</si>
  <si>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</si>
  <si>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</si>
  <si>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</si>
  <si>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</si>
  <si>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</si>
  <si>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</si>
  <si>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</si>
  <si>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</si>
  <si>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</si>
  <si>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</si>
  <si>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</si>
  <si>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</si>
  <si>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</si>
  <si>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</si>
  <si>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</si>
  <si>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</si>
  <si>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</si>
  <si>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</si>
  <si>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</si>
  <si>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</si>
  <si>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</si>
  <si>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</si>
  <si>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</si>
  <si>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</si>
  <si>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</si>
  <si>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</si>
  <si>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</si>
  <si>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</si>
  <si>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</si>
  <si>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</si>
  <si>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</si>
  <si>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</si>
  <si>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</si>
  <si>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</si>
  <si>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</si>
  <si>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</si>
  <si>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</si>
  <si>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</si>
  <si>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</si>
  <si>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</si>
  <si>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</si>
  <si>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</si>
  <si>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</si>
  <si>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</si>
  <si>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</si>
  <si>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</si>
  <si>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</si>
  <si>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</si>
  <si>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</si>
  <si>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</si>
  <si>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</si>
  <si>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</si>
  <si>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</si>
  <si>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</si>
  <si>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</si>
  <si>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</si>
  <si>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</si>
  <si>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</si>
  <si>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</si>
  <si>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</si>
  <si>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</si>
  <si>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</si>
  <si>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</si>
  <si>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</si>
  <si>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</si>
  <si>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</si>
  <si>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</si>
  <si>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</si>
  <si>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</si>
  <si>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</si>
  <si>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</si>
  <si>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</si>
  <si>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</si>
  <si>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</si>
  <si>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</si>
  <si>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</si>
  <si>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</si>
  <si>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</si>
  <si>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</si>
  <si>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</si>
  <si>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</si>
  <si>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</si>
  <si>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</si>
  <si>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</si>
  <si>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</si>
  <si>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</si>
  <si>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</si>
  <si>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</si>
  <si>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</si>
  <si>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</si>
  <si>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</si>
  <si>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</si>
  <si>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</si>
  <si>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</si>
  <si>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</si>
  <si>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</si>
  <si>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</si>
  <si>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</si>
  <si>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</si>
  <si>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</si>
  <si>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</si>
  <si>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</si>
  <si>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</si>
  <si>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</si>
  <si>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</si>
  <si>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</si>
  <si>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</si>
  <si>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</si>
  <si>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</si>
  <si>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</si>
  <si>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</si>
  <si>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</si>
  <si>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</si>
  <si>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</si>
  <si>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</si>
  <si>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</si>
  <si>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</si>
  <si>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</si>
  <si>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</si>
  <si>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</si>
  <si>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</si>
  <si>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</si>
  <si>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</si>
  <si>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</si>
  <si>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</si>
  <si>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</si>
  <si>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</si>
  <si>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</si>
  <si>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</si>
  <si>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</si>
  <si>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</si>
  <si>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</si>
  <si>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</si>
  <si>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</si>
  <si>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</si>
  <si>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</si>
  <si>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</si>
  <si>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</si>
  <si>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</si>
  <si>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</si>
  <si>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</si>
  <si>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</si>
  <si>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</si>
  <si>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</si>
  <si>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</si>
  <si>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</si>
  <si>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</si>
  <si>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</si>
  <si>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</si>
  <si>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</si>
  <si>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</si>
  <si>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</si>
  <si>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</si>
  <si>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</si>
  <si>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</si>
  <si>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</si>
  <si>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</si>
  <si>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</si>
  <si>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</si>
  <si>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</si>
  <si>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</si>
  <si>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</si>
  <si>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</si>
  <si>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</si>
  <si>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</si>
  <si>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</si>
  <si>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</si>
  <si>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</si>
  <si>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</si>
  <si>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</si>
  <si>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</si>
  <si>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</si>
  <si>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</si>
  <si>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</si>
  <si>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</si>
  <si>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</si>
  <si>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</si>
  <si>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</si>
  <si>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</si>
  <si>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</si>
  <si>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</si>
  <si>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</si>
  <si>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</si>
  <si>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</si>
  <si>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</si>
  <si>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</si>
  <si>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</si>
  <si>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</si>
  <si>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</si>
  <si>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</si>
  <si>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</si>
  <si>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</si>
  <si>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</si>
  <si>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</si>
  <si>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</si>
  <si>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</si>
  <si>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</si>
  <si>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</si>
  <si>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</si>
  <si>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</si>
  <si>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</si>
  <si>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</si>
  <si>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</si>
  <si>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</si>
  <si>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</si>
  <si>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</si>
  <si>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</si>
  <si>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</si>
  <si>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</si>
  <si>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</si>
  <si>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</si>
  <si>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</si>
  <si>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</si>
  <si>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</si>
  <si>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</si>
  <si>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</si>
  <si>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</si>
  <si>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</si>
  <si>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</si>
  <si>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</si>
  <si>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</si>
  <si>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</si>
  <si>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</si>
  <si>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</si>
  <si>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</si>
  <si>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</si>
  <si>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</si>
  <si>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</si>
  <si>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</si>
  <si>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</si>
  <si>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</si>
  <si>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</si>
  <si>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</si>
  <si>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</si>
  <si>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</si>
  <si>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</si>
  <si>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</si>
  <si>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</si>
  <si>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</si>
  <si>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</si>
  <si>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</si>
  <si>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</si>
  <si>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</si>
  <si>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</si>
  <si>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</si>
  <si>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</si>
  <si>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</si>
  <si>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</si>
  <si>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</si>
  <si>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</si>
  <si>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</si>
  <si>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</si>
  <si>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</si>
  <si>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</si>
  <si>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</si>
  <si>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</si>
  <si>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</si>
  <si>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</si>
  <si>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</si>
  <si>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</si>
  <si>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</si>
  <si>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</si>
  <si>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</si>
  <si>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</si>
  <si>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</si>
  <si>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</si>
  <si>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</si>
  <si>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</si>
  <si>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</si>
  <si>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</si>
  <si>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</si>
  <si>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</si>
  <si>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</si>
  <si>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</si>
  <si>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</si>
  <si>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</si>
  <si>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</si>
  <si>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</si>
  <si>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</si>
  <si>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</si>
  <si>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</si>
  <si>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</si>
  <si>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</si>
  <si>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</si>
  <si>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</si>
  <si>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</si>
  <si>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</si>
  <si>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</si>
  <si>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</si>
  <si>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</si>
  <si>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</si>
  <si>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</si>
  <si>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</si>
  <si>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</si>
  <si>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</si>
  <si>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</si>
  <si>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</si>
  <si>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</si>
  <si>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</si>
  <si>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</si>
  <si>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</si>
  <si>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</si>
  <si>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</si>
  <si>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</si>
  <si>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</si>
  <si>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</si>
  <si>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</si>
  <si>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</si>
  <si>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</si>
  <si>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</si>
  <si>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</si>
  <si>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</si>
  <si>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</si>
  <si>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</si>
  <si>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</si>
  <si>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</si>
  <si>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</si>
  <si>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</si>
  <si>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</si>
  <si>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</si>
  <si>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</si>
  <si>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</si>
  <si>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</si>
  <si>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</si>
  <si>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</si>
  <si>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</si>
  <si>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</si>
  <si>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</si>
  <si>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</si>
  <si>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</si>
  <si>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</si>
  <si>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</si>
  <si>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</si>
  <si>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</si>
  <si>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</si>
  <si>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</si>
  <si>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</si>
  <si>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</si>
  <si>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</si>
  <si>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</si>
  <si>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</si>
  <si>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</si>
  <si>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</si>
  <si>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</si>
  <si>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</si>
  <si>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</si>
  <si>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</si>
  <si>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</si>
  <si>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</si>
  <si>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</si>
  <si>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</si>
  <si>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</si>
  <si>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</si>
  <si>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</si>
  <si>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</si>
  <si>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</si>
  <si>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</si>
  <si>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</si>
  <si>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</si>
  <si>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</si>
  <si>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</si>
  <si>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</si>
  <si>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</si>
  <si>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</si>
  <si>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</si>
  <si>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</si>
  <si>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</si>
  <si>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</si>
  <si>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</si>
  <si>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</si>
  <si>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</si>
  <si>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</si>
  <si>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</si>
  <si>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</si>
  <si>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</si>
  <si>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</si>
  <si>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</si>
  <si>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</si>
  <si>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</si>
  <si>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</si>
  <si>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</si>
  <si>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</si>
  <si>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</si>
  <si>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</si>
  <si>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</si>
  <si>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</si>
  <si>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</si>
  <si>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</si>
  <si>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</si>
  <si>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</si>
  <si>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</si>
  <si>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</si>
  <si>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</si>
  <si>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</si>
  <si>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</si>
  <si>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</si>
  <si>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</si>
  <si>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</si>
  <si>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</si>
  <si>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</si>
  <si>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</si>
  <si>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</si>
  <si>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</si>
  <si>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</si>
  <si>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</si>
  <si>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</si>
  <si>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</si>
  <si>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</si>
  <si>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</si>
  <si>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</si>
  <si>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</si>
  <si>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</si>
  <si>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</si>
  <si>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</si>
  <si>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</si>
  <si>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</si>
  <si>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</si>
  <si>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</si>
  <si>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</si>
  <si>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</si>
  <si>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</si>
  <si>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</si>
  <si>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</si>
  <si>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</si>
  <si>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</si>
  <si>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</si>
  <si>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</si>
  <si>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</si>
  <si>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</si>
  <si>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</si>
  <si>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</si>
  <si>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</si>
  <si>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</si>
  <si>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</si>
  <si>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</si>
  <si>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</si>
  <si>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</si>
  <si>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</si>
  <si>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</si>
  <si>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</si>
  <si>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</si>
  <si>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</si>
  <si>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</si>
  <si>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</si>
  <si>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</si>
  <si>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</si>
  <si>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</si>
  <si>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</si>
  <si>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</si>
  <si>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</si>
  <si>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</si>
  <si>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</si>
  <si>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</si>
  <si>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</si>
  <si>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</si>
  <si>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</si>
  <si>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</si>
  <si>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</si>
  <si>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</si>
  <si>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</si>
  <si>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</si>
  <si>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</si>
  <si>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</si>
  <si>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</si>
  <si>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</si>
  <si>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</si>
  <si>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</si>
  <si>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</si>
  <si>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</si>
  <si>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</si>
  <si>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</si>
  <si>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</si>
  <si>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</si>
  <si>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</si>
  <si>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</si>
  <si>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</si>
  <si>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</si>
  <si>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</si>
  <si>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</si>
  <si>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</si>
  <si>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</si>
  <si>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</si>
  <si>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</si>
  <si>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</si>
  <si>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</si>
  <si>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</si>
  <si>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</si>
  <si>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</si>
  <si>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</si>
  <si>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</si>
  <si>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</si>
  <si>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</si>
  <si>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</si>
  <si>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</si>
  <si>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</si>
  <si>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</si>
  <si>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</si>
  <si>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</si>
  <si>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</si>
  <si>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</si>
  <si>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</si>
  <si>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</si>
  <si>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</si>
  <si>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</si>
  <si>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</si>
  <si>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</si>
  <si>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</si>
  <si>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</si>
  <si>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</si>
  <si>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</si>
  <si>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</si>
  <si>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</si>
  <si>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</si>
  <si>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</si>
  <si>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</si>
  <si>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</si>
  <si>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</si>
  <si>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</si>
  <si>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</si>
  <si>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</si>
  <si>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</si>
  <si>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</si>
  <si>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</si>
  <si>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</si>
  <si>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</si>
  <si>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</si>
  <si>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</si>
  <si>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</si>
  <si>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</si>
  <si>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</si>
  <si>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</si>
  <si>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</si>
  <si>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</si>
  <si>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</si>
  <si>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</si>
  <si>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</si>
  <si>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</si>
  <si>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</si>
  <si>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</si>
  <si>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</si>
  <si>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</si>
  <si>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</si>
  <si>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</si>
  <si>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</si>
  <si>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</si>
  <si>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</si>
  <si>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</si>
  <si>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</si>
  <si>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</si>
  <si>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</si>
  <si>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</si>
  <si>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</si>
  <si>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</si>
  <si>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</si>
  <si>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</si>
  <si>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</si>
  <si>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</si>
  <si>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</si>
  <si>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</si>
  <si>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</si>
  <si>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</si>
  <si>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</si>
  <si>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</si>
  <si>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</si>
  <si>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</si>
  <si>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</si>
  <si>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</si>
  <si>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</si>
  <si>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</si>
  <si>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</si>
  <si>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</si>
  <si>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</si>
  <si>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</si>
  <si>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</si>
  <si>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</si>
  <si>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</si>
  <si>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</si>
  <si>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</si>
  <si>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</si>
  <si>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</si>
  <si>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</si>
  <si>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</si>
  <si>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</si>
  <si>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</si>
  <si>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</si>
  <si>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</si>
  <si>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</si>
  <si>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</si>
  <si>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</si>
  <si>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</si>
  <si>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</si>
  <si>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</si>
  <si>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</si>
  <si>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</si>
  <si>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</si>
  <si>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</si>
  <si>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</si>
  <si>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</si>
  <si>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</si>
  <si>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</si>
  <si>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</si>
  <si>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</si>
  <si>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</si>
  <si>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</si>
  <si>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</si>
  <si>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</si>
  <si>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</si>
  <si>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</si>
  <si>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</si>
  <si>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</si>
  <si>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</si>
  <si>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</si>
  <si>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</si>
  <si>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</si>
  <si>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</si>
  <si>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</si>
  <si>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</si>
  <si>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</si>
  <si>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</si>
  <si>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</si>
  <si>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</si>
  <si>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</si>
  <si>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</si>
  <si>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</si>
  <si>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</si>
  <si>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</si>
  <si>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</si>
  <si>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</si>
  <si>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</si>
  <si>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</si>
  <si>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</si>
  <si>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</si>
  <si>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</si>
  <si>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</si>
  <si>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</si>
  <si>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</si>
  <si>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</si>
  <si>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</si>
  <si>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</si>
  <si>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</si>
  <si>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</si>
  <si>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</si>
  <si>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</si>
  <si>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</si>
  <si>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</si>
  <si>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</si>
  <si>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</si>
  <si>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</si>
  <si>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</si>
  <si>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</si>
  <si>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</si>
  <si>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</si>
  <si>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</si>
  <si>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</si>
  <si>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</si>
  <si>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</si>
  <si>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</si>
  <si>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</si>
  <si>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</si>
  <si>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</si>
  <si>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</si>
  <si>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</si>
  <si>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</si>
  <si>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</si>
  <si>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</si>
  <si>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</si>
  <si>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</si>
  <si>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</si>
  <si>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</si>
  <si>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</si>
  <si>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</si>
  <si>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</si>
  <si>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</si>
  <si>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</si>
  <si>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</si>
  <si>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</si>
  <si>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</si>
  <si>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</si>
  <si>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</si>
  <si>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</si>
  <si>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</si>
  <si>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</si>
  <si>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</si>
  <si>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</si>
  <si>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</si>
  <si>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</si>
  <si>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</si>
  <si>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</si>
  <si>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</si>
  <si>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</si>
  <si>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</si>
  <si>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</si>
  <si>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</si>
  <si>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</si>
  <si>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</si>
  <si>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</si>
  <si>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</si>
  <si>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</si>
  <si>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</si>
  <si>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</si>
  <si>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</si>
  <si>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</si>
  <si>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</si>
  <si>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</si>
  <si>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</si>
  <si>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</si>
  <si>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</si>
  <si>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</si>
  <si>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</si>
  <si>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</si>
  <si>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</si>
  <si>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</si>
  <si>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</si>
  <si>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</si>
  <si>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</si>
  <si>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</si>
  <si>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</si>
  <si>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</si>
  <si>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</si>
  <si>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</si>
  <si>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</si>
  <si>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</si>
  <si>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</si>
  <si>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</si>
  <si>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</si>
  <si>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</si>
  <si>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</si>
  <si>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</si>
  <si>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</si>
  <si>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</si>
  <si>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</si>
  <si>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</si>
  <si>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</si>
  <si>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</si>
  <si>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</si>
  <si>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</si>
  <si>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</si>
  <si>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</si>
  <si>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</si>
  <si>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</si>
  <si>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</si>
  <si>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</si>
  <si>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</si>
  <si>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</si>
  <si>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</si>
  <si>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</si>
  <si>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</si>
  <si>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</si>
  <si>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</si>
  <si>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</si>
  <si>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</si>
  <si>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</si>
  <si>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</si>
  <si>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</si>
  <si>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</si>
  <si>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</si>
  <si>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</si>
  <si>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</si>
  <si>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</si>
  <si>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</si>
  <si>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</si>
  <si>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</si>
  <si>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</si>
  <si>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</si>
  <si>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</si>
  <si>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</si>
  <si>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</si>
  <si>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</si>
  <si>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</si>
  <si>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</si>
  <si>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</si>
  <si>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</si>
  <si>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</si>
  <si>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</si>
  <si>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</si>
  <si>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</si>
  <si>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</si>
  <si>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</si>
  <si>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</si>
  <si>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</si>
  <si>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</si>
  <si>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</si>
  <si>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</si>
  <si>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</si>
  <si>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</si>
  <si>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</si>
  <si>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</si>
  <si>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</si>
  <si>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</si>
  <si>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</si>
  <si>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</si>
  <si>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</si>
  <si>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</si>
  <si>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</si>
  <si>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</si>
  <si>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</si>
  <si>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</si>
  <si>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</si>
  <si>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</si>
  <si>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</si>
  <si>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</si>
  <si>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</si>
  <si>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</si>
  <si>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</si>
  <si>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</si>
  <si>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</si>
  <si>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</si>
  <si>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</si>
  <si>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</si>
  <si>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</si>
  <si>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</si>
  <si>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</si>
  <si>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</si>
  <si>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</si>
  <si>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</si>
  <si>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</si>
  <si>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</si>
  <si>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</si>
  <si>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</si>
  <si>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</si>
  <si>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</si>
  <si>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</si>
  <si>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</si>
  <si>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</si>
  <si>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</si>
  <si>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</si>
  <si>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</si>
  <si>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</si>
  <si>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</si>
  <si>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</si>
  <si>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</si>
  <si>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</si>
  <si>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</si>
  <si>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</si>
  <si>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</si>
  <si>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</si>
  <si>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</si>
  <si>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</si>
  <si>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</si>
  <si>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</si>
  <si>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</si>
  <si>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</si>
  <si>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</si>
  <si>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</si>
  <si>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</si>
  <si>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</si>
  <si>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</si>
  <si>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</si>
  <si>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</si>
  <si>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</si>
  <si>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</si>
  <si>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</si>
  <si>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</si>
  <si>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</si>
  <si>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</si>
  <si>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</si>
  <si>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</si>
  <si>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</si>
  <si>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</si>
  <si>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</si>
  <si>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</si>
  <si>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</si>
  <si>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</si>
  <si>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</si>
  <si>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</si>
  <si>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</si>
  <si>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</si>
  <si>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</si>
  <si>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</si>
  <si>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</si>
  <si>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</si>
  <si>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</si>
  <si>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</si>
  <si>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</si>
  <si>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</si>
  <si>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</si>
  <si>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</si>
  <si>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</si>
  <si>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</si>
  <si>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</si>
  <si>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</si>
  <si>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</si>
  <si>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</si>
  <si>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</si>
  <si>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</si>
  <si>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</si>
  <si>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</si>
  <si>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</si>
  <si>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</si>
  <si>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</si>
  <si>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</si>
  <si>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</si>
  <si>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</si>
  <si>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</si>
  <si>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</si>
  <si>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</si>
  <si>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</si>
  <si>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</si>
  <si>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</si>
  <si>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</si>
  <si>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</si>
  <si>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</si>
  <si>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</si>
  <si>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</si>
  <si>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</si>
  <si>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</si>
  <si>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</si>
  <si>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</si>
  <si>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</si>
  <si>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</si>
  <si>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</si>
  <si>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</si>
  <si>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</si>
  <si>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</si>
  <si>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</si>
  <si>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</si>
  <si>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</si>
  <si>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</si>
  <si>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</si>
  <si>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</si>
  <si>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</si>
  <si>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</si>
  <si>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</si>
  <si>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</si>
  <si>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</si>
  <si>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</si>
  <si>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</si>
  <si>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</si>
  <si>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</si>
  <si>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</si>
  <si>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</si>
  <si>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</si>
  <si>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</si>
  <si>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</si>
  <si>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</si>
  <si>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</si>
  <si>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</si>
  <si>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</si>
  <si>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</si>
  <si>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</si>
  <si>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</si>
  <si>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</si>
  <si>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</si>
  <si>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</si>
  <si>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</si>
  <si>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</si>
  <si>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</si>
  <si>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</si>
  <si>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</si>
  <si>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</si>
  <si>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</si>
  <si>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</si>
  <si>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</si>
  <si>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</si>
  <si>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</si>
  <si>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</si>
  <si>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</si>
  <si>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</si>
  <si>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</si>
  <si>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</si>
  <si>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</si>
  <si>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</si>
  <si>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</si>
  <si>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</si>
  <si>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</si>
  <si>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</si>
  <si>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</si>
  <si>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</si>
  <si>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</si>
  <si>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</si>
  <si>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</si>
  <si>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</si>
  <si>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</si>
  <si>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</si>
  <si>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</si>
  <si>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</si>
  <si>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</si>
  <si>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</si>
  <si>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</si>
  <si>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</si>
  <si>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</si>
  <si>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</si>
  <si>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</si>
  <si>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</si>
  <si>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</si>
  <si>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</si>
  <si>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</si>
  <si>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</si>
  <si>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</si>
  <si>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</si>
  <si>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</si>
  <si>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</si>
  <si>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</si>
  <si>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</si>
  <si>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</si>
  <si>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</si>
  <si>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</si>
  <si>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</si>
  <si>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</si>
  <si>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</si>
  <si>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</si>
  <si>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</si>
  <si>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</si>
  <si>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</si>
  <si>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</si>
  <si>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</si>
  <si>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</si>
  <si>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</si>
  <si>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</si>
  <si>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</si>
  <si>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</si>
  <si>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</si>
  <si>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</si>
  <si>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</si>
  <si>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</si>
  <si>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</si>
  <si>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</si>
  <si>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</si>
  <si>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</si>
  <si>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</si>
  <si>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</si>
  <si>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</si>
  <si>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</si>
  <si>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</si>
  <si>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</si>
  <si>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</si>
  <si>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</si>
  <si>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</si>
  <si>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</si>
  <si>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</si>
  <si>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</si>
  <si>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</si>
  <si>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</si>
  <si>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</si>
  <si>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</si>
  <si>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</si>
  <si>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</si>
  <si>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</si>
  <si>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</si>
  <si>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</si>
  <si>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</si>
  <si>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</si>
  <si>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</si>
  <si>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</si>
  <si>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</si>
  <si>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</si>
  <si>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</si>
  <si>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</si>
  <si>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</si>
  <si>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</si>
  <si>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</si>
  <si>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</si>
  <si>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</si>
  <si>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</si>
  <si>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</si>
  <si>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</si>
  <si>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</si>
  <si>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</si>
  <si>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</si>
  <si>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</si>
  <si>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</si>
  <si>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</si>
  <si>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</si>
  <si>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</si>
  <si>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</si>
  <si>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</si>
  <si>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</si>
  <si>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</si>
  <si>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</si>
  <si>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</si>
  <si>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</si>
  <si>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</si>
  <si>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</si>
  <si>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</si>
  <si>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</si>
  <si>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</si>
  <si>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</si>
  <si>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</si>
  <si>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</si>
  <si>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</si>
  <si>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</si>
  <si>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</si>
  <si>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</si>
  <si>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</si>
  <si>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</si>
  <si>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</si>
  <si>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</si>
  <si>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</si>
  <si>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</si>
  <si>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</si>
  <si>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</si>
  <si>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</si>
  <si>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</si>
  <si>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</si>
  <si>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</si>
  <si>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</si>
  <si>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</si>
  <si>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</si>
  <si>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</si>
  <si>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</si>
  <si>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</si>
  <si>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</si>
  <si>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</si>
  <si>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</si>
  <si>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</si>
  <si>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</si>
  <si>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</si>
  <si>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</si>
  <si>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</si>
  <si>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</si>
  <si>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</si>
  <si>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</si>
  <si>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</si>
  <si>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</si>
  <si>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</si>
  <si>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</si>
  <si>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</si>
  <si>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</si>
  <si>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</si>
  <si>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</si>
  <si>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</si>
  <si>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</si>
  <si>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</si>
  <si>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</si>
  <si>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</si>
  <si>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</si>
  <si>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</si>
  <si>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</si>
  <si>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</si>
  <si>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</si>
  <si>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</si>
  <si>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</si>
  <si>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</si>
  <si>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</si>
  <si>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</si>
  <si>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</si>
  <si>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</si>
  <si>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</si>
  <si>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</si>
  <si>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</si>
  <si>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</si>
  <si>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</si>
  <si>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</si>
  <si>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</si>
  <si>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</si>
  <si>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</si>
  <si>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</si>
  <si>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</si>
  <si>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</si>
  <si>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</si>
  <si>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</si>
  <si>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</si>
  <si>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</si>
  <si>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</si>
  <si>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</si>
  <si>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</si>
  <si>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</si>
  <si>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</si>
  <si>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</si>
  <si>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</si>
  <si>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</si>
  <si>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</si>
  <si>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</si>
  <si>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</si>
  <si>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</si>
  <si>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</si>
  <si>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</si>
  <si>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</si>
  <si>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</si>
  <si>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</si>
  <si>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</si>
  <si>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</si>
  <si>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</si>
  <si>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</si>
  <si>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</si>
  <si>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</si>
  <si>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</si>
  <si>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</si>
  <si>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</si>
  <si>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</si>
  <si>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</si>
  <si>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</si>
  <si>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</si>
  <si>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</si>
  <si>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</si>
  <si>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</si>
  <si>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</si>
  <si>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</si>
  <si>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</si>
  <si>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</si>
  <si>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</si>
  <si>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</si>
  <si>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</si>
  <si>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</si>
  <si>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</si>
  <si>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</si>
  <si>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</si>
  <si>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</si>
  <si>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</si>
  <si>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</si>
  <si>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</si>
  <si>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</si>
  <si>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</si>
  <si>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</si>
  <si>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</si>
  <si>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</si>
  <si>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</si>
  <si>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</si>
  <si>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</si>
  <si>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</si>
  <si>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</si>
  <si>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</si>
  <si>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</si>
  <si>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</si>
  <si>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</si>
  <si>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</si>
  <si>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</si>
  <si>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</si>
  <si>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</si>
  <si>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</si>
  <si>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</si>
  <si>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</si>
  <si>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</si>
  <si>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</si>
  <si>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</si>
  <si>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</si>
  <si>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</si>
  <si>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</si>
  <si>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</si>
  <si>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</si>
  <si>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</si>
  <si>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</si>
  <si>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</si>
  <si>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</si>
  <si>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</si>
  <si>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</si>
  <si>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</si>
  <si>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</si>
  <si>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</si>
  <si>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</si>
  <si>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</si>
  <si>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</si>
  <si>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</si>
  <si>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</si>
  <si>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</si>
  <si>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</si>
  <si>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</si>
  <si>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</si>
  <si>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</si>
  <si>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</si>
  <si>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</si>
  <si>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</si>
  <si>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</si>
  <si>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</si>
  <si>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</si>
  <si>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</si>
  <si>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</si>
  <si>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</si>
  <si>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</si>
  <si>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</si>
  <si>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</si>
  <si>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</si>
  <si>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</si>
  <si>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</si>
  <si>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</si>
  <si>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</si>
  <si>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</si>
  <si>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</si>
  <si>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</si>
  <si>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</si>
  <si>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</si>
  <si>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</si>
  <si>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</si>
  <si>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</si>
  <si>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</si>
  <si>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</si>
  <si>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</si>
  <si>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</si>
  <si>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</si>
  <si>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</si>
  <si>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</si>
  <si>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</si>
  <si>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</si>
  <si>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</si>
  <si>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</si>
  <si>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</si>
  <si>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</si>
  <si>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</si>
  <si>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</si>
  <si>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</si>
  <si>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</si>
  <si>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</si>
  <si>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</si>
  <si>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</si>
  <si>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</si>
  <si>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</si>
  <si>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</si>
  <si>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</si>
  <si>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</si>
  <si>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</si>
  <si>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</si>
  <si>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</si>
  <si>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</si>
  <si>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</si>
  <si>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</si>
  <si>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</si>
  <si>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</si>
  <si>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</si>
  <si>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</si>
  <si>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</si>
  <si>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</si>
  <si>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</si>
  <si>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</si>
  <si>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</si>
  <si>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</si>
  <si>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</si>
  <si>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</si>
  <si>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</si>
  <si>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</si>
  <si>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</si>
  <si>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</si>
  <si>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</si>
  <si>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</si>
  <si>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</si>
  <si>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</si>
  <si>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</si>
  <si>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</si>
  <si>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</si>
  <si>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</si>
  <si>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</si>
  <si>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</si>
  <si>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</si>
  <si>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</si>
  <si>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</si>
  <si>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</si>
  <si>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</si>
  <si>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</si>
  <si>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</si>
  <si>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</si>
  <si>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</si>
  <si>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</si>
  <si>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</si>
  <si>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</si>
  <si>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</si>
  <si>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</si>
  <si>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</si>
  <si>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</si>
  <si>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</si>
  <si>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</si>
  <si>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</si>
  <si>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</si>
  <si>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</si>
  <si>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</si>
  <si>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</si>
  <si>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</si>
  <si>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</si>
  <si>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</si>
  <si>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</si>
  <si>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</si>
  <si>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</si>
  <si>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</si>
  <si>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</si>
  <si>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</si>
  <si>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</si>
  <si>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</si>
  <si>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</si>
  <si>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</si>
  <si>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</si>
  <si>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</si>
  <si>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</si>
  <si>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</si>
  <si>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</si>
  <si>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</si>
  <si>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</si>
  <si>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</si>
  <si>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</si>
  <si>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</si>
  <si>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</si>
  <si>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</si>
  <si>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</si>
  <si>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</si>
  <si>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</si>
  <si>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</si>
  <si>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</si>
  <si>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</si>
  <si>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</si>
  <si>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</si>
  <si>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</si>
  <si>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</si>
  <si>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</si>
  <si>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</si>
  <si>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</si>
  <si>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</si>
  <si>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</si>
  <si>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</si>
  <si>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</si>
  <si>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</si>
  <si>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</si>
  <si>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</si>
  <si>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</si>
  <si>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</si>
  <si>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</si>
  <si>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</si>
  <si>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</si>
  <si>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</si>
  <si>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</si>
  <si>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</si>
  <si>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</si>
  <si>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</si>
  <si>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</si>
  <si>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</si>
  <si>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</si>
  <si>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</si>
  <si>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</si>
  <si>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</si>
  <si>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</si>
  <si>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</si>
  <si>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</si>
  <si>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</si>
  <si>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</si>
  <si>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</si>
  <si>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</si>
  <si>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</si>
  <si>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</si>
  <si>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</si>
  <si>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</si>
  <si>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</si>
  <si>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</si>
  <si>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</si>
  <si>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</si>
  <si>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</si>
  <si>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</si>
  <si>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</si>
  <si>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</si>
  <si>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</si>
  <si>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</si>
  <si>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</si>
  <si>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</si>
  <si>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</si>
  <si>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</si>
  <si>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</si>
  <si>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</si>
  <si>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</si>
  <si>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</si>
  <si>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</si>
  <si>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</si>
  <si>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</si>
  <si>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</si>
  <si>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</si>
  <si>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</si>
  <si>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</si>
  <si>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</si>
  <si>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</si>
  <si>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</si>
  <si>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</si>
  <si>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</si>
  <si>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</si>
  <si>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</si>
  <si>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</si>
  <si>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</si>
  <si>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</si>
  <si>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</si>
  <si>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</si>
  <si>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</si>
  <si>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</si>
  <si>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</si>
  <si>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</si>
  <si>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</si>
  <si>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</si>
  <si>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</si>
  <si>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</si>
  <si>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</si>
  <si>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</si>
  <si>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</si>
  <si>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</si>
  <si>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</si>
  <si>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</si>
  <si>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</si>
  <si>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</si>
  <si>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</si>
  <si>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</si>
  <si>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</si>
  <si>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</si>
  <si>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</si>
  <si>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</si>
  <si>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</si>
  <si>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</si>
  <si>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</si>
  <si>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</si>
  <si>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</si>
  <si>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</si>
  <si>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</si>
  <si>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</si>
  <si>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</si>
  <si>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</si>
  <si>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</si>
  <si>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</si>
  <si>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</si>
  <si>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</si>
  <si>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</si>
  <si>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</si>
  <si>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</si>
  <si>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</si>
  <si>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</si>
  <si>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</si>
  <si>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</si>
  <si>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</si>
  <si>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</si>
  <si>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</si>
  <si>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</si>
  <si>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</si>
  <si>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</si>
  <si>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</si>
  <si>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</si>
  <si>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</si>
  <si>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</si>
  <si>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</si>
  <si>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</si>
  <si>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</si>
  <si>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</si>
  <si>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</si>
  <si>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</si>
  <si>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</si>
  <si>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</si>
  <si>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</si>
  <si>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</si>
  <si>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</si>
  <si>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</si>
  <si>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</si>
  <si>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</si>
  <si>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</si>
  <si>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</si>
  <si>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</si>
  <si>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</si>
  <si>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</si>
  <si>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</si>
  <si>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</si>
  <si>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</si>
  <si>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</si>
  <si>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</si>
  <si>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</si>
  <si>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</si>
  <si>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</si>
  <si>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</si>
  <si>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</si>
  <si>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</si>
  <si>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</si>
  <si>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</si>
  <si>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</si>
  <si>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</si>
  <si>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</si>
  <si>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</si>
  <si>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</si>
  <si>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</si>
  <si>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</si>
  <si>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</si>
  <si>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</si>
  <si>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</si>
  <si>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</si>
  <si>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</si>
  <si>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</si>
  <si>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</si>
  <si>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</si>
  <si>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</si>
  <si>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</si>
  <si>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</si>
  <si>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</si>
  <si>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</si>
  <si>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</si>
  <si>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</si>
  <si>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</si>
  <si>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</si>
  <si>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</si>
  <si>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</si>
  <si>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</si>
  <si>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</si>
  <si>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</si>
  <si>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</si>
  <si>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</si>
  <si>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</si>
  <si>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</si>
  <si>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</si>
  <si>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</si>
  <si>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</si>
  <si>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</si>
  <si>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</si>
  <si>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</si>
  <si>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</si>
  <si>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</si>
  <si>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</si>
  <si>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</si>
  <si>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</si>
  <si>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</si>
  <si>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</si>
  <si>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</si>
  <si>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</si>
  <si>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</si>
  <si>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</si>
  <si>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</si>
  <si>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</si>
  <si>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</si>
  <si>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</si>
  <si>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</si>
  <si>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</si>
  <si>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</si>
  <si>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</si>
  <si>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</si>
  <si>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</si>
  <si>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</si>
  <si>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</si>
  <si>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</si>
  <si>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</si>
  <si>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</si>
  <si>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</si>
  <si>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</si>
  <si>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</si>
  <si>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</si>
  <si>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</si>
  <si>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</si>
  <si>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</si>
  <si>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</si>
  <si>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</si>
  <si>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</si>
  <si>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</si>
  <si>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</si>
  <si>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</si>
  <si>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</si>
  <si>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</si>
  <si>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</si>
  <si>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</si>
  <si>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</si>
  <si>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</si>
  <si>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</si>
  <si>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</si>
  <si>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</si>
  <si>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</si>
  <si>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</si>
  <si>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</si>
  <si>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</si>
  <si>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</si>
  <si>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</si>
  <si>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</si>
  <si>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</si>
  <si>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</si>
  <si>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</si>
  <si>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</si>
  <si>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</si>
  <si>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</si>
  <si>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</si>
  <si>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</si>
  <si>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</si>
  <si>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</si>
  <si>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</si>
  <si>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</si>
  <si>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</si>
  <si>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</si>
  <si>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</si>
  <si>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</si>
  <si>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</si>
  <si>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</si>
  <si>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</si>
  <si>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</si>
  <si>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</si>
  <si>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</si>
  <si>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</si>
  <si>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</si>
  <si>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</si>
  <si>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</si>
  <si>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</si>
  <si>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</si>
  <si>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</si>
  <si>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</si>
  <si>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</si>
  <si>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</si>
  <si>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</si>
  <si>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</si>
  <si>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</si>
  <si>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</si>
  <si>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</si>
  <si>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</si>
  <si>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</si>
  <si>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</si>
  <si>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</si>
  <si>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</si>
  <si>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</si>
  <si>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</si>
  <si>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</si>
  <si>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</si>
  <si>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</si>
  <si>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</si>
  <si>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</si>
  <si>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</si>
  <si>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</si>
  <si>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</si>
  <si>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</si>
  <si>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</si>
  <si>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</si>
  <si>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</si>
  <si>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</si>
  <si>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</si>
  <si>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</si>
  <si>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</si>
  <si>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</si>
  <si>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</si>
  <si>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</si>
  <si>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</si>
  <si>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</si>
  <si>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</si>
  <si>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</si>
  <si>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</si>
  <si>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</si>
  <si>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</si>
  <si>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</si>
  <si>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</si>
  <si>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</si>
  <si>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</si>
  <si>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</si>
  <si>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</si>
  <si>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</si>
  <si>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</si>
  <si>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</si>
  <si>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</si>
  <si>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</si>
  <si>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</si>
  <si>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</si>
  <si>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</si>
  <si>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</si>
  <si>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</si>
  <si>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</si>
  <si>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</si>
  <si>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</si>
  <si>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</si>
  <si>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</si>
  <si>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</si>
  <si>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</si>
  <si>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</si>
  <si>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</si>
  <si>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</si>
  <si>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</si>
  <si>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</si>
  <si>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</si>
  <si>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</si>
  <si>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</si>
  <si>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</si>
  <si>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</si>
  <si>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</si>
  <si>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</si>
  <si>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</si>
  <si>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</si>
  <si>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</si>
  <si>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</si>
  <si>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</si>
  <si>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</si>
  <si>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</si>
  <si>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</si>
  <si>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</si>
  <si>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</si>
  <si>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</si>
  <si>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</si>
  <si>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</si>
  <si>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</si>
  <si>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</si>
  <si>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</si>
  <si>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</si>
  <si>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</si>
  <si>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</si>
  <si>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</si>
  <si>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</si>
  <si>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</si>
  <si>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</si>
  <si>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</si>
  <si>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</si>
  <si>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</si>
  <si>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</si>
  <si>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</si>
  <si>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</si>
  <si>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</si>
  <si>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</si>
  <si>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</si>
  <si>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</si>
  <si>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</si>
  <si>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</si>
  <si>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</si>
  <si>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</si>
  <si>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</si>
  <si>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</si>
  <si>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</si>
  <si>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</si>
  <si>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</si>
  <si>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</si>
  <si>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</si>
  <si>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</si>
  <si>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</si>
  <si>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</si>
  <si>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</si>
  <si>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</si>
  <si>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</si>
  <si>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</si>
  <si>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</si>
  <si>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</si>
  <si>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</si>
  <si>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</si>
  <si>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</si>
  <si>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</si>
  <si>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</si>
  <si>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</si>
  <si>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</si>
  <si>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</si>
  <si>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</si>
  <si>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</si>
  <si>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</si>
  <si>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</si>
  <si>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</si>
  <si>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</si>
  <si>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</si>
  <si>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</si>
  <si>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</si>
  <si>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</si>
  <si>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</si>
  <si>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</si>
  <si>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</si>
  <si>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</si>
  <si>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</si>
  <si>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</si>
  <si>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</si>
  <si>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</si>
  <si>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</si>
  <si>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</si>
  <si>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</si>
  <si>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</si>
  <si>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</si>
  <si>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</si>
  <si>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</si>
  <si>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</si>
  <si>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</si>
  <si>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</si>
  <si>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</si>
  <si>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</si>
  <si>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</si>
  <si>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</si>
  <si>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</si>
  <si>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</si>
  <si>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</si>
  <si>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</si>
  <si>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</si>
  <si>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</si>
  <si>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</si>
  <si>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</si>
  <si>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</si>
  <si>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</si>
  <si>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</si>
  <si>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</si>
  <si>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</si>
  <si>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</si>
  <si>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</si>
  <si>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</si>
  <si>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</si>
  <si>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</si>
  <si>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</si>
  <si>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</si>
  <si>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</si>
  <si>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</si>
  <si>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</si>
  <si>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</si>
  <si>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</si>
  <si>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</si>
  <si>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</si>
  <si>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</si>
  <si>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</si>
  <si>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</si>
  <si>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</si>
  <si>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</si>
  <si>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</si>
  <si>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</si>
  <si>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</si>
  <si>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</si>
  <si>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</si>
  <si>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</si>
  <si>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</si>
  <si>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</si>
  <si>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</si>
  <si>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</si>
  <si>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</si>
  <si>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</si>
  <si>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</si>
  <si>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</si>
  <si>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</si>
  <si>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</si>
  <si>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</si>
  <si>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</si>
  <si>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</si>
  <si>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</si>
  <si>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</si>
  <si>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</si>
  <si>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</si>
  <si>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</si>
  <si>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</si>
  <si>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</si>
  <si>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</si>
  <si>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</si>
  <si>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</si>
  <si>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</si>
  <si>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</si>
  <si>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</si>
  <si>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</si>
  <si>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</si>
  <si>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</si>
  <si>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</si>
  <si>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</si>
  <si>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</si>
  <si>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</si>
  <si>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</si>
  <si>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</si>
  <si>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</si>
  <si>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</si>
  <si>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</si>
  <si>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</si>
  <si>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</si>
  <si>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</si>
  <si>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</si>
  <si>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</si>
  <si>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</si>
  <si>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</si>
  <si>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</si>
  <si>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</si>
  <si>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</si>
  <si>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</si>
  <si>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</si>
  <si>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</si>
  <si>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</si>
  <si>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</si>
  <si>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</si>
  <si>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</si>
  <si>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</si>
  <si>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</si>
  <si>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</si>
  <si>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</si>
  <si>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</si>
  <si>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</si>
  <si>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</si>
  <si>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</si>
  <si>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</si>
  <si>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</si>
  <si>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</si>
  <si>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</si>
  <si>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</si>
  <si>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</si>
  <si>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</si>
  <si>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</si>
  <si>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</si>
  <si>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</si>
  <si>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</si>
  <si>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</si>
  <si>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</si>
  <si>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</si>
  <si>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</si>
  <si>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</si>
  <si>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</si>
  <si>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</si>
  <si>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</si>
  <si>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</si>
  <si>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</si>
  <si>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</si>
  <si>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</si>
  <si>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</si>
  <si>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</si>
  <si>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</si>
  <si>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</si>
  <si>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</si>
  <si>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</si>
  <si>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</si>
  <si>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</si>
  <si>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</si>
  <si>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</si>
  <si>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</si>
  <si>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</si>
  <si>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</si>
  <si>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</si>
  <si>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</si>
  <si>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</si>
  <si>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</si>
  <si>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</si>
  <si>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</si>
  <si>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</si>
  <si>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</si>
  <si>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</si>
  <si>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</si>
  <si>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</si>
  <si>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</si>
  <si>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</si>
  <si>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</si>
  <si>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</si>
  <si>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</si>
  <si>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</si>
  <si>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</si>
  <si>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</si>
  <si>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</si>
  <si>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</si>
  <si>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</si>
  <si>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</si>
  <si>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</si>
  <si>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</si>
  <si>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</si>
  <si>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</si>
  <si>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</si>
  <si>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</si>
  <si>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</si>
  <si>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</si>
  <si>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</si>
  <si>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</si>
  <si>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</si>
  <si>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</si>
  <si>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</si>
  <si>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</si>
  <si>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</si>
  <si>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</si>
  <si>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</si>
  <si>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</si>
  <si>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</si>
  <si>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</si>
  <si>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</si>
  <si>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</si>
  <si>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</si>
  <si>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</si>
  <si>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</si>
  <si>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</si>
  <si>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</si>
  <si>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</si>
  <si>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</si>
  <si>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</si>
  <si>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</si>
  <si>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</si>
  <si>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</si>
  <si>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</si>
  <si>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</si>
  <si>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</si>
  <si>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</si>
  <si>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</si>
  <si>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</si>
  <si>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</si>
  <si>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</si>
  <si>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</si>
  <si>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</si>
  <si>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</si>
  <si>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</si>
  <si>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</si>
  <si>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</si>
  <si>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</si>
  <si>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</si>
  <si>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</si>
  <si>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</si>
  <si>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</si>
  <si>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</si>
  <si>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</si>
  <si>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</si>
  <si>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</si>
  <si>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</si>
  <si>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</si>
  <si>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</si>
  <si>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</si>
  <si>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</si>
  <si>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</si>
  <si>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</si>
  <si>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</si>
  <si>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</si>
  <si>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</si>
  <si>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</si>
  <si>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</si>
  <si>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</si>
  <si>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</si>
  <si>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</si>
  <si>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</si>
  <si>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</si>
  <si>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</si>
  <si>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</si>
  <si>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</si>
  <si>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</si>
  <si>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</si>
  <si>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</si>
  <si>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</si>
  <si>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</si>
  <si>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</si>
  <si>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</si>
  <si>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</si>
  <si>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</si>
  <si>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</si>
  <si>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</si>
  <si>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</si>
  <si>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</si>
  <si>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</si>
  <si>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</si>
  <si>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</si>
  <si>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</si>
  <si>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</si>
  <si>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</si>
  <si>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</si>
  <si>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</si>
  <si>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</si>
  <si>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</si>
  <si>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</si>
  <si>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</si>
  <si>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</si>
  <si>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</si>
  <si>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</si>
  <si>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</si>
  <si>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</si>
  <si>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</si>
  <si>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</si>
  <si>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</si>
  <si>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</si>
  <si>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</si>
  <si>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</si>
  <si>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</si>
  <si>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</si>
  <si>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</si>
  <si>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</si>
  <si>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</si>
  <si>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</si>
  <si>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</si>
  <si>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</si>
  <si>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</si>
  <si>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</si>
  <si>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</si>
  <si>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</si>
  <si>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</si>
  <si>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</si>
  <si>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</si>
  <si>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</si>
  <si>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</si>
  <si>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</si>
  <si>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</si>
  <si>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</si>
  <si>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</si>
  <si>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</si>
  <si>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</si>
  <si>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</si>
  <si>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</si>
  <si>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</si>
  <si>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</si>
  <si>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</si>
  <si>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</si>
  <si>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</si>
  <si>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</si>
  <si>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</si>
  <si>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</si>
  <si>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</si>
  <si>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</si>
  <si>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</si>
  <si>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</si>
  <si>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</si>
  <si>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</si>
  <si>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</si>
  <si>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</si>
  <si>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</si>
  <si>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</si>
  <si>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</si>
  <si>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</si>
  <si>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</si>
  <si>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</si>
  <si>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</si>
  <si>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</si>
  <si>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</si>
  <si>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</si>
  <si>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</si>
  <si>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</si>
  <si>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</si>
  <si>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</si>
  <si>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</si>
  <si>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</si>
  <si>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</si>
  <si>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</si>
  <si>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</si>
  <si>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</si>
  <si>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</si>
  <si>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</si>
  <si>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</si>
  <si>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</si>
  <si>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</si>
  <si>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</si>
  <si>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</si>
  <si>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</si>
  <si>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</si>
  <si>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</si>
  <si>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</si>
  <si>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</si>
  <si>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</si>
  <si>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</si>
  <si>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</si>
  <si>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</si>
  <si>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</si>
  <si>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</si>
  <si>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</si>
  <si>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</si>
  <si>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</si>
  <si>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</si>
  <si>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</si>
  <si>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</si>
  <si>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</si>
  <si>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</si>
  <si>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</si>
  <si>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</si>
  <si>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</si>
  <si>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</si>
  <si>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</si>
  <si>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</si>
  <si>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</si>
  <si>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</si>
  <si>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</si>
  <si>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</si>
  <si>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</si>
  <si>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</si>
  <si>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</si>
  <si>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</si>
  <si>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</si>
  <si>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</si>
  <si>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</si>
  <si>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</si>
  <si>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</si>
  <si>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</si>
  <si>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</si>
  <si>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</si>
  <si>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</si>
  <si>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</si>
  <si>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</si>
  <si>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</si>
  <si>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</si>
  <si>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</si>
  <si>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</si>
  <si>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</si>
  <si>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</si>
  <si>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</si>
  <si>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</si>
  <si>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</si>
  <si>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</si>
  <si>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</si>
  <si>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</si>
  <si>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</si>
  <si>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</si>
  <si>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</si>
  <si>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</si>
  <si>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</si>
  <si>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</si>
  <si>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</si>
  <si>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</si>
  <si>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</si>
  <si>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</si>
  <si>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</si>
  <si>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</si>
  <si>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</si>
  <si>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</si>
  <si>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</si>
  <si>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</si>
  <si>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</si>
  <si>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</si>
  <si>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</si>
  <si>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</si>
  <si>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</si>
  <si>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</si>
  <si>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</si>
  <si>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</si>
  <si>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</si>
  <si>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</si>
  <si>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</si>
  <si>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</si>
  <si>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</si>
  <si>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</si>
  <si>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</si>
  <si>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</si>
  <si>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</si>
  <si>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</si>
  <si>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</si>
  <si>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</si>
  <si>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</si>
  <si>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</si>
  <si>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</si>
  <si>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</si>
  <si>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</si>
  <si>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</si>
  <si>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</si>
  <si>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</si>
  <si>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</si>
  <si>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</si>
  <si>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</si>
  <si>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</si>
  <si>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</si>
  <si>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</si>
  <si>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</si>
  <si>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</si>
  <si>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</si>
  <si>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</si>
  <si>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</si>
  <si>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</si>
  <si>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</si>
  <si>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</si>
  <si>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</si>
  <si>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</si>
  <si>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</si>
  <si>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</si>
  <si>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</si>
  <si>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</si>
  <si>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</si>
  <si>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</si>
  <si>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</si>
  <si>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</si>
  <si>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</si>
  <si>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</si>
  <si>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</si>
  <si>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</si>
  <si>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</si>
  <si>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</si>
  <si>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</si>
  <si>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</si>
  <si>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</si>
  <si>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</si>
  <si>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</si>
  <si>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</si>
  <si>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</si>
  <si>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</si>
  <si>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</si>
  <si>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</si>
  <si>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</si>
  <si>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</si>
  <si>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</si>
  <si>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</si>
  <si>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</si>
  <si>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</si>
  <si>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</si>
  <si>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</si>
  <si>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</si>
  <si>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</si>
  <si>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</si>
  <si>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</si>
  <si>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</si>
  <si>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</si>
  <si>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</si>
  <si>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</si>
  <si>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</si>
  <si>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</si>
  <si>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</si>
  <si>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</si>
  <si>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</si>
  <si>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</si>
  <si>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</si>
  <si>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</si>
  <si>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</si>
  <si>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</si>
  <si>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</si>
  <si>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</si>
  <si>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</si>
  <si>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</si>
  <si>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</si>
  <si>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</si>
  <si>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</si>
  <si>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</si>
  <si>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</si>
  <si>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</si>
  <si>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</si>
  <si>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</si>
  <si>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</si>
  <si>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</si>
  <si>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</si>
  <si>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</si>
  <si>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</si>
  <si>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</si>
  <si>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</si>
  <si>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</si>
  <si>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</si>
  <si>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</si>
  <si>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</si>
  <si>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</si>
  <si>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</si>
  <si>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</si>
  <si>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</si>
  <si>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</si>
  <si>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</si>
  <si>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</si>
  <si>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</si>
  <si>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</si>
  <si>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</si>
  <si>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</si>
  <si>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</si>
  <si>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</si>
  <si>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</si>
  <si>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</si>
  <si>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</si>
  <si>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</si>
  <si>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</si>
  <si>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</si>
  <si>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</si>
  <si>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</si>
  <si>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</si>
  <si>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</si>
  <si>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</si>
  <si>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</si>
  <si>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</si>
  <si>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</si>
  <si>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</si>
  <si>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</si>
  <si>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</si>
  <si>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</si>
  <si>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</si>
  <si>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</si>
  <si>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</si>
  <si>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</si>
  <si>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</si>
  <si>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</si>
  <si>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</si>
  <si>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</si>
  <si>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</si>
  <si>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</si>
  <si>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</si>
  <si>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</si>
  <si>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</si>
  <si>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</si>
  <si>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</si>
  <si>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</si>
  <si>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</si>
  <si>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</si>
  <si>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</si>
  <si>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</si>
  <si>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</si>
  <si>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</si>
  <si>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</si>
  <si>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</si>
  <si>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</si>
  <si>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</si>
  <si>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</si>
  <si>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</si>
  <si>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</si>
  <si>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</si>
  <si>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</si>
  <si>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</si>
  <si>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</si>
  <si>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</si>
  <si>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</si>
  <si>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</si>
  <si>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</si>
  <si>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</si>
  <si>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</si>
  <si>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</si>
  <si>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</si>
  <si>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</si>
  <si>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</si>
  <si>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</si>
  <si>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</si>
  <si>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</si>
  <si>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</si>
  <si>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</si>
  <si>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</si>
  <si>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</si>
  <si>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</si>
  <si>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</si>
  <si>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</si>
  <si>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</si>
  <si>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</si>
  <si>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</si>
  <si>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</si>
  <si>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</si>
  <si>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</si>
  <si>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</si>
  <si>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</si>
  <si>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</si>
  <si>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</si>
  <si>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</si>
  <si>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</si>
  <si>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</si>
  <si>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</si>
  <si>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</si>
  <si>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</si>
  <si>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</si>
  <si>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</si>
  <si>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</si>
  <si>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</si>
  <si>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</si>
  <si>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</si>
  <si>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</si>
  <si>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</si>
  <si>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</si>
  <si>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</si>
  <si>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</si>
  <si>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</si>
  <si>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</si>
  <si>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</si>
  <si>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</si>
  <si>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</si>
  <si>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</si>
  <si>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</si>
  <si>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</si>
  <si>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</si>
  <si>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</si>
  <si>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</si>
  <si>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</si>
  <si>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</si>
  <si>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</si>
  <si>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</si>
  <si>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</si>
  <si>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</si>
  <si>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</si>
  <si>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</si>
  <si>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</si>
  <si>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</si>
  <si>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</si>
  <si>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</si>
  <si>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</si>
  <si>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</si>
  <si>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</si>
  <si>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</si>
  <si>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</si>
  <si>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</si>
  <si>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</si>
  <si>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</si>
  <si>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</si>
  <si>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</si>
  <si>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</si>
  <si>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</si>
  <si>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</si>
  <si>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</si>
  <si>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</si>
  <si>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</si>
  <si>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</si>
  <si>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</si>
  <si>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</si>
  <si>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</si>
  <si>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</si>
  <si>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</si>
  <si>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</si>
  <si>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</si>
  <si>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</si>
  <si>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</si>
  <si>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</si>
  <si>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</si>
  <si>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</si>
  <si>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</si>
  <si>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</si>
  <si>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</si>
  <si>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</si>
  <si>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</si>
  <si>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</si>
  <si>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</si>
  <si>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</si>
  <si>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</si>
  <si>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</si>
  <si>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</si>
  <si>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</si>
  <si>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</si>
  <si>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</si>
  <si>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</si>
  <si>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</si>
  <si>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</si>
  <si>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</si>
  <si>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</si>
  <si>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</si>
  <si>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</si>
  <si>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</si>
  <si>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</si>
  <si>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</si>
  <si>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</si>
  <si>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</si>
  <si>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</si>
  <si>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</si>
  <si>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</si>
  <si>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</si>
  <si>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</si>
  <si>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</si>
  <si>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</si>
  <si>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</si>
  <si>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</si>
  <si>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</si>
  <si>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</si>
  <si>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</si>
  <si>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</si>
  <si>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</si>
  <si>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</si>
  <si>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</si>
  <si>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</si>
  <si>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</si>
  <si>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</si>
  <si>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</si>
  <si>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</si>
  <si>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</si>
  <si>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</si>
  <si>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</si>
  <si>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</si>
  <si>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</si>
  <si>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</si>
  <si>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</si>
  <si>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</si>
  <si>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</si>
  <si>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</si>
  <si>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</si>
  <si>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</si>
  <si>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</si>
  <si>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</si>
  <si>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</si>
  <si>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</si>
  <si>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</si>
  <si>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</si>
  <si>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</si>
  <si>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</si>
  <si>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</si>
  <si>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</si>
  <si>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</si>
  <si>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</si>
  <si>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</si>
  <si>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</si>
  <si>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</si>
  <si>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</si>
  <si>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</si>
  <si>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</si>
  <si>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</si>
  <si>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</si>
  <si>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</si>
  <si>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</si>
  <si>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</si>
  <si>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</si>
  <si>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</si>
  <si>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</si>
  <si>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</si>
  <si>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</si>
  <si>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</si>
  <si>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</si>
  <si>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</si>
  <si>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</si>
  <si>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</si>
  <si>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</si>
  <si>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</si>
  <si>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</si>
  <si>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</si>
  <si>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</si>
  <si>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</si>
  <si>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</si>
  <si>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</si>
  <si>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</si>
  <si>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</si>
  <si>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</si>
  <si>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</si>
  <si>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</si>
  <si>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2423/1/251015/41</t>
  </si>
  <si>
    <t>RCA8PDQJJE</t>
  </si>
  <si>
    <t>RCMRKP99CJ</t>
  </si>
  <si>
    <t>03412583204638440000</t>
  </si>
  <si>
    <t>03196298628700880000</t>
  </si>
  <si>
    <t>0012014690H</t>
  </si>
  <si>
    <t>25PH01619</t>
  </si>
  <si>
    <t>25PH01637</t>
  </si>
  <si>
    <t>144292687318</t>
  </si>
  <si>
    <t>144292687317</t>
  </si>
  <si>
    <t>144296695961</t>
  </si>
  <si>
    <t>144296695960</t>
  </si>
  <si>
    <t>letenka Viedeň - Toronto a späť - Ján Mikuš</t>
  </si>
  <si>
    <t>letenka Viedeň - Toronto - pes</t>
  </si>
  <si>
    <t>letenka Viedeň - Toronto - bicykel</t>
  </si>
  <si>
    <t>letenka Toronto - Viedeň - pes</t>
  </si>
  <si>
    <t>letenka Toronto - Viedeň - bicykel</t>
  </si>
  <si>
    <t>ubytovanie USA - Minocqua</t>
  </si>
  <si>
    <t>poistné</t>
  </si>
  <si>
    <t>tankovanie Slovensko</t>
  </si>
  <si>
    <t>prenájom auta Toronto</t>
  </si>
  <si>
    <t>ubytovanie Toronto</t>
  </si>
  <si>
    <t>tankovanie Kanada</t>
  </si>
  <si>
    <t>hraničný poplatok Kanada-USA</t>
  </si>
  <si>
    <t>strava v USA</t>
  </si>
  <si>
    <t>komponenty na bicykel</t>
  </si>
  <si>
    <t>00604381</t>
  </si>
  <si>
    <t>53551044</t>
  </si>
  <si>
    <t>50101919</t>
  </si>
  <si>
    <t xml:space="preserve">pelicantravel.com s.r.o
</t>
  </si>
  <si>
    <t>air canada</t>
  </si>
  <si>
    <t>booking.com</t>
  </si>
  <si>
    <t>uniqua</t>
  </si>
  <si>
    <t>OMW Slovensko, s.r.o.</t>
  </si>
  <si>
    <t>rentalcars.com</t>
  </si>
  <si>
    <t>airbnb</t>
  </si>
  <si>
    <t>SSM E HUSKY TC ESSO</t>
  </si>
  <si>
    <t>Salut Ste Marie</t>
  </si>
  <si>
    <t>Walmart</t>
  </si>
  <si>
    <t>SPEEDWAY</t>
  </si>
  <si>
    <t>SHELL CANADA</t>
  </si>
  <si>
    <t>Cyklology s.r.o.</t>
  </si>
  <si>
    <t>Autotank s.r.o.</t>
  </si>
  <si>
    <t>338031025290073000</t>
  </si>
  <si>
    <t>81331640130291000000</t>
  </si>
  <si>
    <t>87196396668709800000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</si>
</sst>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71" val="5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1353</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65" customHeight="1" x14ac:dyDescent="0.25"/>
    <row r="33" spans="1:3" ht="15.75" customHeight="1" x14ac:dyDescent="0.25">
      <c r="A33" s="19" t="s">
        <v>1335</v>
      </c>
    </row>
    <row r="34" spans="1:3" ht="12.6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1345</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400000000000006"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MUSHER KLUB LUČENEC, Hlavná 879/41A, Špačince, 919 51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1285</v>
      </c>
      <c r="C14" s="386"/>
      <c r="F14" s="311"/>
      <c r="N14" s="137" t="str">
        <f t="shared" si="0"/>
        <v xml:space="preserve">n - </v>
      </c>
      <c r="O14" s="137" t="s">
        <v>364</v>
      </c>
    </row>
    <row r="15" spans="1:16" ht="34.4"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5" customHeight="1" x14ac:dyDescent="0.25">
      <c r="A17" s="139" t="s">
        <v>1273</v>
      </c>
      <c r="B17" s="142">
        <f>F9</f>
        <v>0</v>
      </c>
      <c r="C17" s="137"/>
      <c r="F17" s="388"/>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37832743</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89" t="s">
        <v>1291</v>
      </c>
      <c r="B2" s="389"/>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MUSHER KLUB LUČENEC</v>
      </c>
      <c r="C3" s="338"/>
      <c r="D3" s="338"/>
      <c r="G3" s="252">
        <v>45747</v>
      </c>
    </row>
    <row r="4" spans="1:7" ht="14" x14ac:dyDescent="0.3">
      <c r="A4" s="30" t="s">
        <v>313</v>
      </c>
      <c r="B4" s="29" t="str">
        <f>RIGHT("0000"&amp;INDEX(Adr!A:A,Doklady!B102+1),8)</f>
        <v>37832743</v>
      </c>
      <c r="G4" s="252">
        <v>45777</v>
      </c>
    </row>
    <row r="5" spans="1:7" ht="14" x14ac:dyDescent="0.3">
      <c r="A5" s="30" t="s">
        <v>314</v>
      </c>
      <c r="B5" s="29" t="str">
        <f>INDEX(Adr!D:D,Doklady!B102+1)&amp;", "&amp;INDEX(Adr!E:E,Doklady!B102+1)</f>
        <v>Hlavná 879/41A, Špačince</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5"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INDEX(Adr!B2:B244,Doklady!B102)</f>
        <v>MUSHER KLUB LUČENEC</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37832743</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Hlavná 879/41A, Špačince, 919 51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4">
      <c r="A12" s="69" t="s">
        <v>321</v>
      </c>
      <c r="B12" s="70" t="s">
        <v>322</v>
      </c>
      <c r="C12" s="126">
        <f>SUMIF(FP!J:J,Doklady!$B$1&amp;A12,FP!D:D)</f>
        <v>4500</v>
      </c>
      <c r="D12" s="126">
        <f>C12-E12</f>
        <v>4500</v>
      </c>
      <c r="E12" s="343">
        <f>SUMIF(K:K,A12,I:I)</f>
        <v>0</v>
      </c>
      <c r="F12" s="344"/>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4500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4500</v>
      </c>
      <c r="D53" s="73">
        <f>IF(A53&lt;&gt;"",Doklady!I1-Doklady!J1,"")</f>
        <v>4499.9999999999991</v>
      </c>
      <c r="E53" s="73">
        <f>IF(A53&lt;&gt;"",MIN(D53,C53)*Doklady!C1/(1-Doklady!C1),"")</f>
        <v>0</v>
      </c>
      <c r="F53" s="71">
        <f>IF(A53&lt;&gt;"",Doklady!J1,"")</f>
        <v>0</v>
      </c>
      <c r="G53" s="73">
        <f>+IFERROR(HLOOKUP(IF(RIGHT(B53,15)="bežné transfery",LEFT(B53,LEN(B53)-18),0),$J$40:$K$42,3,0),MIN(C53,D53))</f>
        <v>4499.9999999999991</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idden="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4500</v>
      </c>
      <c r="D130" s="228">
        <f t="shared" ref="D130:I130" si="9">SUM(D53:D129)</f>
        <v>4499.9999999999991</v>
      </c>
      <c r="E130" s="228">
        <f t="shared" si="9"/>
        <v>0</v>
      </c>
      <c r="F130" s="228">
        <f t="shared" si="9"/>
        <v>0</v>
      </c>
      <c r="G130" s="228">
        <f t="shared" si="9"/>
        <v>4499.9999999999991</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62"/>
      <c r="E140" s="362"/>
      <c r="F140" s="362"/>
      <c r="G140" s="362"/>
      <c r="H140" s="362"/>
      <c r="I140" s="362"/>
      <c r="J140" s="85"/>
    </row>
    <row r="141" spans="1:26" ht="68.25" customHeight="1" x14ac:dyDescent="0.25">
      <c r="A141" s="9"/>
      <c r="B141" s="281" t="s">
        <v>393</v>
      </c>
      <c r="C141" s="214"/>
      <c r="D141" s="342" t="s">
        <v>394</v>
      </c>
      <c r="E141" s="342"/>
      <c r="F141" s="342"/>
      <c r="G141" s="342"/>
      <c r="H141" s="342"/>
      <c r="I141" s="34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L112" sqref="L112"/>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f - plnenie úloh verejného záujmu v športe</v>
      </c>
      <c r="B1" s="232" t="str">
        <f>INDEX(Adr!A:A,B102+1)</f>
        <v>37832743</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4499.9999999999991</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88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2992</v>
      </c>
      <c r="J100" s="375"/>
      <c r="K100" s="89"/>
    </row>
    <row r="101" spans="1:25" ht="15.5" x14ac:dyDescent="0.35">
      <c r="A101" s="373"/>
      <c r="B101" s="373"/>
      <c r="C101" s="373"/>
      <c r="D101" s="373"/>
      <c r="E101" s="373"/>
      <c r="F101" s="373"/>
      <c r="G101" s="373"/>
      <c r="H101" s="373"/>
      <c r="I101" s="374">
        <v>45961</v>
      </c>
      <c r="J101" s="374"/>
    </row>
    <row r="102" spans="1:25" ht="14" x14ac:dyDescent="0.3">
      <c r="A102" s="249" t="s">
        <v>399</v>
      </c>
      <c r="B102" s="250">
        <v>71</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2997</v>
      </c>
      <c r="B107" s="14"/>
      <c r="C107" s="14">
        <v>8125048268</v>
      </c>
      <c r="D107" s="16">
        <v>45901</v>
      </c>
      <c r="E107" s="16">
        <v>45986</v>
      </c>
      <c r="F107" s="14" t="s">
        <v>3010</v>
      </c>
      <c r="G107" s="14">
        <v>35897821</v>
      </c>
      <c r="H107" s="14" t="s">
        <v>3027</v>
      </c>
      <c r="I107" s="15">
        <v>825.62</v>
      </c>
      <c r="J107" s="77"/>
      <c r="K107" s="92"/>
    </row>
    <row r="108" spans="1:25" ht="12.5" x14ac:dyDescent="0.25">
      <c r="A108" s="14" t="s">
        <v>2997</v>
      </c>
      <c r="B108" s="14"/>
      <c r="C108" s="14" t="s">
        <v>3006</v>
      </c>
      <c r="D108" s="16">
        <v>45945</v>
      </c>
      <c r="E108" s="16">
        <v>45986</v>
      </c>
      <c r="F108" s="14" t="s">
        <v>3011</v>
      </c>
      <c r="G108" s="14"/>
      <c r="H108" s="14" t="s">
        <v>3028</v>
      </c>
      <c r="I108" s="15">
        <v>205</v>
      </c>
      <c r="J108" s="77"/>
      <c r="K108" s="92"/>
    </row>
    <row r="109" spans="1:25" ht="12.5" x14ac:dyDescent="0.25">
      <c r="A109" s="14" t="s">
        <v>2997</v>
      </c>
      <c r="B109" s="14"/>
      <c r="C109" s="14" t="s">
        <v>3007</v>
      </c>
      <c r="D109" s="16">
        <v>45945</v>
      </c>
      <c r="E109" s="16">
        <v>45986</v>
      </c>
      <c r="F109" s="14" t="s">
        <v>3012</v>
      </c>
      <c r="G109" s="14"/>
      <c r="H109" s="14" t="s">
        <v>3028</v>
      </c>
      <c r="I109" s="15">
        <v>35</v>
      </c>
      <c r="J109" s="77"/>
      <c r="K109" s="92"/>
    </row>
    <row r="110" spans="1:25" ht="12.5" x14ac:dyDescent="0.25">
      <c r="A110" s="14" t="s">
        <v>2997</v>
      </c>
      <c r="B110" s="14"/>
      <c r="C110" s="14" t="s">
        <v>3008</v>
      </c>
      <c r="D110" s="16">
        <v>45957</v>
      </c>
      <c r="E110" s="16">
        <v>45986</v>
      </c>
      <c r="F110" s="14" t="s">
        <v>3013</v>
      </c>
      <c r="G110" s="14"/>
      <c r="H110" s="14" t="s">
        <v>3028</v>
      </c>
      <c r="I110" s="15">
        <v>202.73</v>
      </c>
      <c r="J110" s="77"/>
      <c r="K110" s="92"/>
    </row>
    <row r="111" spans="1:25" ht="12.5" x14ac:dyDescent="0.25">
      <c r="A111" s="14" t="s">
        <v>2997</v>
      </c>
      <c r="B111" s="14"/>
      <c r="C111" s="14" t="s">
        <v>3009</v>
      </c>
      <c r="D111" s="16">
        <v>45957</v>
      </c>
      <c r="E111" s="16">
        <v>45986</v>
      </c>
      <c r="F111" s="14" t="s">
        <v>3014</v>
      </c>
      <c r="G111" s="14"/>
      <c r="H111" s="14" t="s">
        <v>3028</v>
      </c>
      <c r="I111" s="15">
        <v>34.61</v>
      </c>
      <c r="J111" s="77"/>
      <c r="K111" s="92"/>
    </row>
    <row r="112" spans="1:25" ht="12.5" x14ac:dyDescent="0.25">
      <c r="A112" s="14" t="s">
        <v>2997</v>
      </c>
      <c r="B112" s="14"/>
      <c r="C112" s="14"/>
      <c r="D112" s="16">
        <v>45919</v>
      </c>
      <c r="E112" s="16">
        <v>45986</v>
      </c>
      <c r="F112" s="14" t="s">
        <v>3015</v>
      </c>
      <c r="G112" s="14"/>
      <c r="H112" s="14" t="s">
        <v>3029</v>
      </c>
      <c r="I112" s="15">
        <v>1306.4000000000001</v>
      </c>
      <c r="J112" s="77"/>
      <c r="K112" s="92"/>
    </row>
    <row r="113" spans="1:11" ht="12.5" x14ac:dyDescent="0.25">
      <c r="A113" s="14" t="s">
        <v>2997</v>
      </c>
      <c r="B113" s="14"/>
      <c r="C113" s="14">
        <v>8002644133</v>
      </c>
      <c r="D113" s="16">
        <v>45945</v>
      </c>
      <c r="E113" s="16">
        <v>45986</v>
      </c>
      <c r="F113" s="14" t="s">
        <v>3016</v>
      </c>
      <c r="G113" s="14"/>
      <c r="H113" s="14" t="s">
        <v>3030</v>
      </c>
      <c r="I113" s="15">
        <v>21.89</v>
      </c>
      <c r="J113" s="77"/>
      <c r="K113" s="92"/>
    </row>
    <row r="114" spans="1:11" ht="20" x14ac:dyDescent="0.25">
      <c r="A114" s="14" t="s">
        <v>2997</v>
      </c>
      <c r="B114" s="14"/>
      <c r="C114" s="14" t="s">
        <v>2998</v>
      </c>
      <c r="D114" s="16">
        <v>45945</v>
      </c>
      <c r="E114" s="16">
        <v>45986</v>
      </c>
      <c r="F114" s="14" t="s">
        <v>3017</v>
      </c>
      <c r="G114" s="14" t="s">
        <v>3024</v>
      </c>
      <c r="H114" s="14" t="s">
        <v>3031</v>
      </c>
      <c r="I114" s="15">
        <v>63.02</v>
      </c>
      <c r="J114" s="77"/>
      <c r="K114" s="92"/>
    </row>
    <row r="115" spans="1:11" ht="12.5" x14ac:dyDescent="0.25">
      <c r="A115" s="14" t="s">
        <v>2997</v>
      </c>
      <c r="B115" s="14"/>
      <c r="C115" s="14">
        <v>619159556</v>
      </c>
      <c r="D115" s="16">
        <v>45944</v>
      </c>
      <c r="E115" s="16">
        <v>45986</v>
      </c>
      <c r="F115" s="14" t="s">
        <v>3018</v>
      </c>
      <c r="G115" s="14"/>
      <c r="H115" s="14" t="s">
        <v>3032</v>
      </c>
      <c r="I115" s="15">
        <v>790.45</v>
      </c>
      <c r="J115" s="77"/>
      <c r="K115" s="92"/>
    </row>
    <row r="116" spans="1:11" ht="12.5" x14ac:dyDescent="0.25">
      <c r="A116" s="14" t="s">
        <v>2997</v>
      </c>
      <c r="B116" s="14"/>
      <c r="C116" s="14" t="s">
        <v>2999</v>
      </c>
      <c r="D116" s="16">
        <v>45944</v>
      </c>
      <c r="E116" s="16">
        <v>45986</v>
      </c>
      <c r="F116" s="14" t="s">
        <v>3019</v>
      </c>
      <c r="G116" s="14"/>
      <c r="H116" s="14" t="s">
        <v>3033</v>
      </c>
      <c r="I116" s="15">
        <v>61.78</v>
      </c>
      <c r="J116" s="77"/>
      <c r="K116" s="92"/>
    </row>
    <row r="117" spans="1:11" ht="12.5" x14ac:dyDescent="0.25">
      <c r="A117" s="14" t="s">
        <v>2997</v>
      </c>
      <c r="B117" s="14"/>
      <c r="C117" s="14" t="s">
        <v>3000</v>
      </c>
      <c r="D117" s="16">
        <v>45946</v>
      </c>
      <c r="E117" s="16">
        <v>45986</v>
      </c>
      <c r="F117" s="14" t="s">
        <v>3019</v>
      </c>
      <c r="G117" s="14"/>
      <c r="H117" s="14" t="s">
        <v>3033</v>
      </c>
      <c r="I117" s="15">
        <v>126.73</v>
      </c>
      <c r="J117" s="77"/>
      <c r="K117" s="92"/>
    </row>
    <row r="118" spans="1:11" ht="12.5" x14ac:dyDescent="0.25">
      <c r="A118" s="14" t="s">
        <v>2997</v>
      </c>
      <c r="B118" s="14"/>
      <c r="C118" s="14">
        <v>873405716</v>
      </c>
      <c r="D118" s="16">
        <v>45947</v>
      </c>
      <c r="E118" s="16">
        <v>45986</v>
      </c>
      <c r="F118" s="14" t="s">
        <v>3020</v>
      </c>
      <c r="G118" s="14"/>
      <c r="H118" s="14" t="s">
        <v>3034</v>
      </c>
      <c r="I118" s="15">
        <v>51.13</v>
      </c>
      <c r="J118" s="77"/>
      <c r="K118" s="92"/>
    </row>
    <row r="119" spans="1:11" ht="20" x14ac:dyDescent="0.25">
      <c r="A119" s="14" t="s">
        <v>2997</v>
      </c>
      <c r="B119" s="14"/>
      <c r="C119" s="14" t="s">
        <v>3041</v>
      </c>
      <c r="D119" s="16">
        <v>45947</v>
      </c>
      <c r="E119" s="16">
        <v>45986</v>
      </c>
      <c r="F119" s="14" t="s">
        <v>3021</v>
      </c>
      <c r="G119" s="14"/>
      <c r="H119" s="14" t="s">
        <v>3035</v>
      </c>
      <c r="I119" s="15">
        <v>26.57</v>
      </c>
      <c r="J119" s="77"/>
      <c r="K119" s="92"/>
    </row>
    <row r="120" spans="1:11" ht="20" x14ac:dyDescent="0.25">
      <c r="A120" s="14" t="s">
        <v>2997</v>
      </c>
      <c r="B120" s="14"/>
      <c r="C120" s="14" t="s">
        <v>3043</v>
      </c>
      <c r="D120" s="16">
        <v>45947</v>
      </c>
      <c r="E120" s="16">
        <v>45986</v>
      </c>
      <c r="F120" s="14" t="s">
        <v>3022</v>
      </c>
      <c r="G120" s="14"/>
      <c r="H120" s="14" t="s">
        <v>3036</v>
      </c>
      <c r="I120" s="15">
        <v>59.9</v>
      </c>
      <c r="J120" s="77"/>
      <c r="K120" s="92"/>
    </row>
    <row r="121" spans="1:11" ht="20" x14ac:dyDescent="0.25">
      <c r="A121" s="14" t="s">
        <v>2997</v>
      </c>
      <c r="B121" s="14"/>
      <c r="C121" s="14" t="s">
        <v>3042</v>
      </c>
      <c r="D121" s="16">
        <v>45949</v>
      </c>
      <c r="E121" s="16">
        <v>45986</v>
      </c>
      <c r="F121" s="14" t="s">
        <v>3022</v>
      </c>
      <c r="G121" s="14"/>
      <c r="H121" s="14" t="s">
        <v>3036</v>
      </c>
      <c r="I121" s="15">
        <v>28.64</v>
      </c>
      <c r="J121" s="77"/>
      <c r="K121" s="92"/>
    </row>
    <row r="122" spans="1:11" ht="20" x14ac:dyDescent="0.25">
      <c r="A122" s="14" t="s">
        <v>2997</v>
      </c>
      <c r="B122" s="14"/>
      <c r="C122" s="14" t="s">
        <v>3001</v>
      </c>
      <c r="D122" s="16">
        <v>45952</v>
      </c>
      <c r="E122" s="16">
        <v>45986</v>
      </c>
      <c r="F122" s="14" t="s">
        <v>3022</v>
      </c>
      <c r="G122" s="14"/>
      <c r="H122" s="14" t="s">
        <v>3036</v>
      </c>
      <c r="I122" s="15">
        <v>10.85</v>
      </c>
      <c r="J122" s="77"/>
      <c r="K122" s="92"/>
    </row>
    <row r="123" spans="1:11" ht="20" x14ac:dyDescent="0.25">
      <c r="A123" s="14" t="s">
        <v>2997</v>
      </c>
      <c r="B123" s="14"/>
      <c r="C123" s="14" t="s">
        <v>3002</v>
      </c>
      <c r="D123" s="16">
        <v>45954</v>
      </c>
      <c r="E123" s="16">
        <v>45986</v>
      </c>
      <c r="F123" s="14" t="s">
        <v>3022</v>
      </c>
      <c r="G123" s="14"/>
      <c r="H123" s="14" t="s">
        <v>3036</v>
      </c>
      <c r="I123" s="15">
        <v>53.42</v>
      </c>
      <c r="J123" s="77"/>
      <c r="K123" s="92"/>
    </row>
    <row r="124" spans="1:11" ht="12.5" x14ac:dyDescent="0.25">
      <c r="A124" s="14" t="s">
        <v>2997</v>
      </c>
      <c r="B124" s="14"/>
      <c r="C124" s="14">
        <v>33860250495</v>
      </c>
      <c r="D124" s="16">
        <v>45955</v>
      </c>
      <c r="E124" s="16">
        <v>45986</v>
      </c>
      <c r="F124" s="14" t="s">
        <v>3020</v>
      </c>
      <c r="G124" s="14"/>
      <c r="H124" s="14" t="s">
        <v>3037</v>
      </c>
      <c r="I124" s="15">
        <v>51.16</v>
      </c>
      <c r="J124" s="77"/>
      <c r="K124" s="92"/>
    </row>
    <row r="125" spans="1:11" ht="12.5" x14ac:dyDescent="0.25">
      <c r="A125" s="14" t="s">
        <v>2997</v>
      </c>
      <c r="B125" s="14"/>
      <c r="C125" s="14" t="s">
        <v>3003</v>
      </c>
      <c r="D125" s="16">
        <v>45957</v>
      </c>
      <c r="E125" s="16">
        <v>45986</v>
      </c>
      <c r="F125" s="14" t="s">
        <v>3020</v>
      </c>
      <c r="G125" s="14"/>
      <c r="H125" s="14" t="s">
        <v>3038</v>
      </c>
      <c r="I125" s="15">
        <v>44.94</v>
      </c>
      <c r="J125" s="77"/>
      <c r="K125" s="92"/>
    </row>
    <row r="126" spans="1:11" ht="12.5" x14ac:dyDescent="0.25">
      <c r="A126" s="14" t="s">
        <v>2997</v>
      </c>
      <c r="B126" s="14"/>
      <c r="C126" s="14" t="s">
        <v>3004</v>
      </c>
      <c r="D126" s="16">
        <v>45952</v>
      </c>
      <c r="E126" s="16">
        <v>45986</v>
      </c>
      <c r="F126" s="14" t="s">
        <v>3023</v>
      </c>
      <c r="G126" s="14" t="s">
        <v>3025</v>
      </c>
      <c r="H126" s="14" t="s">
        <v>3039</v>
      </c>
      <c r="I126" s="15">
        <v>251.65</v>
      </c>
      <c r="J126" s="77"/>
      <c r="K126" s="92"/>
    </row>
    <row r="127" spans="1:11" ht="12.5" x14ac:dyDescent="0.25">
      <c r="A127" s="14" t="s">
        <v>2997</v>
      </c>
      <c r="B127" s="14"/>
      <c r="C127" s="14" t="s">
        <v>3005</v>
      </c>
      <c r="D127" s="16">
        <v>45959</v>
      </c>
      <c r="E127" s="16">
        <v>45986</v>
      </c>
      <c r="F127" s="14" t="s">
        <v>3023</v>
      </c>
      <c r="G127" s="14" t="s">
        <v>3025</v>
      </c>
      <c r="H127" s="14" t="s">
        <v>3039</v>
      </c>
      <c r="I127" s="15">
        <v>136.65</v>
      </c>
      <c r="J127" s="77"/>
      <c r="K127" s="92"/>
    </row>
    <row r="128" spans="1:11" ht="12.5" x14ac:dyDescent="0.25">
      <c r="A128" s="14" t="s">
        <v>2997</v>
      </c>
      <c r="B128" s="14"/>
      <c r="C128" s="14">
        <v>10084</v>
      </c>
      <c r="D128" s="16">
        <v>45958</v>
      </c>
      <c r="E128" s="16">
        <v>45986</v>
      </c>
      <c r="F128" s="14" t="s">
        <v>3017</v>
      </c>
      <c r="G128" s="14" t="s">
        <v>3026</v>
      </c>
      <c r="H128" s="14" t="s">
        <v>3040</v>
      </c>
      <c r="I128" s="15">
        <v>111.86</v>
      </c>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90" zoomScaleNormal="9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MUSHER KLUB LUČENEC, Hlavná 879/41A, Špačince, 919 51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37832743</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Gondášová Lucia</cp:lastModifiedBy>
  <cp:revision/>
  <cp:lastPrinted>2025-01-23T13:30:36Z</cp:lastPrinted>
  <dcterms:created xsi:type="dcterms:W3CDTF">2017-02-20T06:20:12Z</dcterms:created>
  <dcterms:modified xsi:type="dcterms:W3CDTF">2025-12-02T19:06:44Z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