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Ivanka\Downloads\"/>
    </mc:Choice>
  </mc:AlternateContent>
  <xr:revisionPtr revIDLastSave="0" documentId="8_{10624542-C6E8-4FF9-A5CE-8D8B6E3EE562}" xr6:coauthVersionLast="47" xr6:coauthVersionMax="47" xr10:uidLastSave="{00000000-0000-0000-0000-000000000000}"/>
  <bookViews>
    <workbookView xWindow="28680" yWindow="465"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<sst xmlns="http://schemas.openxmlformats.org/spreadsheetml/2006/main" count="6562" uniqueCount="3013">
  <si>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</si>
  <si>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</si>
  <si>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</si>
  <si>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</si>
  <si>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</si>
  <si>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</si>
  <si>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</si>
  <si>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</si>
  <si>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</si>
  <si>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</si>
  <si>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</si>
  <si>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</si>
  <si>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</si>
  <si>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</si>
  <si>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</si>
  <si>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</si>
  <si>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</si>
  <si>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</si>
  <si>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</si>
  <si>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</si>
  <si>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</si>
  <si>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</si>
  <si>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</si>
  <si>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</si>
  <si>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</si>
  <si>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</si>
  <si>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</si>
  <si>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</si>
  <si>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</si>
  <si>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</si>
  <si>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</si>
  <si>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</si>
  <si>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</si>
  <si>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</si>
  <si>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</si>
  <si>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</si>
  <si>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</si>
  <si>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</si>
  <si>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</si>
  <si>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</si>
  <si>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</si>
  <si>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</si>
  <si>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</si>
  <si>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</si>
  <si>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</si>
  <si>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</si>
  <si>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</si>
  <si>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</si>
  <si>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</si>
  <si>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</si>
  <si>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</si>
  <si>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</si>
  <si>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</si>
  <si>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</si>
  <si>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</si>
  <si>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</si>
  <si>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</si>
  <si>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</si>
  <si>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</si>
  <si>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</si>
  <si>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</si>
  <si>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</si>
  <si>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</si>
  <si>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</si>
  <si>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</si>
  <si>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</si>
  <si>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</si>
  <si>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</si>
  <si>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</si>
  <si>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</si>
  <si>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</si>
  <si>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</si>
  <si>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</si>
  <si>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</si>
  <si>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</si>
  <si>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</si>
  <si>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</si>
  <si>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</si>
  <si>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</si>
  <si>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</si>
  <si>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</si>
  <si>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</si>
  <si>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</si>
  <si>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</si>
  <si>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</si>
  <si>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</si>
  <si>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</si>
  <si>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</si>
  <si>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</si>
  <si>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</si>
  <si>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</si>
  <si>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</si>
  <si>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</si>
  <si>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</si>
  <si>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</si>
  <si>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</si>
  <si>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</si>
  <si>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</si>
  <si>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</si>
  <si>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</si>
  <si>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</si>
  <si>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</si>
  <si>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</si>
  <si>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</si>
  <si>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</si>
  <si>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</si>
  <si>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</si>
  <si>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</si>
  <si>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</si>
  <si>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</si>
  <si>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</si>
  <si>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</si>
  <si>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</si>
  <si>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</si>
  <si>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</si>
  <si>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</si>
  <si>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</si>
  <si>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</si>
  <si>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</si>
  <si>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</si>
  <si>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</si>
  <si>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</si>
  <si>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</si>
  <si>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</si>
  <si>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</si>
  <si>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</si>
  <si>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</si>
  <si>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</si>
  <si>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</si>
  <si>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</si>
  <si>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</si>
  <si>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</si>
  <si>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</si>
  <si>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</si>
  <si>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</si>
  <si>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</si>
  <si>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</si>
  <si>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</si>
  <si>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</si>
  <si>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</si>
  <si>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</si>
  <si>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</si>
  <si>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</si>
  <si>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</si>
  <si>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</si>
  <si>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</si>
  <si>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</si>
  <si>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</si>
  <si>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</si>
  <si>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</si>
  <si>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</si>
  <si>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</si>
  <si>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</si>
  <si>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</si>
  <si>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</si>
  <si>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</si>
  <si>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</si>
  <si>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</si>
  <si>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</si>
  <si>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</si>
  <si>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</si>
  <si>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</si>
  <si>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</si>
  <si>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</si>
  <si>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</si>
  <si>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</si>
  <si>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</si>
  <si>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</si>
  <si>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</si>
  <si>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</si>
  <si>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</si>
  <si>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</si>
  <si>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</si>
  <si>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</si>
  <si>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</si>
  <si>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</si>
  <si>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</si>
  <si>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</si>
  <si>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</si>
  <si>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</si>
  <si>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</si>
  <si>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</si>
  <si>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</si>
  <si>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</si>
  <si>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</si>
  <si>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</si>
  <si>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</si>
  <si>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</si>
  <si>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</si>
  <si>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</si>
  <si>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</si>
  <si>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</si>
  <si>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</si>
  <si>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</si>
  <si>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</si>
  <si>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</si>
  <si>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</si>
  <si>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</si>
  <si>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</si>
  <si>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</si>
  <si>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</si>
  <si>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</si>
  <si>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</si>
  <si>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</si>
  <si>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</si>
  <si>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</si>
  <si>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</si>
  <si>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</si>
  <si>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</si>
  <si>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</si>
  <si>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</si>
  <si>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</si>
  <si>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</si>
  <si>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</si>
  <si>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</si>
  <si>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</si>
  <si>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</si>
  <si>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</si>
  <si>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</si>
  <si>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</si>
  <si>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</si>
  <si>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</si>
  <si>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</si>
  <si>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</si>
  <si>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</si>
  <si>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</si>
  <si>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</si>
  <si>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</si>
  <si>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</si>
  <si>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</si>
  <si>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</si>
  <si>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</si>
  <si>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</si>
  <si>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</si>
  <si>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</si>
  <si>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</si>
  <si>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</si>
  <si>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</si>
  <si>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</si>
  <si>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</si>
  <si>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</si>
  <si>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</si>
  <si>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</si>
  <si>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</si>
  <si>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</si>
  <si>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</si>
  <si>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</si>
  <si>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</si>
  <si>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</si>
  <si>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</si>
  <si>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</si>
  <si>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</si>
  <si>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</si>
  <si>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</si>
  <si>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</si>
  <si>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</si>
  <si>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</si>
  <si>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</si>
  <si>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</si>
  <si>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</si>
  <si>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</si>
  <si>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</si>
  <si>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</si>
  <si>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</si>
  <si>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</si>
  <si>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</si>
  <si>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</si>
  <si>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</si>
  <si>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</si>
  <si>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</si>
  <si>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</si>
  <si>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</si>
  <si>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</si>
  <si>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</si>
  <si>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</si>
  <si>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</si>
  <si>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</si>
  <si>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</si>
  <si>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</si>
  <si>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</si>
  <si>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</si>
  <si>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</si>
  <si>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</si>
  <si>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</si>
  <si>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</si>
  <si>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</si>
  <si>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</si>
  <si>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</si>
  <si>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</si>
  <si>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</si>
  <si>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</si>
  <si>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</si>
  <si>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</si>
  <si>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</si>
  <si>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</si>
  <si>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</si>
  <si>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</si>
  <si>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</si>
  <si>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</si>
  <si>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</si>
  <si>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</si>
  <si>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</si>
  <si>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</si>
  <si>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</si>
  <si>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</si>
  <si>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</si>
  <si>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</si>
  <si>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</si>
  <si>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</si>
  <si>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</si>
  <si>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</si>
  <si>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</si>
  <si>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</si>
  <si>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</si>
  <si>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</si>
  <si>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</si>
  <si>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</si>
  <si>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</si>
  <si>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</si>
  <si>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</si>
  <si>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</si>
  <si>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</si>
  <si>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</si>
  <si>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</si>
  <si>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</si>
  <si>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</si>
  <si>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</si>
  <si>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</si>
  <si>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</si>
  <si>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</si>
  <si>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</si>
  <si>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</si>
  <si>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</si>
  <si>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</si>
  <si>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</si>
  <si>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</si>
  <si>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</si>
  <si>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</si>
  <si>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</si>
  <si>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</si>
  <si>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</si>
  <si>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</si>
  <si>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</si>
  <si>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</si>
  <si>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</si>
  <si>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</si>
  <si>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</si>
  <si>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</si>
  <si>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</si>
  <si>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</si>
  <si>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</si>
  <si>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</si>
  <si>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</si>
  <si>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</si>
  <si>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</si>
  <si>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</si>
  <si>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</si>
  <si>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</si>
  <si>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</si>
  <si>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</si>
  <si>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</si>
  <si>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</si>
  <si>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</si>
  <si>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</si>
  <si>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</si>
  <si>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</si>
  <si>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</si>
  <si>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</si>
  <si>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</si>
  <si>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</si>
  <si>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</si>
  <si>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</si>
  <si>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</si>
  <si>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</si>
  <si>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</si>
  <si>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</si>
  <si>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</si>
  <si>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</si>
  <si>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</si>
  <si>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</si>
  <si>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</si>
  <si>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</si>
  <si>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</si>
  <si>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</si>
  <si>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</si>
  <si>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</si>
  <si>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</si>
  <si>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</si>
  <si>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</si>
  <si>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</si>
  <si>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</si>
  <si>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</si>
  <si>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</si>
  <si>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</si>
  <si>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</si>
  <si>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</si>
  <si>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</si>
  <si>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</si>
  <si>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</si>
  <si>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</si>
  <si>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</si>
  <si>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</si>
  <si>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</si>
  <si>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</si>
  <si>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</si>
  <si>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</si>
  <si>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</si>
  <si>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</si>
  <si>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</si>
  <si>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</si>
  <si>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</si>
  <si>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</si>
  <si>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</si>
  <si>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</si>
  <si>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</si>
  <si>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</si>
  <si>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</si>
  <si>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</si>
  <si>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</si>
  <si>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</si>
  <si>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</si>
  <si>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</si>
  <si>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</si>
  <si>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</si>
  <si>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</si>
  <si>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</si>
  <si>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</si>
  <si>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</si>
  <si>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</si>
  <si>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</si>
  <si>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</si>
  <si>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</si>
  <si>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</si>
  <si>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</si>
  <si>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</si>
  <si>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</si>
  <si>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</si>
  <si>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</si>
  <si>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</si>
  <si>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</si>
  <si>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</si>
  <si>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</si>
  <si>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</si>
  <si>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</si>
  <si>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</si>
  <si>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</si>
  <si>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</si>
  <si>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</si>
  <si>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</si>
  <si>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</si>
  <si>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</si>
  <si>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</si>
  <si>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</si>
  <si>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</si>
  <si>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</si>
  <si>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</si>
  <si>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</si>
  <si>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</si>
  <si>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</si>
  <si>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</si>
  <si>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</si>
  <si>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</si>
  <si>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</si>
  <si>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</si>
  <si>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</si>
  <si>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</si>
  <si>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</si>
  <si>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</si>
  <si>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</si>
  <si>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</si>
  <si>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</si>
  <si>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</si>
  <si>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</si>
  <si>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</si>
  <si>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</si>
  <si>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</si>
  <si>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</si>
  <si>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</si>
  <si>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</si>
  <si>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</si>
  <si>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</si>
  <si>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</si>
  <si>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</si>
  <si>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</si>
  <si>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</si>
  <si>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</si>
  <si>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</si>
  <si>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</si>
  <si>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</si>
  <si>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</si>
  <si>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</si>
  <si>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</si>
  <si>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</si>
  <si>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</si>
  <si>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</si>
  <si>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</si>
  <si>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</si>
  <si>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</si>
  <si>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</si>
  <si>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</si>
  <si>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</si>
  <si>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</si>
  <si>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</si>
  <si>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</si>
  <si>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</si>
  <si>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</si>
  <si>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</si>
  <si>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</si>
  <si>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</si>
  <si>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</si>
  <si>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</si>
  <si>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</si>
  <si>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</si>
  <si>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</si>
  <si>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</si>
  <si>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</si>
  <si>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</si>
  <si>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</si>
  <si>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</si>
  <si>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</si>
  <si>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</si>
  <si>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</si>
  <si>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</si>
  <si>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</si>
  <si>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</si>
  <si>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</si>
  <si>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</si>
  <si>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</si>
  <si>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</si>
  <si>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</si>
  <si>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</si>
  <si>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</si>
  <si>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</si>
  <si>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</si>
  <si>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</si>
  <si>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</si>
  <si>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</si>
  <si>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</si>
  <si>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</si>
  <si>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</si>
  <si>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</si>
  <si>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</si>
  <si>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</si>
  <si>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</si>
  <si>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</si>
  <si>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</si>
  <si>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</si>
  <si>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</si>
  <si>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</si>
  <si>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</si>
  <si>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</si>
  <si>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</si>
  <si>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</si>
  <si>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</si>
  <si>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</si>
  <si>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</si>
  <si>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</si>
  <si>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</si>
  <si>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</si>
  <si>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</si>
  <si>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</si>
  <si>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</si>
  <si>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</si>
  <si>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</si>
  <si>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</si>
  <si>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</si>
  <si>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</si>
  <si>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</si>
  <si>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</si>
  <si>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</si>
  <si>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</si>
  <si>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</si>
  <si>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</si>
  <si>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</si>
  <si>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</si>
  <si>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</si>
  <si>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</si>
  <si>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</si>
  <si>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</si>
  <si>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</si>
  <si>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</si>
  <si>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</si>
  <si>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</si>
  <si>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</si>
  <si>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</si>
  <si>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</si>
  <si>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</si>
  <si>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</si>
  <si>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</si>
  <si>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</si>
  <si>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</si>
  <si>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</si>
  <si>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</si>
  <si>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</si>
  <si>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</si>
  <si>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</si>
  <si>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</si>
  <si>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</si>
  <si>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</si>
  <si>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</si>
  <si>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</si>
  <si>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</si>
  <si>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</si>
  <si>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</si>
  <si>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</si>
  <si>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</si>
  <si>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</si>
  <si>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</si>
  <si>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</si>
  <si>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</si>
  <si>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</si>
  <si>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</si>
  <si>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</si>
  <si>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</si>
  <si>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</si>
  <si>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</si>
  <si>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</si>
  <si>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</si>
  <si>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</si>
  <si>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</si>
  <si>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</si>
  <si>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</si>
  <si>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</si>
  <si>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</si>
  <si>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</si>
  <si>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</si>
  <si>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</si>
  <si>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</si>
  <si>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</si>
  <si>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</si>
  <si>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</si>
  <si>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</si>
  <si>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</si>
  <si>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</si>
  <si>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</si>
  <si>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</si>
  <si>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</si>
  <si>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</si>
  <si>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</si>
  <si>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</si>
  <si>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</si>
  <si>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</si>
  <si>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</si>
  <si>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</si>
  <si>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</si>
  <si>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</si>
  <si>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</si>
  <si>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</si>
  <si>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</si>
  <si>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</si>
  <si>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</si>
  <si>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</si>
  <si>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</si>
  <si>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</si>
  <si>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</si>
  <si>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</si>
  <si>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</si>
  <si>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</si>
  <si>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</si>
  <si>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</si>
  <si>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</si>
  <si>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</si>
  <si>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</si>
  <si>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</si>
  <si>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</si>
  <si>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</si>
  <si>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</si>
  <si>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</si>
  <si>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</si>
  <si>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</si>
  <si>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</si>
  <si>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</si>
  <si>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</si>
  <si>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</si>
  <si>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</si>
  <si>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</si>
  <si>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</si>
  <si>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</si>
  <si>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</si>
  <si>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</si>
  <si>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</si>
  <si>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</si>
  <si>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</si>
  <si>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</si>
  <si>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</si>
  <si>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</si>
  <si>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</si>
  <si>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</si>
  <si>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</si>
  <si>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</si>
  <si>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</si>
  <si>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</si>
  <si>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</si>
  <si>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</si>
  <si>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</si>
  <si>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</si>
  <si>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</si>
  <si>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</si>
  <si>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</si>
  <si>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</si>
  <si>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</si>
  <si>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</si>
  <si>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</si>
  <si>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</si>
  <si>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</si>
  <si>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</si>
  <si>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</si>
  <si>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</si>
  <si>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</si>
  <si>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</si>
  <si>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</si>
  <si>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</si>
  <si>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</si>
  <si>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</si>
  <si>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</si>
  <si>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</si>
  <si>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</si>
  <si>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</si>
  <si>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</si>
  <si>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</si>
  <si>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</si>
  <si>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</si>
  <si>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</si>
  <si>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</si>
  <si>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</si>
  <si>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</si>
  <si>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</si>
  <si>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</si>
  <si>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</si>
  <si>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</si>
  <si>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</si>
  <si>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</si>
  <si>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</si>
  <si>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</si>
  <si>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</si>
  <si>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</si>
  <si>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</si>
  <si>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</si>
  <si>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</si>
  <si>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</si>
  <si>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</si>
  <si>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</si>
  <si>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</si>
  <si>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</si>
  <si>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</si>
  <si>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</si>
  <si>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</si>
  <si>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</si>
  <si>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</si>
  <si>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</si>
  <si>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</si>
  <si>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</si>
  <si>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</si>
  <si>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</si>
  <si>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</si>
  <si>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</si>
  <si>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</si>
  <si>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</si>
  <si>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</si>
  <si>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</si>
  <si>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</si>
  <si>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</si>
  <si>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</si>
  <si>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</si>
  <si>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</si>
  <si>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</si>
  <si>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</si>
  <si>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</si>
  <si>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</si>
  <si>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</si>
  <si>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</si>
  <si>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</si>
  <si>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</si>
  <si>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</si>
  <si>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</si>
  <si>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</si>
  <si>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</si>
  <si>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</si>
  <si>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</si>
  <si>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</si>
  <si>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</si>
  <si>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</si>
  <si>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</si>
  <si>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</si>
  <si>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</si>
  <si>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</si>
  <si>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</si>
  <si>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</si>
  <si>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</si>
  <si>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</si>
  <si>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</si>
  <si>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</si>
  <si>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</si>
  <si>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</si>
  <si>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</si>
  <si>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</si>
  <si>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</si>
  <si>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</si>
  <si>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</si>
  <si>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</si>
  <si>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</si>
  <si>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</si>
  <si>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</si>
  <si>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</si>
  <si>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</si>
  <si>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</si>
  <si>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</si>
  <si>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</si>
  <si>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</si>
  <si>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</si>
  <si>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</si>
  <si>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</si>
  <si>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</si>
  <si>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</si>
  <si>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</si>
  <si>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</si>
  <si>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</si>
  <si>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</si>
  <si>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</si>
  <si>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</si>
  <si>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</si>
  <si>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</si>
  <si>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</si>
  <si>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</si>
  <si>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</si>
  <si>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</si>
  <si>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</si>
  <si>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</si>
  <si>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</si>
  <si>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</si>
  <si>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</si>
  <si>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</si>
  <si>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</si>
  <si>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</si>
  <si>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</si>
  <si>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</si>
  <si>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</si>
  <si>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</si>
  <si>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</si>
  <si>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</si>
  <si>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</si>
  <si>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</si>
  <si>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</si>
  <si>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</si>
  <si>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</si>
  <si>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</si>
  <si>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</si>
  <si>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</si>
  <si>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</si>
  <si>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</si>
  <si>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</si>
  <si>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</si>
  <si>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</si>
  <si>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</si>
  <si>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</si>
  <si>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</si>
  <si>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</si>
  <si>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</si>
  <si>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</si>
  <si>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</si>
  <si>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</si>
  <si>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</si>
  <si>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</si>
  <si>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</si>
  <si>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</si>
  <si>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</si>
  <si>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</si>
  <si>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</si>
  <si>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</si>
  <si>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</si>
  <si>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</si>
  <si>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</si>
  <si>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</si>
  <si>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</si>
  <si>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</si>
  <si>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</si>
  <si>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</si>
  <si>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</si>
  <si>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</si>
  <si>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</si>
  <si>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</si>
  <si>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</si>
  <si>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</si>
  <si>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</si>
  <si>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</si>
  <si>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</si>
  <si>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</si>
  <si>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</si>
  <si>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</si>
  <si>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</si>
  <si>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</si>
  <si>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</si>
  <si>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</si>
  <si>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</si>
  <si>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</si>
  <si>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</si>
  <si>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</si>
  <si>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</si>
  <si>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</si>
  <si>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</si>
  <si>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</si>
  <si>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</si>
  <si>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</si>
  <si>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</si>
  <si>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</si>
  <si>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</si>
  <si>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</si>
  <si>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</si>
  <si>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</si>
  <si>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</si>
  <si>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</si>
  <si>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</si>
  <si>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</si>
  <si>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</si>
  <si>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</si>
  <si>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</si>
  <si>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</si>
  <si>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</si>
  <si>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</si>
  <si>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</si>
  <si>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</si>
  <si>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</si>
  <si>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</si>
  <si>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</si>
  <si>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</si>
  <si>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</si>
  <si>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</si>
  <si>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</si>
  <si>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</si>
  <si>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</si>
  <si>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</si>
  <si>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</si>
  <si>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</si>
  <si>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</si>
  <si>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</si>
  <si>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</si>
  <si>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</si>
  <si>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</si>
  <si>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</si>
  <si>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</si>
  <si>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</si>
  <si>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</si>
  <si>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</si>
  <si>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</si>
  <si>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</si>
  <si>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</si>
  <si>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</si>
  <si>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</si>
  <si>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</si>
  <si>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</si>
  <si>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</si>
  <si>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</si>
  <si>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</si>
  <si>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</si>
  <si>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</si>
  <si>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</si>
  <si>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</si>
  <si>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</si>
  <si>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</si>
  <si>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</si>
  <si>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</si>
  <si>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</si>
  <si>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</si>
  <si>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</si>
  <si>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</si>
  <si>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</si>
  <si>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</si>
  <si>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</si>
  <si>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</si>
  <si>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</si>
  <si>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</si>
  <si>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</si>
  <si>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</si>
  <si>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</si>
  <si>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</si>
  <si>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</si>
  <si>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</si>
  <si>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</si>
  <si>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</si>
  <si>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</si>
  <si>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</si>
  <si>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</si>
  <si>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</si>
  <si>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</si>
  <si>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</si>
  <si>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</si>
  <si>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</si>
  <si>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</si>
  <si>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</si>
  <si>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</si>
  <si>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</si>
  <si>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</si>
  <si>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</si>
  <si>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</si>
  <si>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</si>
  <si>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</si>
  <si>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</si>
  <si>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</si>
  <si>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</si>
  <si>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</si>
  <si>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</si>
  <si>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</si>
  <si>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</si>
  <si>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</si>
  <si>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</si>
  <si>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</si>
  <si>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</si>
  <si>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</si>
  <si>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</si>
  <si>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</si>
  <si>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</si>
  <si>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</si>
  <si>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</si>
  <si>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</si>
  <si>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</si>
  <si>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</si>
  <si>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</si>
  <si>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</si>
  <si>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</si>
  <si>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</si>
  <si>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</si>
  <si>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</si>
  <si>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</si>
  <si>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</si>
  <si>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</si>
  <si>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</si>
  <si>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</si>
  <si>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</si>
  <si>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</si>
  <si>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</si>
  <si>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</si>
  <si>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</si>
  <si>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</si>
  <si>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</si>
  <si>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</si>
  <si>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</si>
  <si>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</si>
  <si>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</si>
  <si>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</si>
  <si>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</si>
  <si>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</si>
  <si>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</si>
  <si>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</si>
  <si>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</si>
  <si>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</si>
  <si>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</si>
  <si>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</si>
  <si>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</si>
  <si>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</si>
  <si>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</si>
  <si>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</si>
  <si>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</si>
  <si>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</si>
  <si>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</si>
  <si>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</si>
  <si>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</si>
  <si>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</si>
  <si>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</si>
  <si>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</si>
  <si>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</si>
  <si>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</si>
  <si>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</si>
  <si>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</si>
  <si>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</si>
  <si>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</si>
  <si>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</si>
  <si>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</si>
  <si>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</si>
  <si>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</si>
  <si>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</si>
  <si>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</si>
  <si>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</si>
  <si>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</si>
  <si>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</si>
  <si>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</si>
  <si>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</si>
  <si>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</si>
  <si>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</si>
  <si>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</si>
  <si>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</si>
  <si>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</si>
  <si>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</si>
  <si>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</si>
  <si>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</si>
  <si>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</si>
  <si>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</si>
  <si>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</si>
  <si>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</si>
  <si>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</si>
  <si>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</si>
  <si>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</si>
  <si>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</si>
  <si>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</si>
  <si>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</si>
  <si>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</si>
  <si>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</si>
  <si>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</si>
  <si>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</si>
  <si>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</si>
  <si>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</si>
  <si>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</si>
  <si>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</si>
  <si>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</si>
  <si>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</si>
  <si>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</si>
  <si>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</si>
  <si>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</si>
  <si>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</si>
  <si>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</si>
  <si>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</si>
  <si>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</si>
  <si>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</si>
  <si>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</si>
  <si>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</si>
  <si>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</si>
  <si>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</si>
  <si>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</si>
  <si>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</si>
  <si>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</si>
  <si>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</si>
  <si>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</si>
  <si>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</si>
  <si>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</si>
  <si>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</si>
  <si>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</si>
  <si>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</si>
  <si>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</si>
  <si>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</si>
  <si>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</si>
  <si>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</si>
  <si>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</si>
  <si>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</si>
  <si>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</si>
  <si>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</si>
  <si>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</si>
  <si>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</si>
  <si>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</si>
  <si>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</si>
  <si>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</si>
  <si>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</si>
  <si>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</si>
  <si>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</si>
  <si>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</si>
  <si>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</si>
  <si>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</si>
  <si>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</si>
  <si>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</si>
  <si>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</si>
  <si>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</si>
  <si>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</si>
  <si>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</si>
  <si>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</si>
  <si>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</si>
  <si>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</si>
  <si>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</si>
  <si>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</si>
  <si>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</si>
  <si>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</si>
  <si>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</si>
  <si>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</si>
  <si>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</si>
  <si>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</si>
  <si>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</si>
  <si>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</si>
  <si>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</si>
  <si>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</si>
  <si>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</si>
  <si>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</si>
  <si>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</si>
  <si>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</si>
  <si>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</si>
  <si>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</si>
  <si>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</si>
  <si>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</si>
  <si>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</si>
  <si>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</si>
  <si>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</si>
  <si>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</si>
  <si>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</si>
  <si>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</si>
  <si>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</si>
  <si>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</si>
  <si>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</si>
  <si>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</si>
  <si>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</si>
  <si>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</si>
  <si>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</si>
  <si>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</si>
  <si>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</si>
  <si>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</si>
  <si>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</si>
  <si>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</si>
  <si>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</si>
  <si>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</si>
  <si>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</si>
  <si>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</si>
  <si>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</si>
  <si>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</si>
  <si>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</si>
  <si>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</si>
  <si>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</si>
  <si>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</si>
  <si>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</si>
  <si>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</si>
  <si>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</si>
  <si>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</si>
  <si>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</si>
  <si>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</si>
  <si>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</si>
  <si>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</si>
  <si>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</si>
  <si>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</si>
  <si>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</si>
  <si>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</si>
  <si>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</si>
  <si>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</si>
  <si>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</si>
  <si>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</si>
  <si>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</si>
  <si>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</si>
  <si>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</si>
  <si>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</si>
  <si>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</si>
  <si>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</si>
  <si>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</si>
  <si>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</si>
  <si>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</si>
  <si>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</si>
  <si>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</si>
  <si>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</si>
  <si>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</si>
  <si>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</si>
  <si>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</si>
  <si>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</si>
  <si>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</si>
  <si>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</si>
  <si>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</si>
  <si>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</si>
  <si>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</si>
  <si>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</si>
  <si>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</si>
  <si>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</si>
  <si>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</si>
  <si>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</si>
  <si>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</si>
  <si>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</si>
  <si>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</si>
  <si>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</si>
  <si>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</si>
  <si>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</si>
  <si>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</si>
  <si>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</si>
  <si>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</si>
  <si>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</si>
  <si>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</si>
  <si>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</si>
  <si>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</si>
  <si>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</si>
  <si>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</si>
  <si>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</si>
  <si>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</si>
  <si>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</si>
  <si>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</si>
  <si>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</si>
  <si>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</si>
  <si>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</si>
  <si>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</si>
  <si>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</si>
  <si>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</si>
  <si>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</si>
  <si>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</si>
  <si>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</si>
  <si>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</si>
  <si>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</si>
  <si>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</si>
  <si>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</si>
  <si>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</si>
  <si>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</si>
  <si>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</si>
  <si>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</si>
  <si>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</si>
  <si>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</si>
  <si>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</si>
  <si>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</si>
  <si>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</si>
  <si>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</si>
  <si>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</si>
  <si>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</si>
  <si>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</si>
  <si>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</si>
  <si>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</si>
  <si>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</si>
  <si>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</si>
  <si>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</si>
  <si>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</si>
  <si>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</si>
  <si>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</si>
  <si>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</si>
  <si>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</si>
  <si>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</si>
  <si>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</si>
  <si>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</si>
  <si>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</si>
  <si>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</si>
  <si>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</si>
  <si>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</si>
  <si>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</si>
  <si>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</si>
  <si>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</si>
  <si>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</si>
  <si>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</si>
  <si>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</si>
  <si>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</si>
  <si>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</si>
  <si>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</si>
  <si>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</si>
  <si>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</si>
  <si>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</si>
  <si>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</si>
  <si>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</si>
  <si>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</si>
  <si>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</si>
  <si>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</si>
  <si>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</si>
  <si>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</si>
  <si>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</si>
  <si>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</si>
  <si>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</si>
  <si>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</si>
  <si>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</si>
  <si>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</si>
  <si>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</si>
  <si>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</si>
  <si>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</si>
  <si>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</si>
  <si>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</si>
  <si>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</si>
  <si>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</si>
  <si>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</si>
  <si>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</si>
  <si>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</si>
  <si>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</si>
  <si>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</si>
  <si>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</si>
  <si>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</si>
  <si>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</si>
  <si>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</si>
  <si>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</si>
  <si>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</si>
  <si>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</si>
  <si>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</si>
  <si>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</si>
  <si>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</si>
  <si>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</si>
  <si>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</si>
  <si>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</si>
  <si>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</si>
  <si>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</si>
  <si>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</si>
  <si>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</si>
  <si>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</si>
  <si>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</si>
  <si>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</si>
  <si>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</si>
  <si>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</si>
  <si>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</si>
  <si>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</si>
  <si>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</si>
  <si>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</si>
  <si>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</si>
  <si>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</si>
  <si>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</si>
  <si>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</si>
  <si>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</si>
  <si>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</si>
  <si>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</si>
  <si>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</si>
  <si>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</si>
  <si>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</si>
  <si>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</si>
  <si>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</si>
  <si>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</si>
  <si>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</si>
  <si>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</si>
  <si>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</si>
  <si>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</si>
  <si>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</si>
  <si>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</si>
  <si>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</si>
  <si>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</si>
  <si>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</si>
  <si>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</si>
  <si>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</si>
  <si>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</si>
  <si>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</si>
  <si>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</si>
  <si>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</si>
  <si>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</si>
  <si>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</si>
  <si>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</si>
  <si>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</si>
  <si>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</si>
  <si>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</si>
  <si>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</si>
  <si>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</si>
  <si>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</si>
  <si>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</si>
  <si>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</si>
  <si>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</si>
  <si>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</si>
  <si>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</si>
  <si>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</si>
  <si>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</si>
  <si>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</si>
  <si>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</si>
  <si>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</si>
  <si>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</si>
  <si>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</si>
  <si>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</si>
  <si>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</si>
  <si>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</si>
  <si>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</si>
  <si>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</si>
  <si>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</si>
  <si>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</si>
  <si>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</si>
  <si>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</si>
  <si>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</si>
  <si>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</si>
  <si>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</si>
  <si>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</si>
  <si>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</si>
  <si>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</si>
  <si>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</si>
  <si>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</si>
  <si>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</si>
  <si>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</si>
  <si>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</si>
  <si>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</si>
  <si>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</si>
  <si>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</si>
  <si>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</si>
  <si>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</si>
  <si>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</si>
  <si>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</si>
  <si>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</si>
  <si>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</si>
  <si>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</si>
  <si>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</si>
  <si>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</si>
  <si>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</si>
  <si>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</si>
  <si>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</si>
  <si>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</si>
  <si>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</si>
  <si>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</si>
  <si>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</si>
  <si>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</si>
  <si>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</si>
  <si>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</si>
  <si>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</si>
  <si>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</si>
  <si>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</si>
  <si>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</si>
  <si>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</si>
  <si>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</si>
  <si>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</si>
  <si>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</si>
  <si>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</si>
  <si>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</si>
  <si>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</si>
  <si>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</si>
  <si>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</si>
  <si>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</si>
  <si>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</si>
  <si>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</si>
  <si>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</si>
  <si>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</si>
  <si>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</si>
  <si>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</si>
  <si>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</si>
  <si>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</si>
  <si>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</si>
  <si>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</si>
  <si>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</si>
  <si>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</si>
  <si>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</si>
  <si>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</si>
  <si>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</si>
  <si>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</si>
  <si>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</si>
  <si>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</si>
  <si>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</si>
  <si>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</si>
  <si>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</si>
  <si>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</si>
  <si>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</si>
  <si>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</si>
  <si>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</si>
  <si>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</si>
  <si>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</si>
  <si>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</si>
  <si>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</si>
  <si>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</si>
  <si>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</si>
  <si>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</si>
  <si>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</si>
  <si>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</si>
  <si>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</si>
  <si>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</si>
  <si>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</si>
  <si>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</si>
  <si>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</si>
  <si>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</si>
  <si>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</si>
  <si>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</si>
  <si>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</si>
  <si>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</si>
  <si>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</si>
  <si>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</si>
  <si>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</si>
  <si>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</si>
  <si>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</si>
  <si>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</si>
  <si>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</si>
  <si>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</si>
  <si>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</si>
  <si>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</si>
  <si>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</si>
  <si>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</si>
  <si>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</si>
  <si>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</si>
  <si>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</si>
  <si>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</si>
  <si>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</si>
  <si>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</si>
  <si>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</si>
  <si>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</si>
  <si>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</si>
  <si>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</si>
  <si>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</si>
  <si>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</si>
  <si>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</si>
  <si>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</si>
  <si>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</si>
  <si>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</si>
  <si>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</si>
  <si>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</si>
  <si>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</si>
  <si>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</si>
  <si>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</si>
  <si>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</si>
  <si>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</si>
  <si>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</si>
  <si>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</si>
  <si>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</si>
  <si>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</si>
  <si>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</si>
  <si>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</si>
  <si>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</si>
  <si>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</si>
  <si>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</si>
  <si>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</si>
  <si>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</si>
  <si>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</si>
  <si>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</si>
  <si>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</si>
  <si>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</si>
  <si>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</si>
  <si>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</si>
  <si>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</si>
  <si>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</si>
  <si>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</si>
  <si>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</si>
  <si>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</si>
  <si>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</si>
  <si>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</si>
  <si>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</si>
  <si>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</si>
  <si>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</si>
  <si>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</si>
  <si>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</si>
  <si>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</si>
  <si>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</si>
  <si>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</si>
  <si>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</si>
  <si>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</si>
  <si>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</si>
  <si>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</si>
  <si>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</si>
  <si>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</si>
  <si>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</si>
  <si>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</si>
  <si>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</si>
  <si>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</si>
  <si>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</si>
  <si>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</si>
  <si>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</si>
  <si>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</si>
  <si>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</si>
  <si>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</si>
  <si>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</si>
  <si>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</si>
  <si>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</si>
  <si>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</si>
  <si>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</si>
  <si>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</si>
  <si>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</si>
  <si>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</si>
  <si>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</si>
  <si>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</si>
  <si>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</si>
  <si>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</si>
  <si>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</si>
  <si>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</si>
  <si>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</si>
  <si>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</si>
  <si>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</si>
  <si>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</si>
  <si>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</si>
  <si>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</si>
  <si>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</si>
  <si>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</si>
  <si>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</si>
  <si>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</si>
  <si>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</si>
  <si>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</si>
  <si>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</si>
  <si>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</si>
  <si>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</si>
  <si>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</si>
  <si>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</si>
  <si>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</si>
  <si>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</si>
  <si>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</si>
  <si>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</si>
  <si>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</si>
  <si>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</si>
  <si>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</si>
  <si>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</si>
  <si>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</si>
  <si>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</si>
  <si>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</si>
  <si>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</si>
  <si>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</si>
  <si>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</si>
  <si>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</si>
  <si>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</si>
  <si>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</si>
  <si>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</si>
  <si>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</si>
  <si>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</si>
  <si>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</si>
  <si>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</si>
  <si>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</si>
  <si>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</si>
  <si>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</si>
  <si>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</si>
  <si>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</si>
  <si>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</si>
  <si>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</si>
  <si>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</si>
  <si>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</si>
  <si>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</si>
  <si>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</si>
  <si>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</si>
  <si>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</si>
  <si>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</si>
  <si>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</si>
  <si>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</si>
  <si>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</si>
  <si>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</si>
  <si>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</si>
  <si>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</si>
  <si>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</si>
  <si>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</si>
  <si>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</si>
  <si>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</si>
  <si>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</si>
  <si>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</si>
  <si>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</si>
  <si>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</si>
  <si>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</si>
  <si>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</si>
  <si>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</si>
  <si>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</si>
  <si>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</si>
  <si>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</si>
  <si>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</si>
  <si>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</si>
  <si>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</si>
  <si>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</si>
  <si>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</si>
  <si>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</si>
  <si>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</si>
  <si>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</si>
  <si>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</si>
  <si>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</si>
  <si>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</si>
  <si>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</si>
  <si>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</si>
  <si>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</si>
  <si>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</si>
  <si>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</si>
  <si>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</si>
  <si>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</si>
  <si>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</si>
  <si>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</si>
  <si>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</si>
  <si>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</si>
  <si>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</si>
  <si>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</si>
  <si>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</si>
  <si>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</si>
  <si>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</si>
  <si>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</si>
  <si>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</si>
  <si>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</si>
  <si>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</si>
  <si>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</si>
  <si>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</si>
  <si>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</si>
  <si>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</si>
  <si>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</si>
  <si>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</si>
  <si>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</si>
  <si>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</si>
  <si>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</si>
  <si>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</si>
  <si>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</si>
  <si>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</si>
  <si>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</si>
  <si>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</si>
  <si>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</si>
  <si>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</si>
  <si>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</si>
  <si>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</si>
  <si>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</si>
  <si>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</si>
  <si>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</si>
  <si>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</si>
  <si>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</si>
  <si>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</si>
  <si>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</si>
  <si>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</si>
  <si>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</si>
  <si>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</si>
  <si>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</si>
  <si>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</si>
  <si>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</si>
  <si>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</si>
  <si>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</si>
  <si>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</si>
  <si>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</si>
  <si>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</si>
  <si>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</si>
  <si>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</si>
  <si>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</si>
  <si>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</si>
  <si>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</si>
  <si>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</si>
  <si>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</si>
  <si>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</si>
  <si>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</si>
  <si>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</si>
  <si>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</si>
  <si>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</si>
  <si>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</si>
  <si>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</si>
  <si>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</si>
  <si>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</si>
  <si>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</si>
  <si>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</si>
  <si>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</si>
  <si>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</si>
  <si>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</si>
  <si>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</si>
  <si>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</si>
  <si>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</si>
  <si>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</si>
  <si>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</si>
  <si>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</si>
  <si>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</si>
  <si>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</si>
  <si>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</si>
  <si>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</si>
  <si>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</si>
  <si>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</si>
  <si>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</si>
  <si>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</si>
  <si>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</si>
  <si>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</si>
  <si>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</si>
  <si>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</si>
  <si>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</si>
  <si>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</si>
  <si>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</si>
  <si>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</si>
  <si>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</si>
  <si>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</si>
  <si>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</si>
  <si>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</si>
  <si>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</si>
  <si>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</si>
  <si>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</si>
  <si>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</si>
  <si>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</si>
  <si>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</si>
  <si>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</si>
  <si>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</si>
  <si>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</si>
  <si>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</si>
  <si>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</si>
  <si>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</si>
  <si>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</si>
  <si>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</si>
  <si>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</si>
  <si>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</si>
  <si>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</si>
  <si>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</si>
  <si>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</si>
  <si>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</si>
  <si>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</si>
  <si>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</si>
  <si>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</si>
  <si>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</si>
  <si>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</si>
  <si>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</si>
  <si>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</si>
  <si>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</si>
  <si>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</si>
  <si>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</si>
  <si>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</si>
  <si>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</si>
  <si>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</si>
  <si>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</si>
  <si>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</si>
  <si>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</si>
  <si>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</si>
  <si>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</si>
  <si>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</si>
  <si>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</si>
  <si>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</si>
  <si>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</si>
  <si>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</si>
  <si>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</si>
  <si>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</si>
  <si>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</si>
  <si>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</si>
  <si>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</si>
  <si>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</si>
  <si>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</si>
  <si>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</si>
  <si>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</si>
  <si>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</si>
  <si>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</si>
  <si>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</si>
  <si>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</si>
  <si>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</si>
  <si>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</si>
  <si>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</si>
  <si>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</si>
  <si>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</si>
  <si>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</si>
  <si>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</si>
  <si>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</si>
  <si>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</si>
  <si>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</si>
  <si>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</si>
  <si>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</si>
  <si>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</si>
  <si>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</si>
  <si>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</si>
  <si>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</si>
  <si>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</si>
  <si>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</si>
  <si>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</si>
  <si>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</si>
  <si>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</si>
  <si>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</si>
  <si>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</si>
  <si>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</si>
  <si>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</si>
  <si>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</si>
  <si>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</si>
  <si>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</si>
  <si>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</si>
  <si>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</si>
  <si>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</si>
  <si>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</si>
  <si>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</si>
  <si>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</si>
  <si>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</si>
  <si>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</si>
  <si>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</si>
  <si>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</si>
  <si>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</si>
  <si>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</si>
  <si>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</si>
  <si>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</si>
  <si>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</si>
  <si>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</si>
  <si>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</si>
  <si>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</si>
  <si>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</si>
  <si>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</si>
  <si>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</si>
  <si>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</si>
  <si>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</si>
  <si>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</si>
  <si>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</si>
  <si>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</si>
  <si>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</si>
  <si>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</si>
  <si>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</si>
  <si>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</si>
  <si>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</si>
  <si>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</si>
  <si>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</si>
  <si>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</si>
  <si>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</si>
  <si>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</si>
  <si>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</si>
  <si>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</si>
  <si>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</si>
  <si>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</si>
  <si>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</si>
  <si>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</si>
  <si>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</si>
  <si>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</si>
  <si>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</si>
  <si>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</si>
  <si>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</si>
  <si>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</si>
  <si>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</si>
  <si>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</si>
  <si>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</si>
  <si>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</si>
  <si>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</si>
  <si>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</si>
  <si>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</si>
  <si>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</si>
  <si>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</si>
  <si>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</si>
  <si>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</si>
  <si>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</si>
  <si>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</si>
  <si>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</si>
  <si>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</si>
  <si>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</si>
  <si>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</si>
  <si>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</si>
  <si>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</si>
  <si>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</si>
  <si>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</si>
  <si>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</si>
  <si>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</si>
  <si>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</si>
  <si>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</si>
  <si>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</si>
  <si>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</si>
  <si>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</si>
  <si>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</si>
  <si>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</si>
  <si>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</si>
  <si>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</si>
  <si>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</si>
  <si>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</si>
  <si>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</si>
  <si>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</si>
  <si>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</si>
  <si>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</si>
  <si>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</si>
  <si>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</si>
  <si>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</si>
  <si>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</si>
  <si>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</si>
  <si>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</si>
  <si>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</si>
  <si>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</si>
  <si>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</si>
  <si>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</si>
  <si>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</si>
  <si>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</si>
  <si>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</si>
  <si>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</si>
  <si>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</si>
  <si>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</si>
  <si>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</si>
  <si>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</si>
  <si>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</si>
  <si>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</si>
  <si>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</si>
  <si>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</si>
  <si>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</si>
  <si>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</si>
  <si>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</si>
  <si>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</si>
  <si>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</si>
  <si>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</si>
  <si>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</si>
  <si>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</si>
  <si>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</si>
  <si>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</si>
  <si>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</si>
  <si>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</si>
  <si>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</si>
  <si>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</si>
  <si>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</si>
  <si>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</si>
  <si>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</si>
  <si>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</si>
  <si>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</si>
  <si>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</si>
  <si>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</si>
  <si>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</si>
  <si>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</si>
  <si>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</si>
  <si>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</si>
  <si>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</si>
  <si>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</si>
  <si>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</si>
  <si>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</si>
  <si>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</si>
  <si>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</si>
  <si>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</si>
  <si>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</si>
  <si>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</si>
  <si>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</si>
  <si>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</si>
  <si>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</si>
  <si>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</si>
  <si>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</si>
  <si>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</si>
  <si>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</si>
  <si>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</si>
  <si>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</si>
  <si>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</si>
  <si>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</si>
  <si>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</si>
  <si>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</si>
  <si>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</si>
  <si>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</si>
  <si>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</si>
  <si>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</si>
  <si>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</si>
  <si>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</si>
  <si>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</si>
  <si>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</si>
  <si>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</si>
  <si>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</si>
  <si>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</si>
  <si>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</si>
  <si>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</si>
  <si>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</si>
  <si>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</si>
  <si>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</si>
  <si>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</si>
  <si>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</si>
  <si>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</si>
  <si>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</si>
  <si>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</si>
  <si>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</si>
  <si>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</si>
  <si>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</si>
  <si>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</si>
  <si>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</si>
  <si>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</si>
  <si>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</si>
  <si>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</si>
  <si>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</si>
  <si>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</si>
  <si>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</si>
  <si>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</si>
  <si>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</si>
  <si>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</si>
  <si>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</si>
  <si>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</si>
  <si>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</si>
  <si>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</si>
  <si>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</si>
  <si>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</si>
  <si>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</si>
  <si>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</si>
  <si>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</si>
  <si>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</si>
  <si>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</si>
  <si>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</si>
  <si>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</si>
  <si>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</si>
  <si>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</si>
  <si>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</si>
  <si>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</si>
  <si>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</si>
  <si>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</si>
  <si>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</si>
  <si>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</si>
  <si>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</si>
  <si>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</si>
  <si>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</si>
  <si>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</si>
  <si>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</si>
  <si>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</si>
  <si>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</si>
  <si>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</si>
  <si>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</si>
  <si>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</si>
  <si>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</si>
  <si>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</si>
  <si>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</si>
  <si>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</si>
  <si>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</si>
  <si>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</si>
  <si>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</si>
  <si>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</si>
  <si>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</si>
  <si>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</si>
  <si>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</si>
  <si>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</si>
  <si>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</si>
  <si>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</si>
  <si>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</si>
  <si>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</si>
  <si>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</si>
  <si>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</si>
  <si>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</si>
  <si>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</si>
  <si>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</si>
  <si>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</si>
  <si>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</si>
  <si>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</si>
  <si>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</si>
  <si>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</si>
  <si>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</si>
  <si>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</si>
  <si>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</si>
  <si>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</si>
  <si>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</si>
  <si>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</si>
  <si>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</si>
  <si>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</si>
  <si>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</si>
  <si>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</si>
  <si>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</si>
  <si>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</si>
  <si>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</si>
  <si>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</si>
  <si>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</si>
  <si>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</si>
  <si>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</si>
  <si>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</si>
  <si>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</si>
  <si>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</si>
  <si>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</si>
  <si>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</si>
  <si>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</si>
  <si>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</si>
  <si>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</si>
  <si>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</si>
  <si>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</si>
  <si>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</si>
  <si>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</si>
  <si>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</si>
  <si>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</si>
  <si>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</si>
  <si>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</si>
  <si>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</si>
  <si>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</si>
  <si>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</si>
  <si>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</si>
  <si>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</si>
  <si>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</si>
  <si>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</si>
  <si>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</si>
  <si>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</si>
  <si>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</si>
  <si>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</si>
  <si>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</si>
  <si>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</si>
  <si>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</si>
  <si>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</si>
  <si>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</si>
  <si>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</si>
  <si>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</si>
  <si>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</si>
  <si>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</si>
  <si>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</si>
  <si>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</si>
  <si>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</si>
  <si>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</si>
  <si>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</si>
  <si>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</si>
  <si>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</si>
  <si>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</si>
  <si>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</si>
  <si>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</si>
  <si>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</si>
  <si>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</si>
  <si>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</si>
  <si>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</si>
  <si>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</si>
  <si>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</si>
  <si>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</si>
  <si>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</si>
  <si>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</si>
  <si>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</si>
  <si>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</si>
  <si>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</si>
  <si>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</si>
  <si>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</si>
  <si>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</si>
  <si>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</si>
  <si>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</si>
  <si>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</si>
  <si>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</si>
  <si>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</si>
  <si>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</si>
  <si>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</si>
  <si>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</si>
  <si>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</si>
  <si>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</si>
  <si>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</si>
  <si>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</si>
  <si>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</si>
  <si>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</si>
  <si>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</si>
  <si>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</si>
  <si>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</si>
  <si>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</si>
  <si>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</si>
  <si>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</si>
  <si>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</si>
  <si>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</si>
  <si>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</si>
  <si>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</si>
  <si>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</si>
  <si>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</si>
  <si>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</si>
  <si>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</si>
  <si>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</si>
  <si>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</si>
  <si>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</si>
  <si>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</si>
  <si>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</si>
  <si>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</si>
  <si>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</si>
  <si>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</si>
  <si>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</si>
  <si>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</si>
  <si>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</si>
  <si>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</si>
  <si>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</si>
  <si>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</si>
  <si>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</si>
  <si>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</si>
  <si>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</si>
  <si>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</si>
  <si>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</si>
  <si>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</si>
  <si>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</si>
  <si>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</si>
  <si>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</si>
  <si>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</si>
  <si>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</si>
  <si>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</si>
  <si>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</si>
  <si>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</si>
  <si>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</si>
  <si>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</si>
  <si>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</si>
  <si>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</si>
  <si>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</si>
  <si>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</si>
  <si>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</si>
  <si>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</si>
  <si>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</si>
  <si>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</si>
  <si>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</si>
  <si>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</si>
  <si>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</si>
  <si>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</si>
  <si>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</si>
  <si>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</si>
  <si>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</si>
  <si>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</si>
  <si>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</si>
  <si>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</si>
  <si>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</si>
  <si>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</si>
  <si>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</si>
  <si>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</si>
  <si>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</si>
  <si>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</si>
  <si>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</si>
  <si>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</si>
  <si>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</si>
  <si>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</si>
  <si>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</si>
  <si>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</si>
  <si>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</si>
  <si>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</si>
  <si>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</si>
  <si>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</si>
  <si>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</si>
  <si>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</si>
  <si>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</si>
  <si>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</si>
  <si>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</si>
  <si>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</si>
  <si>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</si>
  <si>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</si>
  <si>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</si>
  <si>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</si>
  <si>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</si>
  <si>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</si>
  <si>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</si>
  <si>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</si>
  <si>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</si>
  <si>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</si>
  <si>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</si>
  <si>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</si>
  <si>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</si>
  <si>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</si>
  <si>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</si>
  <si>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</si>
  <si>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</si>
  <si>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</si>
  <si>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</si>
  <si>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</si>
  <si>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</si>
  <si>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</si>
  <si>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</si>
  <si>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</si>
  <si>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</si>
  <si>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</si>
  <si>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</si>
  <si>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</si>
  <si>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</si>
  <si>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</si>
  <si>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</si>
  <si>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</si>
  <si>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</si>
  <si>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</si>
  <si>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</si>
  <si>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</si>
  <si>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</si>
  <si>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</si>
  <si>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</si>
  <si>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</si>
  <si>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</si>
  <si>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</si>
  <si>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</si>
  <si>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</si>
  <si>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</si>
  <si>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</si>
  <si>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</si>
  <si>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</si>
  <si>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</si>
  <si>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</si>
  <si>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</si>
  <si>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</si>
  <si>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</si>
  <si>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</si>
  <si>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</si>
  <si>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</si>
  <si>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</si>
  <si>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</si>
  <si>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</si>
  <si>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</si>
  <si>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</si>
  <si>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</si>
  <si>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</si>
  <si>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</si>
  <si>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</si>
  <si>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</si>
  <si>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</si>
  <si>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</si>
  <si>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</si>
  <si>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</si>
  <si>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</si>
  <si>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</si>
  <si>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</si>
  <si>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</si>
  <si>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</si>
  <si>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</si>
  <si>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</si>
  <si>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</si>
  <si>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</si>
  <si>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</si>
  <si>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</si>
  <si>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</si>
  <si>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</si>
  <si>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</si>
  <si>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</si>
  <si>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</si>
  <si>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</si>
  <si>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</si>
  <si>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</si>
  <si>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</si>
  <si>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</si>
  <si>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</si>
  <si>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</si>
  <si>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</si>
  <si>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</si>
  <si>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</si>
  <si>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</si>
  <si>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</si>
  <si>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</si>
  <si>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</si>
  <si>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</si>
  <si>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</si>
  <si>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</si>
  <si>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</si>
  <si>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</si>
  <si>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</si>
  <si>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</si>
  <si>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</si>
  <si>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</si>
  <si>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</si>
  <si>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</si>
  <si>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</si>
  <si>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</si>
  <si>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</si>
  <si>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</si>
  <si>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</si>
  <si>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</si>
  <si>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</si>
  <si>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</si>
  <si>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</si>
  <si>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</si>
  <si>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</si>
  <si>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</si>
  <si>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</si>
  <si>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</si>
  <si>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</si>
  <si>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</si>
  <si>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</si>
  <si>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</si>
  <si>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</si>
  <si>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</si>
  <si>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</si>
  <si>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</si>
  <si>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</si>
  <si>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</si>
  <si>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</si>
  <si>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</si>
  <si>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</si>
  <si>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</si>
  <si>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</si>
  <si>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</si>
  <si>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</si>
  <si>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</si>
  <si>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</si>
  <si>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</si>
  <si>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</si>
  <si>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</si>
  <si>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</si>
  <si>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</si>
  <si>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</si>
  <si>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</si>
  <si>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</si>
  <si>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</si>
  <si>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</si>
  <si>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</si>
  <si>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</si>
  <si>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</si>
  <si>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</si>
  <si>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</si>
  <si>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</si>
  <si>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</si>
  <si>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</si>
  <si>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</si>
  <si>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</si>
  <si>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</si>
  <si>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</si>
  <si>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</si>
  <si>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</si>
  <si>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</si>
  <si>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</si>
  <si>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</si>
  <si>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</si>
  <si>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</si>
  <si>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</si>
  <si>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</si>
  <si>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</si>
  <si>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</si>
  <si>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</si>
  <si>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</si>
  <si>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</si>
  <si>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</si>
  <si>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</si>
  <si>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</si>
  <si>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</si>
  <si>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</si>
  <si>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</si>
  <si>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</si>
  <si>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</si>
  <si>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</si>
  <si>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</si>
  <si>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</si>
  <si>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</si>
  <si>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</si>
  <si>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</si>
  <si>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</si>
  <si>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</si>
  <si>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</si>
  <si>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</si>
  <si>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</si>
  <si>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</si>
  <si>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</si>
  <si>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</si>
  <si>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</si>
  <si>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</si>
  <si>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</si>
  <si>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</si>
  <si>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</si>
  <si>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</si>
  <si>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</si>
  <si>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</si>
  <si>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</si>
  <si>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</si>
  <si>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</si>
  <si>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</si>
  <si>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</si>
  <si>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</si>
  <si>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</si>
  <si>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</si>
  <si>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</si>
  <si>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</si>
  <si>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</si>
  <si>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</si>
  <si>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</si>
  <si>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</si>
  <si>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</si>
  <si>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</si>
  <si>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</si>
  <si>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</si>
  <si>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</si>
  <si>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</si>
  <si>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</si>
  <si>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</si>
  <si>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</si>
  <si>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</si>
  <si>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</si>
  <si>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</si>
  <si>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</si>
  <si>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</si>
  <si>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</si>
  <si>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</si>
  <si>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</si>
  <si>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</si>
  <si>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</si>
  <si>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</si>
  <si>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</si>
  <si>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</si>
  <si>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</si>
  <si>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</si>
  <si>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</si>
  <si>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</si>
  <si>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</si>
  <si>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</si>
  <si>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</si>
  <si>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</si>
  <si>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</si>
  <si>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</si>
  <si>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</si>
  <si>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</si>
  <si>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</si>
  <si>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</si>
  <si>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</si>
  <si>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</si>
  <si>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</si>
  <si>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</si>
  <si>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</si>
  <si>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</si>
  <si>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</si>
  <si>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</si>
  <si>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</si>
  <si>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</si>
  <si>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</si>
  <si>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</si>
  <si>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</si>
  <si>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</si>
  <si>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</si>
  <si>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</si>
  <si>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</si>
  <si>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</si>
  <si>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</si>
  <si>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</si>
  <si>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</si>
  <si>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</si>
  <si>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</si>
  <si>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</si>
  <si>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</si>
  <si>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</si>
  <si>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</si>
  <si>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</si>
  <si>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</si>
  <si>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</si>
  <si>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</si>
  <si>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</si>
  <si>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</si>
  <si>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</si>
  <si>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</si>
  <si>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</si>
  <si>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</si>
  <si>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</si>
  <si>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</si>
  <si>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</si>
  <si>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</si>
  <si>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</si>
  <si>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</si>
  <si>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</si>
  <si>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</si>
  <si>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</si>
  <si>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</si>
  <si>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</si>
  <si>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</si>
  <si>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</si>
  <si>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</si>
  <si>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</si>
  <si>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</si>
  <si>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</si>
  <si>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</si>
  <si>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</si>
  <si>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</si>
  <si>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</si>
  <si>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</si>
  <si>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</si>
  <si>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</si>
  <si>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</si>
  <si>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</si>
  <si>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</si>
  <si>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</si>
  <si>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</si>
  <si>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</si>
  <si>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</si>
  <si>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</si>
  <si>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</si>
  <si>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</si>
  <si>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</si>
  <si>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</si>
  <si>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</si>
  <si>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</si>
  <si>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</si>
  <si>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</si>
  <si>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</si>
  <si>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</si>
  <si>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</si>
  <si>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</si>
  <si>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</si>
  <si>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</si>
  <si>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</si>
  <si>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</si>
  <si>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</si>
  <si>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</si>
  <si>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</si>
  <si>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</si>
  <si>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</si>
  <si>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</si>
  <si>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</si>
  <si>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</si>
  <si>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</si>
  <si>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</si>
  <si>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</si>
  <si>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</si>
  <si>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</si>
  <si>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</si>
  <si>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</si>
  <si>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</si>
  <si>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</si>
  <si>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</si>
  <si>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</si>
  <si>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</si>
  <si>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</si>
  <si>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</si>
  <si>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</si>
  <si>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</si>
  <si>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</si>
  <si>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</si>
  <si>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</si>
  <si>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</si>
  <si>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</si>
  <si>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</si>
  <si>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</si>
  <si>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</si>
  <si>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</si>
  <si>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</si>
  <si>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</si>
  <si>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</si>
  <si>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</si>
  <si>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</si>
  <si>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</si>
  <si>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</si>
  <si>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</si>
  <si>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</si>
  <si>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</si>
  <si>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</si>
  <si>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</si>
  <si>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</si>
  <si>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</si>
  <si>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</si>
  <si>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</si>
  <si>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</si>
  <si>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</si>
  <si>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</si>
  <si>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</si>
  <si>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</si>
  <si>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</si>
  <si>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</si>
  <si>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</si>
  <si>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</si>
  <si>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</si>
  <si>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</si>
  <si>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</si>
  <si>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</si>
  <si>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</si>
  <si>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</si>
  <si>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</si>
  <si>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</si>
  <si>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</si>
  <si>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</si>
  <si>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</si>
  <si>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</si>
  <si>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</si>
  <si>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</si>
  <si>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</si>
  <si>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</si>
  <si>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</si>
  <si>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</si>
  <si>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</si>
  <si>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</si>
  <si>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</si>
  <si>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</si>
  <si>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</si>
  <si>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</si>
  <si>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</si>
  <si>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</si>
  <si>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</si>
  <si>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</si>
  <si>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</si>
  <si>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</si>
  <si>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</si>
  <si>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</si>
  <si>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</si>
  <si>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</si>
  <si>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</si>
  <si>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</si>
  <si>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</si>
  <si>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</si>
  <si>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</si>
  <si>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</si>
  <si>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</si>
  <si>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</si>
  <si>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</si>
  <si>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</si>
  <si>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</si>
  <si>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</si>
  <si>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</si>
  <si>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</si>
  <si>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</si>
  <si>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</si>
  <si>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</si>
  <si>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</si>
  <si>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</si>
  <si>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</si>
  <si>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</si>
  <si>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</si>
  <si>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</si>
  <si>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</si>
  <si>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</si>
  <si>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</si>
  <si>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</si>
  <si>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</si>
  <si>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</si>
  <si>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</si>
  <si>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</si>
  <si>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</si>
  <si>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</si>
  <si>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</si>
  <si>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</si>
  <si>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</si>
  <si>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</si>
  <si>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</si>
  <si>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</si>
  <si>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</si>
  <si>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</si>
  <si>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</si>
  <si>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</si>
  <si>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</si>
  <si>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</si>
  <si>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</si>
  <si>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</si>
  <si>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</si>
  <si>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</si>
  <si>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</si>
  <si>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</si>
  <si>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</si>
  <si>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</si>
  <si>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</si>
  <si>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</si>
  <si>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</si>
  <si>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</si>
  <si>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</si>
  <si>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</si>
  <si>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</si>
  <si>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</si>
  <si>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</si>
  <si>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</si>
  <si>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</si>
  <si>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</si>
  <si>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</si>
  <si>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</si>
  <si>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</si>
  <si>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</si>
  <si>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</si>
  <si>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</si>
  <si>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</si>
  <si>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</si>
  <si>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</si>
  <si>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</si>
  <si>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</si>
  <si>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</si>
  <si>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</si>
  <si>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</si>
  <si>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</si>
  <si>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</si>
  <si>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</si>
  <si>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</si>
  <si>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</si>
  <si>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</si>
  <si>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</si>
  <si>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</si>
  <si>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</si>
  <si>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</si>
  <si>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</si>
  <si>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</si>
  <si>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</si>
  <si>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</si>
  <si>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</si>
  <si>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</si>
  <si>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</si>
  <si>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</si>
  <si>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</si>
  <si>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</si>
  <si>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</si>
  <si>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</si>
  <si>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</si>
  <si>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</si>
  <si>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</si>
  <si>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</si>
  <si>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</si>
  <si>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</si>
  <si>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</si>
  <si>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</si>
  <si>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</si>
  <si>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</si>
  <si>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</si>
  <si>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</si>
  <si>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</si>
  <si>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</si>
  <si>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</si>
  <si>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</si>
  <si>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</si>
  <si>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</si>
  <si>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</si>
  <si>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</si>
  <si>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</si>
  <si>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</si>
  <si>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</si>
  <si>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</si>
  <si>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</si>
  <si>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</si>
  <si>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</si>
  <si>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</si>
  <si>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</si>
  <si>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</si>
  <si>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</si>
  <si>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</si>
  <si>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</si>
  <si>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</si>
  <si>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</si>
  <si>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</si>
  <si>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</si>
  <si>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</si>
  <si>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</si>
  <si>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</si>
  <si>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</si>
  <si>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</si>
  <si>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</si>
  <si>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</si>
  <si>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</si>
  <si>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</si>
  <si>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</si>
  <si>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</si>
  <si>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</si>
  <si>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</si>
  <si>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</si>
  <si>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</si>
  <si>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</si>
  <si>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</si>
  <si>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</si>
  <si>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</si>
  <si>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</si>
  <si>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</si>
  <si>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</si>
  <si>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</si>
  <si>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</si>
  <si>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</si>
  <si>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</si>
  <si>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</si>
  <si>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</si>
  <si>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</si>
  <si>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</si>
  <si>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</si>
  <si>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</si>
  <si>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</si>
  <si>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</si>
  <si>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</si>
  <si>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</si>
  <si>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</si>
  <si>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</si>
  <si>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</si>
  <si>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</si>
  <si>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</si>
  <si>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</si>
  <si>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</si>
  <si>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</si>
  <si>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</si>
  <si>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</si>
  <si>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</si>
  <si>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</si>
  <si>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</si>
  <si>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</si>
  <si>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</si>
  <si>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</si>
  <si>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</si>
  <si>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</si>
  <si>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</si>
  <si>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</si>
  <si>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</si>
  <si>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</si>
  <si>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</si>
  <si>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</si>
  <si>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</si>
  <si>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</si>
  <si>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</si>
  <si>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</si>
  <si>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</si>
  <si>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</si>
  <si>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</si>
  <si>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</si>
  <si>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</si>
  <si>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</si>
  <si>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</si>
  <si>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</si>
  <si>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</si>
  <si>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</si>
  <si>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</si>
  <si>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</si>
  <si>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</si>
  <si>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</si>
  <si>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</si>
  <si>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</si>
  <si>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</si>
  <si>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</si>
  <si>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</si>
  <si>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</si>
  <si>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</si>
  <si>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</si>
  <si>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</si>
  <si>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</si>
  <si>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</si>
  <si>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</si>
  <si>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</si>
  <si>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</si>
  <si>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</si>
  <si>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</si>
  <si>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</si>
  <si>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</si>
  <si>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</si>
  <si>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</si>
  <si>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</si>
  <si>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</si>
  <si>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</si>
  <si>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</si>
  <si>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</si>
  <si>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</si>
  <si>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</si>
  <si>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</si>
  <si>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</si>
  <si>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</si>
  <si>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</si>
  <si>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</si>
  <si>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</si>
  <si>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</si>
  <si>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</si>
  <si>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l - športové pohybové tábory pre mládež</t>
  </si>
  <si>
    <t>Organizácia podujatia: Letný športový kemp Opalisko, Miesto realizácie: Multifunkčný areál Závažná Poruba a LMTC (Lipt.tréningové centrum v Lipt.Mikuláši) Termín realizácie: 30.06. - 11.7. 2025 Počet účastníkov: 28</t>
  </si>
  <si>
    <t>Uršula Debnárová</t>
  </si>
  <si>
    <t>Trénerské služby:Odmena trénera nižšej vekovej kategórie
obdobie: 30.6. - 11.7. 2025, Počet tréningových hodín: 50</t>
  </si>
  <si>
    <t>Liptov training centrum - VaKa Fit s.r.o.</t>
  </si>
  <si>
    <t>Prenájom telocvične, Termín: 30.6. - 4.7. 2025, Rozsah: 20 hodín v týždni</t>
  </si>
  <si>
    <t>Prenájom telocvične, Termín: 7.7. - 11.7. 2025, Rozsah: 20 hodín v týždni</t>
  </si>
  <si>
    <t>25HV07001</t>
  </si>
  <si>
    <t>25HV07002</t>
  </si>
  <si>
    <t>UNIC007006</t>
  </si>
  <si>
    <t>UNIC007004</t>
  </si>
  <si>
    <t>Trénerská zmluva Katarína Rázusová</t>
  </si>
  <si>
    <t>Trénerská zmluva Uršula Debnárová</t>
  </si>
  <si>
    <t>21/2025</t>
  </si>
  <si>
    <t>22/2025</t>
  </si>
  <si>
    <t>47029510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</si>
</sst>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58" val="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34"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0"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Lyžiarsky klub Opalisko Závažná Poruba  , Športová 3, Závažná  Poruba, 032 02</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35992204</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1"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5"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10" zoomScaleNormal="100" workbookViewId="0">
      <selection activeCell="C12" sqref="C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Lyžiarsky klub Opalisko Závažná Poruba  </v>
      </c>
      <c r="C3" s="338"/>
      <c r="D3" s="338"/>
      <c r="G3" s="252">
        <v>45747</v>
      </c>
    </row>
    <row r="4" spans="1:7" ht="14.25" x14ac:dyDescent="0.2">
      <c r="A4" s="30" t="s">
        <v>313</v>
      </c>
      <c r="B4" s="29" t="str">
        <f>RIGHT("0000"&amp;INDEX(Adr!A:A,Doklady!B102+1),8)</f>
        <v>35992204</v>
      </c>
      <c r="G4" s="252">
        <v>45777</v>
      </c>
    </row>
    <row r="5" spans="1:7" ht="14.25" x14ac:dyDescent="0.2">
      <c r="A5" s="30" t="s">
        <v>314</v>
      </c>
      <c r="B5" s="29" t="str">
        <f>INDEX(Adr!D:D,Doklady!B102+1)&amp;", "&amp;INDEX(Adr!E:E,Doklady!B102+1)</f>
        <v>Športová 3, Závažná  Poruba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v>0</v>
      </c>
      <c r="G10" s="252">
        <v>45961</v>
      </c>
    </row>
    <row r="11" spans="1:7" ht="14.25" x14ac:dyDescent="0.2">
      <c r="A11" s="133" t="s">
        <v>319</v>
      </c>
      <c r="B11" s="134" t="s">
        <v>320</v>
      </c>
      <c r="C11" s="175">
        <f>+Spolu!C11</f>
        <v>0</v>
      </c>
      <c r="G11" s="252">
        <v>45991</v>
      </c>
    </row>
    <row r="12" spans="1:7" ht="14.25" x14ac:dyDescent="0.2">
      <c r="A12" s="133" t="s">
        <v>321</v>
      </c>
      <c r="B12" s="134" t="s">
        <v>322</v>
      </c>
      <c r="C12" s="175">
        <v>2000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Lyžiarsky klub Opalisko Závažná Poruba  </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35992204</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Športová 3, Závažná  Poruba, 032 02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2000</v>
      </c>
      <c r="D10" s="126">
        <f>C10-E10</f>
        <v>2000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2000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2000</v>
      </c>
      <c r="D53" s="73">
        <f>IF(A53&lt;&gt;"",Doklady!I1-Doklady!J1,"")</f>
        <v>2000</v>
      </c>
      <c r="E53" s="73">
        <f>IF(A53&lt;&gt;"",MIN(D53,C53)*Doklady!C1/(1-Doklady!C1),"")</f>
        <v>0</v>
      </c>
      <c r="F53" s="71">
        <f>IF(A53&lt;&gt;"",Doklady!J1,"")</f>
        <v>0</v>
      </c>
      <c r="G53" s="73">
        <f>+IFERROR(HLOOKUP(IF(RIGHT(B53,15)="bežné transfery",LEFT(B53,LEN(B53)-18),0),$J$40:$K$42,3,0),MIN(C53,D53))</f>
        <v>2000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idden="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2000</v>
      </c>
      <c r="D130" s="228">
        <f t="shared" ref="D130:I130" si="9">SUM(D53:D129)</f>
        <v>2000</v>
      </c>
      <c r="E130" s="228">
        <f t="shared" si="9"/>
        <v>0</v>
      </c>
      <c r="F130" s="228">
        <f t="shared" si="9"/>
        <v>0</v>
      </c>
      <c r="G130" s="228">
        <f t="shared" si="9"/>
        <v>2000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G112" sqref="G11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35992204</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76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58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7.5" x14ac:dyDescent="0.2">
      <c r="A107" s="14" t="s">
        <v>2997</v>
      </c>
      <c r="B107" s="14"/>
      <c r="C107" s="14"/>
      <c r="D107" s="16"/>
      <c r="E107" s="16"/>
      <c r="F107" s="14" t="s">
        <v>2998</v>
      </c>
      <c r="G107" s="14"/>
      <c r="H107" s="14"/>
      <c r="I107" s="15"/>
      <c r="J107" s="77"/>
      <c r="K107" s="92"/>
    </row>
    <row r="108" spans="1:25" ht="45" x14ac:dyDescent="0.2">
      <c r="A108" s="14" t="s">
        <v>2997</v>
      </c>
      <c r="B108" s="14" t="s">
        <v>3006</v>
      </c>
      <c r="C108" s="14" t="s">
        <v>3009</v>
      </c>
      <c r="D108" s="16">
        <v>45850</v>
      </c>
      <c r="E108" s="16">
        <v>45966</v>
      </c>
      <c r="F108" s="14" t="s">
        <v>3000</v>
      </c>
      <c r="G108" s="14"/>
      <c r="H108" s="14" t="s">
        <v>2999</v>
      </c>
      <c r="I108" s="15">
        <v>586</v>
      </c>
      <c r="J108" s="77">
        <v>10</v>
      </c>
      <c r="K108" s="92"/>
    </row>
    <row r="109" spans="1:25" ht="45" x14ac:dyDescent="0.2">
      <c r="A109" s="14" t="s">
        <v>2997</v>
      </c>
      <c r="B109" s="14" t="s">
        <v>3007</v>
      </c>
      <c r="C109" s="14" t="s">
        <v>3008</v>
      </c>
      <c r="D109" s="16">
        <v>45850</v>
      </c>
      <c r="E109" s="16">
        <v>45966</v>
      </c>
      <c r="F109" s="14" t="s">
        <v>3000</v>
      </c>
      <c r="G109" s="14"/>
      <c r="H109" s="14" t="s">
        <v>2581</v>
      </c>
      <c r="I109" s="15">
        <v>714</v>
      </c>
      <c r="J109" s="77">
        <v>10</v>
      </c>
      <c r="K109" s="92"/>
    </row>
    <row r="110" spans="1:25" ht="22.5" x14ac:dyDescent="0.2">
      <c r="A110" s="14" t="s">
        <v>2997</v>
      </c>
      <c r="B110" s="14" t="s">
        <v>3004</v>
      </c>
      <c r="C110" s="14" t="s">
        <v>3010</v>
      </c>
      <c r="D110" s="16">
        <v>45848</v>
      </c>
      <c r="E110" s="16">
        <v>45966</v>
      </c>
      <c r="F110" s="14" t="s">
        <v>3002</v>
      </c>
      <c r="G110" s="14" t="s">
        <v>3012</v>
      </c>
      <c r="H110" s="14" t="s">
        <v>3001</v>
      </c>
      <c r="I110" s="15">
        <v>350</v>
      </c>
      <c r="J110" s="77">
        <v>10</v>
      </c>
      <c r="K110" s="92"/>
    </row>
    <row r="111" spans="1:25" ht="22.5" x14ac:dyDescent="0.2">
      <c r="A111" s="14" t="s">
        <v>2997</v>
      </c>
      <c r="B111" s="14" t="s">
        <v>3005</v>
      </c>
      <c r="C111" s="14" t="s">
        <v>3011</v>
      </c>
      <c r="D111" s="16">
        <v>45848</v>
      </c>
      <c r="E111" s="16">
        <v>45966</v>
      </c>
      <c r="F111" s="14" t="s">
        <v>3003</v>
      </c>
      <c r="G111" s="14" t="s">
        <v>3012</v>
      </c>
      <c r="H111" s="14" t="s">
        <v>3001</v>
      </c>
      <c r="I111" s="15">
        <v>350</v>
      </c>
      <c r="J111" s="77">
        <v>10</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52" activePane="bottomLeft" state="frozen"/>
      <selection activeCell="I2" sqref="I2:L73"/>
      <selection pane="bottomLeft" activeCell="G77" sqref="G77"/>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3"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Lyžiarsky klub Opalisko Závažná Poruba  , Športová 3, Závažná  Poruba, 032 02</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35992204</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Ivanka</cp:lastModifiedBy>
  <cp:revision/>
  <cp:lastPrinted>2025-01-23T13:30:36Z</cp:lastPrinted>
  <dcterms:created xsi:type="dcterms:W3CDTF">2017-02-20T06:20:12Z</dcterms:created>
  <dcterms:modified xsi:type="dcterms:W3CDTF">2026-04-14T18:02:37Z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