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zuke\Downloads\"/>
    </mc:Choice>
  </mc:AlternateContent>
  <xr:revisionPtr revIDLastSave="0" documentId="13_ncr:1_{17E4746D-CAE7-499A-BD76-D368D75D3E98}" xr6:coauthVersionLast="47" xr6:coauthVersionMax="47" xr10:uidLastSave="{00000000-0000-0000-0000-000000000000}"/>
  <bookViews>
    <workbookView xWindow="-108" yWindow="-108" windowWidth="23256" windowHeight="125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1" l="1"/>
  <c r="N24" i="11"/>
  <c r="N23" i="11"/>
  <c r="N22" i="11"/>
  <c r="N21" i="11"/>
  <c r="B20" i="11"/>
  <c r="N19" i="11"/>
  <c r="C19" i="11"/>
  <c r="N18" i="11"/>
  <c r="N17" i="11"/>
  <c r="B17" i="11"/>
  <c r="N16" i="11"/>
  <c r="B16" i="11"/>
  <c r="N15" i="11"/>
  <c r="N14" i="11"/>
  <c r="P13" i="11"/>
  <c r="N13" i="11"/>
  <c r="A13" i="11"/>
  <c r="P12" i="11"/>
  <c r="N12" i="11"/>
  <c r="P11" i="11"/>
  <c r="N11" i="11"/>
  <c r="P10" i="11"/>
  <c r="N10" i="11"/>
  <c r="P9" i="11"/>
  <c r="N9" i="11"/>
  <c r="P8" i="11"/>
  <c r="N8" i="11"/>
  <c r="P7" i="11"/>
  <c r="N7" i="11"/>
  <c r="P6" i="11"/>
  <c r="N6" i="11"/>
  <c r="P5" i="11"/>
  <c r="N5" i="11"/>
  <c r="P4" i="11"/>
  <c r="N4" i="11"/>
  <c r="P3" i="11"/>
  <c r="N3" i="11"/>
  <c r="P2" i="11"/>
  <c r="N2" i="11"/>
  <c r="P1" i="11"/>
  <c r="N1" i="11"/>
  <c r="A1" i="11"/>
  <c r="N26" i="10"/>
  <c r="N25" i="10"/>
  <c r="N24" i="10"/>
  <c r="N23" i="10"/>
  <c r="N22" i="10"/>
  <c r="B20" i="10"/>
  <c r="N18" i="10"/>
  <c r="C18" i="10"/>
  <c r="N17" i="10"/>
  <c r="N16" i="10"/>
  <c r="B16" i="10"/>
  <c r="N15" i="10"/>
  <c r="N14" i="10"/>
  <c r="A14" i="10"/>
  <c r="N13" i="10"/>
  <c r="N12" i="10"/>
  <c r="N11" i="10"/>
  <c r="N10" i="10"/>
  <c r="N9" i="10"/>
  <c r="N8" i="10"/>
  <c r="N7" i="10"/>
  <c r="N6" i="10"/>
  <c r="N5" i="10"/>
  <c r="N4" i="10"/>
  <c r="N3" i="10"/>
  <c r="N2" i="10"/>
  <c r="N1" i="10"/>
  <c r="A1" i="10"/>
  <c r="N763" i="1"/>
  <c r="M763" i="1"/>
  <c r="L763" i="1"/>
  <c r="B763" i="1"/>
  <c r="N762" i="1"/>
  <c r="M762" i="1"/>
  <c r="L762" i="1"/>
  <c r="B762" i="1"/>
  <c r="N761" i="1"/>
  <c r="M761" i="1"/>
  <c r="L761" i="1"/>
  <c r="B761" i="1"/>
  <c r="N760" i="1"/>
  <c r="M760" i="1"/>
  <c r="L760" i="1"/>
  <c r="B760" i="1"/>
  <c r="N759" i="1"/>
  <c r="M759" i="1"/>
  <c r="L759" i="1"/>
  <c r="B759" i="1"/>
  <c r="N758" i="1"/>
  <c r="M758" i="1"/>
  <c r="L758" i="1"/>
  <c r="B758" i="1"/>
  <c r="N757" i="1"/>
  <c r="M757" i="1"/>
  <c r="L757" i="1"/>
  <c r="B757" i="1"/>
  <c r="N756" i="1"/>
  <c r="M756" i="1"/>
  <c r="L756" i="1"/>
  <c r="B756" i="1"/>
  <c r="N755" i="1"/>
  <c r="M755" i="1"/>
  <c r="L755" i="1"/>
  <c r="B755" i="1"/>
  <c r="N754" i="1"/>
  <c r="M754" i="1"/>
  <c r="L754" i="1"/>
  <c r="B754" i="1"/>
  <c r="N753" i="1"/>
  <c r="M753" i="1"/>
  <c r="L753" i="1"/>
  <c r="B753" i="1"/>
  <c r="N752" i="1"/>
  <c r="M752" i="1"/>
  <c r="L752" i="1"/>
  <c r="B752" i="1"/>
  <c r="N751" i="1"/>
  <c r="M751" i="1"/>
  <c r="L751" i="1"/>
  <c r="B751" i="1"/>
  <c r="N750" i="1"/>
  <c r="M750" i="1"/>
  <c r="L750" i="1"/>
  <c r="B750" i="1"/>
  <c r="N749" i="1"/>
  <c r="M749" i="1"/>
  <c r="L749" i="1"/>
  <c r="B749" i="1"/>
  <c r="N748" i="1"/>
  <c r="M748" i="1"/>
  <c r="L748" i="1"/>
  <c r="B748" i="1"/>
  <c r="N747" i="1"/>
  <c r="M747" i="1"/>
  <c r="L747" i="1"/>
  <c r="B747" i="1"/>
  <c r="N746" i="1"/>
  <c r="M746" i="1"/>
  <c r="L746" i="1"/>
  <c r="B746" i="1"/>
  <c r="N745" i="1"/>
  <c r="M745" i="1"/>
  <c r="L745" i="1"/>
  <c r="B745" i="1"/>
  <c r="N744" i="1"/>
  <c r="M744" i="1"/>
  <c r="L744" i="1"/>
  <c r="B744" i="1"/>
  <c r="N743" i="1"/>
  <c r="M743" i="1"/>
  <c r="L743" i="1"/>
  <c r="B743" i="1"/>
  <c r="N742" i="1"/>
  <c r="M742" i="1"/>
  <c r="L742" i="1"/>
  <c r="B742" i="1"/>
  <c r="N741" i="1"/>
  <c r="M741" i="1"/>
  <c r="L741" i="1"/>
  <c r="B741" i="1"/>
  <c r="N740" i="1"/>
  <c r="M740" i="1"/>
  <c r="L740" i="1"/>
  <c r="B740" i="1"/>
  <c r="N739" i="1"/>
  <c r="M739" i="1"/>
  <c r="L739" i="1"/>
  <c r="B739" i="1"/>
  <c r="N738" i="1"/>
  <c r="M738" i="1"/>
  <c r="L738" i="1"/>
  <c r="B738" i="1"/>
  <c r="N737" i="1"/>
  <c r="M737" i="1"/>
  <c r="L737" i="1"/>
  <c r="B737" i="1"/>
  <c r="N736" i="1"/>
  <c r="M736" i="1"/>
  <c r="L736" i="1"/>
  <c r="B736" i="1"/>
  <c r="N735" i="1"/>
  <c r="M735" i="1"/>
  <c r="L735" i="1"/>
  <c r="B735" i="1"/>
  <c r="N734" i="1"/>
  <c r="M734" i="1"/>
  <c r="L734" i="1"/>
  <c r="B734" i="1"/>
  <c r="N733" i="1"/>
  <c r="M733" i="1"/>
  <c r="L733" i="1"/>
  <c r="B733" i="1"/>
  <c r="N732" i="1"/>
  <c r="M732" i="1"/>
  <c r="L732" i="1"/>
  <c r="B732" i="1"/>
  <c r="N731" i="1"/>
  <c r="M731" i="1"/>
  <c r="L731" i="1"/>
  <c r="B731" i="1"/>
  <c r="N730" i="1"/>
  <c r="M730" i="1"/>
  <c r="L730" i="1"/>
  <c r="B730" i="1"/>
  <c r="N729" i="1"/>
  <c r="M729" i="1"/>
  <c r="L729" i="1"/>
  <c r="B729" i="1"/>
  <c r="N728" i="1"/>
  <c r="M728" i="1"/>
  <c r="L728" i="1"/>
  <c r="B728" i="1"/>
  <c r="N727" i="1"/>
  <c r="M727" i="1"/>
  <c r="L727" i="1"/>
  <c r="B727" i="1"/>
  <c r="N726" i="1"/>
  <c r="M726" i="1"/>
  <c r="L726" i="1"/>
  <c r="B726" i="1"/>
  <c r="N725" i="1"/>
  <c r="M725" i="1"/>
  <c r="L725" i="1"/>
  <c r="B725" i="1"/>
  <c r="N724" i="1"/>
  <c r="M724" i="1"/>
  <c r="L724" i="1"/>
  <c r="B724" i="1"/>
  <c r="N723" i="1"/>
  <c r="M723" i="1"/>
  <c r="L723" i="1"/>
  <c r="B723" i="1"/>
  <c r="N722" i="1"/>
  <c r="M722" i="1"/>
  <c r="L722" i="1"/>
  <c r="B722" i="1"/>
  <c r="N721" i="1"/>
  <c r="M721" i="1"/>
  <c r="L721" i="1"/>
  <c r="B721" i="1"/>
  <c r="N720" i="1"/>
  <c r="M720" i="1"/>
  <c r="L720" i="1"/>
  <c r="B720" i="1"/>
  <c r="N719" i="1"/>
  <c r="M719" i="1"/>
  <c r="L719" i="1"/>
  <c r="B719" i="1"/>
  <c r="N718" i="1"/>
  <c r="M718" i="1"/>
  <c r="L718" i="1"/>
  <c r="B718" i="1"/>
  <c r="N717" i="1"/>
  <c r="M717" i="1"/>
  <c r="L717" i="1"/>
  <c r="B717" i="1"/>
  <c r="N716" i="1"/>
  <c r="M716" i="1"/>
  <c r="L716" i="1"/>
  <c r="B716" i="1"/>
  <c r="N715" i="1"/>
  <c r="M715" i="1"/>
  <c r="L715" i="1"/>
  <c r="B715" i="1"/>
  <c r="N714" i="1"/>
  <c r="M714" i="1"/>
  <c r="L714" i="1"/>
  <c r="B714" i="1"/>
  <c r="N713" i="1"/>
  <c r="M713" i="1"/>
  <c r="L713" i="1"/>
  <c r="B713" i="1"/>
  <c r="N712" i="1"/>
  <c r="M712" i="1"/>
  <c r="L712" i="1"/>
  <c r="B712" i="1"/>
  <c r="N711" i="1"/>
  <c r="M711" i="1"/>
  <c r="L711" i="1"/>
  <c r="B711" i="1"/>
  <c r="N710" i="1"/>
  <c r="M710" i="1"/>
  <c r="L710" i="1"/>
  <c r="B710" i="1"/>
  <c r="N709" i="1"/>
  <c r="M709" i="1"/>
  <c r="L709" i="1"/>
  <c r="B709" i="1"/>
  <c r="N708" i="1"/>
  <c r="M708" i="1"/>
  <c r="L708" i="1"/>
  <c r="B708" i="1"/>
  <c r="N707" i="1"/>
  <c r="M707" i="1"/>
  <c r="L707" i="1"/>
  <c r="B707" i="1"/>
  <c r="N706" i="1"/>
  <c r="M706" i="1"/>
  <c r="L706" i="1"/>
  <c r="B706" i="1"/>
  <c r="N705" i="1"/>
  <c r="M705" i="1"/>
  <c r="L705" i="1"/>
  <c r="B705" i="1"/>
  <c r="N704" i="1"/>
  <c r="M704" i="1"/>
  <c r="L704" i="1"/>
  <c r="B704" i="1"/>
  <c r="N703" i="1"/>
  <c r="M703" i="1"/>
  <c r="L703" i="1"/>
  <c r="B703" i="1"/>
  <c r="N702" i="1"/>
  <c r="M702" i="1"/>
  <c r="L702" i="1"/>
  <c r="B702" i="1"/>
  <c r="N701" i="1"/>
  <c r="M701" i="1"/>
  <c r="L701" i="1"/>
  <c r="B701" i="1"/>
  <c r="N700" i="1"/>
  <c r="M700" i="1"/>
  <c r="L700" i="1"/>
  <c r="B700" i="1"/>
  <c r="N699" i="1"/>
  <c r="M699" i="1"/>
  <c r="L699" i="1"/>
  <c r="B699" i="1"/>
  <c r="N698" i="1"/>
  <c r="M698" i="1"/>
  <c r="L698" i="1"/>
  <c r="B698" i="1"/>
  <c r="N697" i="1"/>
  <c r="M697" i="1"/>
  <c r="L697" i="1"/>
  <c r="B697" i="1"/>
  <c r="N696" i="1"/>
  <c r="M696" i="1"/>
  <c r="L696" i="1"/>
  <c r="B696" i="1"/>
  <c r="N695" i="1"/>
  <c r="M695" i="1"/>
  <c r="L695" i="1"/>
  <c r="B695" i="1"/>
  <c r="N694" i="1"/>
  <c r="M694" i="1"/>
  <c r="L694" i="1"/>
  <c r="B694" i="1"/>
  <c r="N693" i="1"/>
  <c r="M693" i="1"/>
  <c r="L693" i="1"/>
  <c r="B693" i="1"/>
  <c r="N692" i="1"/>
  <c r="M692" i="1"/>
  <c r="L692" i="1"/>
  <c r="B692" i="1"/>
  <c r="N691" i="1"/>
  <c r="M691" i="1"/>
  <c r="L691" i="1"/>
  <c r="B691" i="1"/>
  <c r="N690" i="1"/>
  <c r="M690" i="1"/>
  <c r="L690" i="1"/>
  <c r="B690" i="1"/>
  <c r="N689" i="1"/>
  <c r="M689" i="1"/>
  <c r="L689" i="1"/>
  <c r="B689" i="1"/>
  <c r="N688" i="1"/>
  <c r="M688" i="1"/>
  <c r="L688" i="1"/>
  <c r="B688" i="1"/>
  <c r="N687" i="1"/>
  <c r="M687" i="1"/>
  <c r="L687" i="1"/>
  <c r="B687" i="1"/>
  <c r="N686" i="1"/>
  <c r="M686" i="1"/>
  <c r="L686" i="1"/>
  <c r="B686" i="1"/>
  <c r="N685" i="1"/>
  <c r="M685" i="1"/>
  <c r="L685" i="1"/>
  <c r="B685" i="1"/>
  <c r="N684" i="1"/>
  <c r="M684" i="1"/>
  <c r="L684" i="1"/>
  <c r="B684" i="1"/>
  <c r="N683" i="1"/>
  <c r="M683" i="1"/>
  <c r="L683" i="1"/>
  <c r="B683" i="1"/>
  <c r="N682" i="1"/>
  <c r="M682" i="1"/>
  <c r="L682" i="1"/>
  <c r="B682" i="1"/>
  <c r="N681" i="1"/>
  <c r="M681" i="1"/>
  <c r="L681" i="1"/>
  <c r="B681" i="1"/>
  <c r="N680" i="1"/>
  <c r="M680" i="1"/>
  <c r="L680" i="1"/>
  <c r="B680" i="1"/>
  <c r="N679" i="1"/>
  <c r="M679" i="1"/>
  <c r="L679" i="1"/>
  <c r="B679" i="1"/>
  <c r="N678" i="1"/>
  <c r="M678" i="1"/>
  <c r="L678" i="1"/>
  <c r="B678" i="1"/>
  <c r="N677" i="1"/>
  <c r="M677" i="1"/>
  <c r="L677" i="1"/>
  <c r="B677" i="1"/>
  <c r="N676" i="1"/>
  <c r="M676" i="1"/>
  <c r="L676" i="1"/>
  <c r="B676" i="1"/>
  <c r="N675" i="1"/>
  <c r="M675" i="1"/>
  <c r="L675" i="1"/>
  <c r="B675" i="1"/>
  <c r="N674" i="1"/>
  <c r="M674" i="1"/>
  <c r="L674" i="1"/>
  <c r="B674" i="1"/>
  <c r="N673" i="1"/>
  <c r="M673" i="1"/>
  <c r="L673" i="1"/>
  <c r="B673" i="1"/>
  <c r="N672" i="1"/>
  <c r="M672" i="1"/>
  <c r="L672" i="1"/>
  <c r="B672" i="1"/>
  <c r="N671" i="1"/>
  <c r="M671" i="1"/>
  <c r="L671" i="1"/>
  <c r="B671" i="1"/>
  <c r="N670" i="1"/>
  <c r="M670" i="1"/>
  <c r="L670" i="1"/>
  <c r="B670" i="1"/>
  <c r="N669" i="1"/>
  <c r="M669" i="1"/>
  <c r="L669" i="1"/>
  <c r="B669" i="1"/>
  <c r="N668" i="1"/>
  <c r="M668" i="1"/>
  <c r="L668" i="1"/>
  <c r="B668" i="1"/>
  <c r="N667" i="1"/>
  <c r="M667" i="1"/>
  <c r="L667" i="1"/>
  <c r="B667" i="1"/>
  <c r="N666" i="1"/>
  <c r="M666" i="1"/>
  <c r="L666" i="1"/>
  <c r="B666" i="1"/>
  <c r="N665" i="1"/>
  <c r="M665" i="1"/>
  <c r="L665" i="1"/>
  <c r="B665" i="1"/>
  <c r="N664" i="1"/>
  <c r="M664" i="1"/>
  <c r="L664" i="1"/>
  <c r="B664" i="1"/>
  <c r="N663" i="1"/>
  <c r="M663" i="1"/>
  <c r="L663" i="1"/>
  <c r="B663" i="1"/>
  <c r="N662" i="1"/>
  <c r="M662" i="1"/>
  <c r="L662" i="1"/>
  <c r="B662" i="1"/>
  <c r="N661" i="1"/>
  <c r="M661" i="1"/>
  <c r="L661" i="1"/>
  <c r="B661" i="1"/>
  <c r="N660" i="1"/>
  <c r="M660" i="1"/>
  <c r="L660" i="1"/>
  <c r="B660" i="1"/>
  <c r="N659" i="1"/>
  <c r="M659" i="1"/>
  <c r="L659" i="1"/>
  <c r="B659" i="1"/>
  <c r="N658" i="1"/>
  <c r="M658" i="1"/>
  <c r="L658" i="1"/>
  <c r="B658" i="1"/>
  <c r="N657" i="1"/>
  <c r="M657" i="1"/>
  <c r="L657" i="1"/>
  <c r="B657" i="1"/>
  <c r="N656" i="1"/>
  <c r="M656" i="1"/>
  <c r="L656" i="1"/>
  <c r="B656" i="1"/>
  <c r="N655" i="1"/>
  <c r="M655" i="1"/>
  <c r="L655" i="1"/>
  <c r="B655" i="1"/>
  <c r="N654" i="1"/>
  <c r="M654" i="1"/>
  <c r="L654" i="1"/>
  <c r="B654" i="1"/>
  <c r="N653" i="1"/>
  <c r="M653" i="1"/>
  <c r="L653" i="1"/>
  <c r="B653" i="1"/>
  <c r="N652" i="1"/>
  <c r="M652" i="1"/>
  <c r="L652" i="1"/>
  <c r="B652" i="1"/>
  <c r="N651" i="1"/>
  <c r="M651" i="1"/>
  <c r="L651" i="1"/>
  <c r="B651" i="1"/>
  <c r="N650" i="1"/>
  <c r="M650" i="1"/>
  <c r="L650" i="1"/>
  <c r="B650" i="1"/>
  <c r="N649" i="1"/>
  <c r="M649" i="1"/>
  <c r="L649" i="1"/>
  <c r="B649" i="1"/>
  <c r="N648" i="1"/>
  <c r="M648" i="1"/>
  <c r="L648" i="1"/>
  <c r="B648" i="1"/>
  <c r="N647" i="1"/>
  <c r="M647" i="1"/>
  <c r="L647" i="1"/>
  <c r="B647" i="1"/>
  <c r="N646" i="1"/>
  <c r="M646" i="1"/>
  <c r="L646" i="1"/>
  <c r="B646" i="1"/>
  <c r="N645" i="1"/>
  <c r="M645" i="1"/>
  <c r="L645" i="1"/>
  <c r="B645" i="1"/>
  <c r="N644" i="1"/>
  <c r="M644" i="1"/>
  <c r="L644" i="1"/>
  <c r="B644" i="1"/>
  <c r="N643" i="1"/>
  <c r="M643" i="1"/>
  <c r="L643" i="1"/>
  <c r="B643" i="1"/>
  <c r="N642" i="1"/>
  <c r="M642" i="1"/>
  <c r="L642" i="1"/>
  <c r="B642" i="1"/>
  <c r="N641" i="1"/>
  <c r="M641" i="1"/>
  <c r="L641" i="1"/>
  <c r="B641" i="1"/>
  <c r="N640" i="1"/>
  <c r="M640" i="1"/>
  <c r="L640" i="1"/>
  <c r="B640" i="1"/>
  <c r="N639" i="1"/>
  <c r="M639" i="1"/>
  <c r="L639" i="1"/>
  <c r="B639" i="1"/>
  <c r="N638" i="1"/>
  <c r="M638" i="1"/>
  <c r="L638" i="1"/>
  <c r="B638" i="1"/>
  <c r="N637" i="1"/>
  <c r="M637" i="1"/>
  <c r="L637" i="1"/>
  <c r="B637" i="1"/>
  <c r="N636" i="1"/>
  <c r="M636" i="1"/>
  <c r="L636" i="1"/>
  <c r="B636" i="1"/>
  <c r="N635" i="1"/>
  <c r="M635" i="1"/>
  <c r="L635" i="1"/>
  <c r="B635" i="1"/>
  <c r="N634" i="1"/>
  <c r="M634" i="1"/>
  <c r="L634" i="1"/>
  <c r="B634" i="1"/>
  <c r="N633" i="1"/>
  <c r="M633" i="1"/>
  <c r="L633" i="1"/>
  <c r="B633" i="1"/>
  <c r="N632" i="1"/>
  <c r="M632" i="1"/>
  <c r="L632" i="1"/>
  <c r="B632" i="1"/>
  <c r="N631" i="1"/>
  <c r="M631" i="1"/>
  <c r="L631" i="1"/>
  <c r="B631" i="1"/>
  <c r="N630" i="1"/>
  <c r="M630" i="1"/>
  <c r="L630" i="1"/>
  <c r="B630" i="1"/>
  <c r="N629" i="1"/>
  <c r="M629" i="1"/>
  <c r="L629" i="1"/>
  <c r="B629" i="1"/>
  <c r="N628" i="1"/>
  <c r="M628" i="1"/>
  <c r="L628" i="1"/>
  <c r="B628" i="1"/>
  <c r="N627" i="1"/>
  <c r="M627" i="1"/>
  <c r="L627" i="1"/>
  <c r="B627" i="1"/>
  <c r="N626" i="1"/>
  <c r="M626" i="1"/>
  <c r="L626" i="1"/>
  <c r="B626" i="1"/>
  <c r="N625" i="1"/>
  <c r="M625" i="1"/>
  <c r="L625" i="1"/>
  <c r="B625" i="1"/>
  <c r="N624" i="1"/>
  <c r="M624" i="1"/>
  <c r="L624" i="1"/>
  <c r="B624" i="1"/>
  <c r="N623" i="1"/>
  <c r="M623" i="1"/>
  <c r="L623" i="1"/>
  <c r="B623" i="1"/>
  <c r="N622" i="1"/>
  <c r="M622" i="1"/>
  <c r="L622" i="1"/>
  <c r="B622" i="1"/>
  <c r="N621" i="1"/>
  <c r="M621" i="1"/>
  <c r="L621" i="1"/>
  <c r="B621" i="1"/>
  <c r="N620" i="1"/>
  <c r="M620" i="1"/>
  <c r="L620" i="1"/>
  <c r="B620" i="1"/>
  <c r="N619" i="1"/>
  <c r="M619" i="1"/>
  <c r="L619" i="1"/>
  <c r="B619" i="1"/>
  <c r="N618" i="1"/>
  <c r="M618" i="1"/>
  <c r="L618" i="1"/>
  <c r="B618" i="1"/>
  <c r="N617" i="1"/>
  <c r="M617" i="1"/>
  <c r="L617" i="1"/>
  <c r="B617" i="1"/>
  <c r="N616" i="1"/>
  <c r="M616" i="1"/>
  <c r="L616" i="1"/>
  <c r="B616" i="1"/>
  <c r="N615" i="1"/>
  <c r="M615" i="1"/>
  <c r="L615" i="1"/>
  <c r="B615" i="1"/>
  <c r="N614" i="1"/>
  <c r="M614" i="1"/>
  <c r="L614" i="1"/>
  <c r="B614" i="1"/>
  <c r="N613" i="1"/>
  <c r="M613" i="1"/>
  <c r="L613" i="1"/>
  <c r="B613" i="1"/>
  <c r="N612" i="1"/>
  <c r="M612" i="1"/>
  <c r="L612" i="1"/>
  <c r="B612" i="1"/>
  <c r="N611" i="1"/>
  <c r="M611" i="1"/>
  <c r="L611" i="1"/>
  <c r="B611" i="1"/>
  <c r="N610" i="1"/>
  <c r="M610" i="1"/>
  <c r="L610" i="1"/>
  <c r="B610" i="1"/>
  <c r="N609" i="1"/>
  <c r="M609" i="1"/>
  <c r="L609" i="1"/>
  <c r="B609" i="1"/>
  <c r="N608" i="1"/>
  <c r="M608" i="1"/>
  <c r="L608" i="1"/>
  <c r="B608" i="1"/>
  <c r="N607" i="1"/>
  <c r="M607" i="1"/>
  <c r="L607" i="1"/>
  <c r="B607" i="1"/>
  <c r="N606" i="1"/>
  <c r="M606" i="1"/>
  <c r="L606" i="1"/>
  <c r="B606" i="1"/>
  <c r="N605" i="1"/>
  <c r="M605" i="1"/>
  <c r="L605" i="1"/>
  <c r="B605" i="1"/>
  <c r="N604" i="1"/>
  <c r="M604" i="1"/>
  <c r="L604" i="1"/>
  <c r="B604" i="1"/>
  <c r="N603" i="1"/>
  <c r="M603" i="1"/>
  <c r="L603" i="1"/>
  <c r="B603" i="1"/>
  <c r="N602" i="1"/>
  <c r="M602" i="1"/>
  <c r="L602" i="1"/>
  <c r="B602" i="1"/>
  <c r="N601" i="1"/>
  <c r="M601" i="1"/>
  <c r="L601" i="1"/>
  <c r="B601" i="1"/>
  <c r="N600" i="1"/>
  <c r="M600" i="1"/>
  <c r="L600" i="1"/>
  <c r="B600" i="1"/>
  <c r="N599" i="1"/>
  <c r="M599" i="1"/>
  <c r="L599" i="1"/>
  <c r="B599" i="1"/>
  <c r="N598" i="1"/>
  <c r="M598" i="1"/>
  <c r="L598" i="1"/>
  <c r="B598" i="1"/>
  <c r="N597" i="1"/>
  <c r="M597" i="1"/>
  <c r="L597" i="1"/>
  <c r="B597" i="1"/>
  <c r="N596" i="1"/>
  <c r="M596" i="1"/>
  <c r="L596" i="1"/>
  <c r="B596" i="1"/>
  <c r="N595" i="1"/>
  <c r="M595" i="1"/>
  <c r="L595" i="1"/>
  <c r="B595" i="1"/>
  <c r="N594" i="1"/>
  <c r="M594" i="1"/>
  <c r="L594" i="1"/>
  <c r="B594" i="1"/>
  <c r="N593" i="1"/>
  <c r="M593" i="1"/>
  <c r="L593" i="1"/>
  <c r="B593" i="1"/>
  <c r="N592" i="1"/>
  <c r="M592" i="1"/>
  <c r="L592" i="1"/>
  <c r="B592" i="1"/>
  <c r="N591" i="1"/>
  <c r="M591" i="1"/>
  <c r="L591" i="1"/>
  <c r="I591" i="1"/>
  <c r="B591" i="1"/>
  <c r="N590" i="1"/>
  <c r="M590" i="1"/>
  <c r="L590" i="1"/>
  <c r="I590" i="1"/>
  <c r="B590" i="1"/>
  <c r="N589" i="1"/>
  <c r="M589" i="1"/>
  <c r="L589" i="1"/>
  <c r="I589" i="1"/>
  <c r="B589" i="1"/>
  <c r="N588" i="1"/>
  <c r="M588" i="1"/>
  <c r="L588" i="1"/>
  <c r="I588" i="1"/>
  <c r="B588" i="1"/>
  <c r="N587" i="1"/>
  <c r="M587" i="1"/>
  <c r="L587" i="1"/>
  <c r="I587" i="1"/>
  <c r="B587" i="1"/>
  <c r="N586" i="1"/>
  <c r="M586" i="1"/>
  <c r="L586" i="1"/>
  <c r="I586" i="1"/>
  <c r="B586" i="1"/>
  <c r="N585" i="1"/>
  <c r="M585" i="1"/>
  <c r="L585" i="1"/>
  <c r="I585" i="1"/>
  <c r="B585" i="1"/>
  <c r="N584" i="1"/>
  <c r="M584" i="1"/>
  <c r="L584" i="1"/>
  <c r="I584" i="1"/>
  <c r="B584" i="1"/>
  <c r="N583" i="1"/>
  <c r="M583" i="1"/>
  <c r="L583" i="1"/>
  <c r="I583" i="1"/>
  <c r="B583" i="1"/>
  <c r="N582" i="1"/>
  <c r="M582" i="1"/>
  <c r="L582" i="1"/>
  <c r="I582" i="1"/>
  <c r="B582" i="1"/>
  <c r="N581" i="1"/>
  <c r="M581" i="1"/>
  <c r="L581" i="1"/>
  <c r="I581" i="1"/>
  <c r="B581" i="1"/>
  <c r="N580" i="1"/>
  <c r="M580" i="1"/>
  <c r="L580" i="1"/>
  <c r="I580" i="1"/>
  <c r="B580" i="1"/>
  <c r="N579" i="1"/>
  <c r="M579" i="1"/>
  <c r="L579" i="1"/>
  <c r="I579" i="1"/>
  <c r="B579" i="1"/>
  <c r="N578" i="1"/>
  <c r="M578" i="1"/>
  <c r="L578" i="1"/>
  <c r="I578" i="1"/>
  <c r="B578" i="1"/>
  <c r="N577" i="1"/>
  <c r="M577" i="1"/>
  <c r="L577" i="1"/>
  <c r="I577" i="1"/>
  <c r="B577" i="1"/>
  <c r="N576" i="1"/>
  <c r="M576" i="1"/>
  <c r="L576" i="1"/>
  <c r="I576" i="1"/>
  <c r="B576" i="1"/>
  <c r="N575" i="1"/>
  <c r="M575" i="1"/>
  <c r="L575" i="1"/>
  <c r="I575" i="1"/>
  <c r="B575" i="1"/>
  <c r="N574" i="1"/>
  <c r="M574" i="1"/>
  <c r="L574" i="1"/>
  <c r="I574" i="1"/>
  <c r="B574" i="1"/>
  <c r="N573" i="1"/>
  <c r="M573" i="1"/>
  <c r="L573" i="1"/>
  <c r="I573" i="1"/>
  <c r="B573" i="1"/>
  <c r="N572" i="1"/>
  <c r="M572" i="1"/>
  <c r="L572" i="1"/>
  <c r="I572" i="1"/>
  <c r="B572" i="1"/>
  <c r="N571" i="1"/>
  <c r="M571" i="1"/>
  <c r="L571" i="1"/>
  <c r="I571" i="1"/>
  <c r="B571" i="1"/>
  <c r="N570" i="1"/>
  <c r="M570" i="1"/>
  <c r="L570" i="1"/>
  <c r="I570" i="1"/>
  <c r="B570" i="1"/>
  <c r="N569" i="1"/>
  <c r="M569" i="1"/>
  <c r="L569" i="1"/>
  <c r="I569" i="1"/>
  <c r="B569" i="1"/>
  <c r="N568" i="1"/>
  <c r="M568" i="1"/>
  <c r="L568" i="1"/>
  <c r="I568" i="1"/>
  <c r="B568" i="1"/>
  <c r="N567" i="1"/>
  <c r="M567" i="1"/>
  <c r="L567" i="1"/>
  <c r="I567" i="1"/>
  <c r="B567" i="1"/>
  <c r="N566" i="1"/>
  <c r="M566" i="1"/>
  <c r="L566" i="1"/>
  <c r="I566" i="1"/>
  <c r="B566" i="1"/>
  <c r="N565" i="1"/>
  <c r="M565" i="1"/>
  <c r="L565" i="1"/>
  <c r="I565" i="1"/>
  <c r="B565" i="1"/>
  <c r="N564" i="1"/>
  <c r="M564" i="1"/>
  <c r="L564" i="1"/>
  <c r="I564" i="1"/>
  <c r="B564" i="1"/>
  <c r="N563" i="1"/>
  <c r="M563" i="1"/>
  <c r="L563" i="1"/>
  <c r="I563" i="1"/>
  <c r="B563" i="1"/>
  <c r="N562" i="1"/>
  <c r="M562" i="1"/>
  <c r="L562" i="1"/>
  <c r="I562" i="1"/>
  <c r="B562" i="1"/>
  <c r="N561" i="1"/>
  <c r="M561" i="1"/>
  <c r="L561" i="1"/>
  <c r="I561" i="1"/>
  <c r="B561" i="1"/>
  <c r="N560" i="1"/>
  <c r="M560" i="1"/>
  <c r="L560" i="1"/>
  <c r="I560" i="1"/>
  <c r="B560" i="1"/>
  <c r="N559" i="1"/>
  <c r="M559" i="1"/>
  <c r="L559" i="1"/>
  <c r="I559" i="1"/>
  <c r="B559" i="1"/>
  <c r="N558" i="1"/>
  <c r="M558" i="1"/>
  <c r="L558" i="1"/>
  <c r="I558" i="1"/>
  <c r="B558" i="1"/>
  <c r="N557" i="1"/>
  <c r="M557" i="1"/>
  <c r="L557" i="1"/>
  <c r="I557" i="1"/>
  <c r="B557" i="1"/>
  <c r="N556" i="1"/>
  <c r="M556" i="1"/>
  <c r="L556" i="1"/>
  <c r="I556" i="1"/>
  <c r="B556" i="1"/>
  <c r="N555" i="1"/>
  <c r="M555" i="1"/>
  <c r="L555" i="1"/>
  <c r="I555" i="1"/>
  <c r="B555" i="1"/>
  <c r="N554" i="1"/>
  <c r="M554" i="1"/>
  <c r="L554" i="1"/>
  <c r="I554" i="1"/>
  <c r="B554" i="1"/>
  <c r="N553" i="1"/>
  <c r="M553" i="1"/>
  <c r="L553" i="1"/>
  <c r="I553" i="1"/>
  <c r="B553" i="1"/>
  <c r="N552" i="1"/>
  <c r="M552" i="1"/>
  <c r="L552" i="1"/>
  <c r="I552" i="1"/>
  <c r="B552" i="1"/>
  <c r="N551" i="1"/>
  <c r="M551" i="1"/>
  <c r="L551" i="1"/>
  <c r="I551" i="1"/>
  <c r="B551" i="1"/>
  <c r="N550" i="1"/>
  <c r="M550" i="1"/>
  <c r="L550" i="1"/>
  <c r="I550" i="1"/>
  <c r="B550" i="1"/>
  <c r="N549" i="1"/>
  <c r="M549" i="1"/>
  <c r="L549" i="1"/>
  <c r="I549" i="1"/>
  <c r="B549" i="1"/>
  <c r="N548" i="1"/>
  <c r="M548" i="1"/>
  <c r="L548" i="1"/>
  <c r="I548" i="1"/>
  <c r="B548" i="1"/>
  <c r="N547" i="1"/>
  <c r="M547" i="1"/>
  <c r="L547" i="1"/>
  <c r="I547" i="1"/>
  <c r="B547" i="1"/>
  <c r="N546" i="1"/>
  <c r="M546" i="1"/>
  <c r="L546" i="1"/>
  <c r="I546" i="1"/>
  <c r="B546" i="1"/>
  <c r="N545" i="1"/>
  <c r="M545" i="1"/>
  <c r="L545" i="1"/>
  <c r="I545" i="1"/>
  <c r="B545" i="1"/>
  <c r="N544" i="1"/>
  <c r="M544" i="1"/>
  <c r="L544" i="1"/>
  <c r="I544" i="1"/>
  <c r="B544" i="1"/>
  <c r="N543" i="1"/>
  <c r="M543" i="1"/>
  <c r="L543" i="1"/>
  <c r="I543" i="1"/>
  <c r="B543" i="1"/>
  <c r="N542" i="1"/>
  <c r="M542" i="1"/>
  <c r="L542" i="1"/>
  <c r="I542" i="1"/>
  <c r="B542" i="1"/>
  <c r="N541" i="1"/>
  <c r="M541" i="1"/>
  <c r="L541" i="1"/>
  <c r="I541" i="1"/>
  <c r="B541" i="1"/>
  <c r="N540" i="1"/>
  <c r="M540" i="1"/>
  <c r="L540" i="1"/>
  <c r="I540" i="1"/>
  <c r="B540" i="1"/>
  <c r="N539" i="1"/>
  <c r="M539" i="1"/>
  <c r="L539" i="1"/>
  <c r="I539" i="1"/>
  <c r="B539" i="1"/>
  <c r="N538" i="1"/>
  <c r="M538" i="1"/>
  <c r="L538" i="1"/>
  <c r="I538" i="1"/>
  <c r="B538" i="1"/>
  <c r="N537" i="1"/>
  <c r="M537" i="1"/>
  <c r="L537" i="1"/>
  <c r="I537" i="1"/>
  <c r="B537" i="1"/>
  <c r="N536" i="1"/>
  <c r="M536" i="1"/>
  <c r="L536" i="1"/>
  <c r="I536" i="1"/>
  <c r="B536" i="1"/>
  <c r="N535" i="1"/>
  <c r="M535" i="1"/>
  <c r="L535" i="1"/>
  <c r="I535" i="1"/>
  <c r="B535" i="1"/>
  <c r="N534" i="1"/>
  <c r="M534" i="1"/>
  <c r="L534" i="1"/>
  <c r="I534" i="1"/>
  <c r="B534" i="1"/>
  <c r="N533" i="1"/>
  <c r="M533" i="1"/>
  <c r="L533" i="1"/>
  <c r="I533" i="1"/>
  <c r="B533" i="1"/>
  <c r="N532" i="1"/>
  <c r="M532" i="1"/>
  <c r="L532" i="1"/>
  <c r="I532" i="1"/>
  <c r="B532" i="1"/>
  <c r="N531" i="1"/>
  <c r="M531" i="1"/>
  <c r="L531" i="1"/>
  <c r="I531" i="1"/>
  <c r="B531" i="1"/>
  <c r="N530" i="1"/>
  <c r="M530" i="1"/>
  <c r="L530" i="1"/>
  <c r="I530" i="1"/>
  <c r="B530" i="1"/>
  <c r="N529" i="1"/>
  <c r="M529" i="1"/>
  <c r="L529" i="1"/>
  <c r="I529" i="1"/>
  <c r="B529" i="1"/>
  <c r="N528" i="1"/>
  <c r="M528" i="1"/>
  <c r="L528" i="1"/>
  <c r="I528" i="1"/>
  <c r="B528" i="1"/>
  <c r="N527" i="1"/>
  <c r="M527" i="1"/>
  <c r="L527" i="1"/>
  <c r="I527" i="1"/>
  <c r="B527" i="1"/>
  <c r="N526" i="1"/>
  <c r="M526" i="1"/>
  <c r="L526" i="1"/>
  <c r="I526" i="1"/>
  <c r="B526" i="1"/>
  <c r="N525" i="1"/>
  <c r="M525" i="1"/>
  <c r="L525" i="1"/>
  <c r="I525" i="1"/>
  <c r="B525" i="1"/>
  <c r="N524" i="1"/>
  <c r="M524" i="1"/>
  <c r="L524" i="1"/>
  <c r="I524" i="1"/>
  <c r="B524" i="1"/>
  <c r="N523" i="1"/>
  <c r="M523" i="1"/>
  <c r="L523" i="1"/>
  <c r="I523" i="1"/>
  <c r="B523" i="1"/>
  <c r="N522" i="1"/>
  <c r="M522" i="1"/>
  <c r="L522" i="1"/>
  <c r="I522" i="1"/>
  <c r="B522" i="1"/>
  <c r="N521" i="1"/>
  <c r="M521" i="1"/>
  <c r="L521" i="1"/>
  <c r="I521" i="1"/>
  <c r="B521" i="1"/>
  <c r="N520" i="1"/>
  <c r="M520" i="1"/>
  <c r="L520" i="1"/>
  <c r="I520" i="1"/>
  <c r="B520" i="1"/>
  <c r="N519" i="1"/>
  <c r="M519" i="1"/>
  <c r="L519" i="1"/>
  <c r="I519" i="1"/>
  <c r="B519" i="1"/>
  <c r="N518" i="1"/>
  <c r="M518" i="1"/>
  <c r="L518" i="1"/>
  <c r="I518" i="1"/>
  <c r="B518" i="1"/>
  <c r="N517" i="1"/>
  <c r="M517" i="1"/>
  <c r="L517" i="1"/>
  <c r="I517" i="1"/>
  <c r="B517" i="1"/>
  <c r="N516" i="1"/>
  <c r="M516" i="1"/>
  <c r="L516" i="1"/>
  <c r="I516" i="1"/>
  <c r="B516" i="1"/>
  <c r="N515" i="1"/>
  <c r="M515" i="1"/>
  <c r="L515" i="1"/>
  <c r="I515" i="1"/>
  <c r="B515" i="1"/>
  <c r="N514" i="1"/>
  <c r="M514" i="1"/>
  <c r="L514" i="1"/>
  <c r="I514" i="1"/>
  <c r="B514" i="1"/>
  <c r="N513" i="1"/>
  <c r="M513" i="1"/>
  <c r="L513" i="1"/>
  <c r="I513" i="1"/>
  <c r="B513" i="1"/>
  <c r="N512" i="1"/>
  <c r="M512" i="1"/>
  <c r="L512" i="1"/>
  <c r="I512" i="1"/>
  <c r="B512" i="1"/>
  <c r="N511" i="1"/>
  <c r="M511" i="1"/>
  <c r="L511" i="1"/>
  <c r="J511" i="1"/>
  <c r="I511" i="1"/>
  <c r="B511" i="1"/>
  <c r="N510" i="1"/>
  <c r="M510" i="1"/>
  <c r="L510" i="1"/>
  <c r="J510" i="1"/>
  <c r="I510" i="1"/>
  <c r="B510" i="1"/>
  <c r="N509" i="1"/>
  <c r="M509" i="1"/>
  <c r="L509" i="1"/>
  <c r="J509" i="1"/>
  <c r="I509" i="1"/>
  <c r="B509" i="1"/>
  <c r="N508" i="1"/>
  <c r="M508" i="1"/>
  <c r="L508" i="1"/>
  <c r="J508" i="1"/>
  <c r="I508" i="1"/>
  <c r="B508" i="1"/>
  <c r="N507" i="1"/>
  <c r="M507" i="1"/>
  <c r="L507" i="1"/>
  <c r="J507" i="1"/>
  <c r="I507" i="1"/>
  <c r="B507" i="1"/>
  <c r="N506" i="1"/>
  <c r="M506" i="1"/>
  <c r="L506" i="1"/>
  <c r="J506" i="1"/>
  <c r="I506" i="1"/>
  <c r="B506" i="1"/>
  <c r="N505" i="1"/>
  <c r="M505" i="1"/>
  <c r="L505" i="1"/>
  <c r="J505" i="1"/>
  <c r="I505" i="1"/>
  <c r="B505" i="1"/>
  <c r="N504" i="1"/>
  <c r="M504" i="1"/>
  <c r="L504" i="1"/>
  <c r="J504" i="1"/>
  <c r="I504" i="1"/>
  <c r="B504" i="1"/>
  <c r="N503" i="1"/>
  <c r="M503" i="1"/>
  <c r="L503" i="1"/>
  <c r="J503" i="1"/>
  <c r="I503" i="1"/>
  <c r="B503" i="1"/>
  <c r="N502" i="1"/>
  <c r="M502" i="1"/>
  <c r="L502" i="1"/>
  <c r="J502" i="1"/>
  <c r="I502" i="1"/>
  <c r="B502" i="1"/>
  <c r="N501" i="1"/>
  <c r="M501" i="1"/>
  <c r="L501" i="1"/>
  <c r="J501" i="1"/>
  <c r="I501" i="1"/>
  <c r="B501" i="1"/>
  <c r="N500" i="1"/>
  <c r="M500" i="1"/>
  <c r="L500" i="1"/>
  <c r="J500" i="1"/>
  <c r="I500" i="1"/>
  <c r="B500" i="1"/>
  <c r="N499" i="1"/>
  <c r="M499" i="1"/>
  <c r="L499" i="1"/>
  <c r="J499" i="1"/>
  <c r="I499" i="1"/>
  <c r="B499" i="1"/>
  <c r="N498" i="1"/>
  <c r="M498" i="1"/>
  <c r="L498" i="1"/>
  <c r="J498" i="1"/>
  <c r="I498" i="1"/>
  <c r="B498" i="1"/>
  <c r="N497" i="1"/>
  <c r="M497" i="1"/>
  <c r="L497" i="1"/>
  <c r="J497" i="1"/>
  <c r="I497" i="1"/>
  <c r="B497" i="1"/>
  <c r="N496" i="1"/>
  <c r="M496" i="1"/>
  <c r="L496" i="1"/>
  <c r="J496" i="1"/>
  <c r="I496" i="1"/>
  <c r="B496" i="1"/>
  <c r="N495" i="1"/>
  <c r="M495" i="1"/>
  <c r="L495" i="1"/>
  <c r="J495" i="1"/>
  <c r="I495" i="1"/>
  <c r="B495" i="1"/>
  <c r="N494" i="1"/>
  <c r="M494" i="1"/>
  <c r="L494" i="1"/>
  <c r="J494" i="1"/>
  <c r="I494" i="1"/>
  <c r="B494" i="1"/>
  <c r="N493" i="1"/>
  <c r="M493" i="1"/>
  <c r="L493" i="1"/>
  <c r="J493" i="1"/>
  <c r="I493" i="1"/>
  <c r="B493" i="1"/>
  <c r="N492" i="1"/>
  <c r="M492" i="1"/>
  <c r="L492" i="1"/>
  <c r="J492" i="1"/>
  <c r="I492" i="1"/>
  <c r="B492" i="1"/>
  <c r="N491" i="1"/>
  <c r="M491" i="1"/>
  <c r="L491" i="1"/>
  <c r="J491" i="1"/>
  <c r="I491" i="1"/>
  <c r="B491" i="1"/>
  <c r="N490" i="1"/>
  <c r="M490" i="1"/>
  <c r="L490" i="1"/>
  <c r="J490" i="1"/>
  <c r="I490" i="1"/>
  <c r="B490" i="1"/>
  <c r="N489" i="1"/>
  <c r="M489" i="1"/>
  <c r="L489" i="1"/>
  <c r="J489" i="1"/>
  <c r="I489" i="1"/>
  <c r="B489" i="1"/>
  <c r="N488" i="1"/>
  <c r="M488" i="1"/>
  <c r="L488" i="1"/>
  <c r="J488" i="1"/>
  <c r="I488" i="1"/>
  <c r="B488" i="1"/>
  <c r="N487" i="1"/>
  <c r="M487" i="1"/>
  <c r="L487" i="1"/>
  <c r="J487" i="1"/>
  <c r="I487" i="1"/>
  <c r="B487" i="1"/>
  <c r="N486" i="1"/>
  <c r="M486" i="1"/>
  <c r="L486" i="1"/>
  <c r="J486" i="1"/>
  <c r="I486" i="1"/>
  <c r="B486" i="1"/>
  <c r="N485" i="1"/>
  <c r="M485" i="1"/>
  <c r="L485" i="1"/>
  <c r="J485" i="1"/>
  <c r="I485" i="1"/>
  <c r="B485" i="1"/>
  <c r="N484" i="1"/>
  <c r="M484" i="1"/>
  <c r="L484" i="1"/>
  <c r="J484" i="1"/>
  <c r="I484" i="1"/>
  <c r="B484" i="1"/>
  <c r="N483" i="1"/>
  <c r="M483" i="1"/>
  <c r="L483" i="1"/>
  <c r="J483" i="1"/>
  <c r="I483" i="1"/>
  <c r="B483" i="1"/>
  <c r="N482" i="1"/>
  <c r="M482" i="1"/>
  <c r="L482" i="1"/>
  <c r="J482" i="1"/>
  <c r="I482" i="1"/>
  <c r="B482" i="1"/>
  <c r="N481" i="1"/>
  <c r="M481" i="1"/>
  <c r="L481" i="1"/>
  <c r="J481" i="1"/>
  <c r="I481" i="1"/>
  <c r="B481" i="1"/>
  <c r="N480" i="1"/>
  <c r="M480" i="1"/>
  <c r="L480" i="1"/>
  <c r="J480" i="1"/>
  <c r="I480" i="1"/>
  <c r="B480" i="1"/>
  <c r="N479" i="1"/>
  <c r="M479" i="1"/>
  <c r="L479" i="1"/>
  <c r="J479" i="1"/>
  <c r="I479" i="1"/>
  <c r="B479" i="1"/>
  <c r="N478" i="1"/>
  <c r="M478" i="1"/>
  <c r="L478" i="1"/>
  <c r="J478" i="1"/>
  <c r="I478" i="1"/>
  <c r="B478" i="1"/>
  <c r="N477" i="1"/>
  <c r="M477" i="1"/>
  <c r="L477" i="1"/>
  <c r="J477" i="1"/>
  <c r="I477" i="1"/>
  <c r="B477" i="1"/>
  <c r="N476" i="1"/>
  <c r="M476" i="1"/>
  <c r="L476" i="1"/>
  <c r="J476" i="1"/>
  <c r="I476" i="1"/>
  <c r="B476" i="1"/>
  <c r="N475" i="1"/>
  <c r="M475" i="1"/>
  <c r="L475" i="1"/>
  <c r="J475" i="1"/>
  <c r="I475" i="1"/>
  <c r="B475" i="1"/>
  <c r="N474" i="1"/>
  <c r="M474" i="1"/>
  <c r="L474" i="1"/>
  <c r="J474" i="1"/>
  <c r="I474" i="1"/>
  <c r="B474" i="1"/>
  <c r="N473" i="1"/>
  <c r="M473" i="1"/>
  <c r="L473" i="1"/>
  <c r="J473" i="1"/>
  <c r="I473" i="1"/>
  <c r="B473" i="1"/>
  <c r="N472" i="1"/>
  <c r="M472" i="1"/>
  <c r="L472" i="1"/>
  <c r="J472" i="1"/>
  <c r="I472" i="1"/>
  <c r="B472" i="1"/>
  <c r="N471" i="1"/>
  <c r="M471" i="1"/>
  <c r="L471" i="1"/>
  <c r="J471" i="1"/>
  <c r="I471" i="1"/>
  <c r="B471" i="1"/>
  <c r="N470" i="1"/>
  <c r="M470" i="1"/>
  <c r="L470" i="1"/>
  <c r="J470" i="1"/>
  <c r="I470" i="1"/>
  <c r="B470" i="1"/>
  <c r="N469" i="1"/>
  <c r="M469" i="1"/>
  <c r="L469" i="1"/>
  <c r="J469" i="1"/>
  <c r="I469" i="1"/>
  <c r="B469" i="1"/>
  <c r="N468" i="1"/>
  <c r="M468" i="1"/>
  <c r="L468" i="1"/>
  <c r="J468" i="1"/>
  <c r="I468" i="1"/>
  <c r="B468" i="1"/>
  <c r="N467" i="1"/>
  <c r="M467" i="1"/>
  <c r="L467" i="1"/>
  <c r="J467" i="1"/>
  <c r="I467" i="1"/>
  <c r="B467" i="1"/>
  <c r="N466" i="1"/>
  <c r="M466" i="1"/>
  <c r="L466" i="1"/>
  <c r="J466" i="1"/>
  <c r="I466" i="1"/>
  <c r="B466" i="1"/>
  <c r="N465" i="1"/>
  <c r="M465" i="1"/>
  <c r="L465" i="1"/>
  <c r="J465" i="1"/>
  <c r="I465" i="1"/>
  <c r="B465" i="1"/>
  <c r="N464" i="1"/>
  <c r="M464" i="1"/>
  <c r="L464" i="1"/>
  <c r="J464" i="1"/>
  <c r="I464" i="1"/>
  <c r="B464" i="1"/>
  <c r="N463" i="1"/>
  <c r="M463" i="1"/>
  <c r="L463" i="1"/>
  <c r="J463" i="1"/>
  <c r="I463" i="1"/>
  <c r="B463" i="1"/>
  <c r="N462" i="1"/>
  <c r="M462" i="1"/>
  <c r="L462" i="1"/>
  <c r="J462" i="1"/>
  <c r="I462" i="1"/>
  <c r="B462" i="1"/>
  <c r="N461" i="1"/>
  <c r="M461" i="1"/>
  <c r="L461" i="1"/>
  <c r="J461" i="1"/>
  <c r="I461" i="1"/>
  <c r="B461" i="1"/>
  <c r="N460" i="1"/>
  <c r="M460" i="1"/>
  <c r="L460" i="1"/>
  <c r="J460" i="1"/>
  <c r="I460" i="1"/>
  <c r="B460" i="1"/>
  <c r="N459" i="1"/>
  <c r="M459" i="1"/>
  <c r="L459" i="1"/>
  <c r="J459" i="1"/>
  <c r="I459" i="1"/>
  <c r="B459" i="1"/>
  <c r="N458" i="1"/>
  <c r="M458" i="1"/>
  <c r="L458" i="1"/>
  <c r="J458" i="1"/>
  <c r="I458" i="1"/>
  <c r="B458" i="1"/>
  <c r="N457" i="1"/>
  <c r="M457" i="1"/>
  <c r="L457" i="1"/>
  <c r="J457" i="1"/>
  <c r="I457" i="1"/>
  <c r="B457" i="1"/>
  <c r="N456" i="1"/>
  <c r="M456" i="1"/>
  <c r="L456" i="1"/>
  <c r="J456" i="1"/>
  <c r="I456" i="1"/>
  <c r="B456" i="1"/>
  <c r="N455" i="1"/>
  <c r="M455" i="1"/>
  <c r="L455" i="1"/>
  <c r="J455" i="1"/>
  <c r="I455" i="1"/>
  <c r="B455" i="1"/>
  <c r="N454" i="1"/>
  <c r="M454" i="1"/>
  <c r="L454" i="1"/>
  <c r="J454" i="1"/>
  <c r="I454" i="1"/>
  <c r="B454" i="1"/>
  <c r="N453" i="1"/>
  <c r="M453" i="1"/>
  <c r="L453" i="1"/>
  <c r="J453" i="1"/>
  <c r="I453" i="1"/>
  <c r="B453" i="1"/>
  <c r="N452" i="1"/>
  <c r="M452" i="1"/>
  <c r="L452" i="1"/>
  <c r="J452" i="1"/>
  <c r="I452" i="1"/>
  <c r="B452" i="1"/>
  <c r="N451" i="1"/>
  <c r="M451" i="1"/>
  <c r="L451" i="1"/>
  <c r="J451" i="1"/>
  <c r="I451" i="1"/>
  <c r="B451" i="1"/>
  <c r="N450" i="1"/>
  <c r="M450" i="1"/>
  <c r="L450" i="1"/>
  <c r="J450" i="1"/>
  <c r="I450" i="1"/>
  <c r="B450" i="1"/>
  <c r="N449" i="1"/>
  <c r="M449" i="1"/>
  <c r="L449" i="1"/>
  <c r="J449" i="1"/>
  <c r="I449" i="1"/>
  <c r="B449" i="1"/>
  <c r="N448" i="1"/>
  <c r="M448" i="1"/>
  <c r="L448" i="1"/>
  <c r="J448" i="1"/>
  <c r="I448" i="1"/>
  <c r="B448" i="1"/>
  <c r="N447" i="1"/>
  <c r="M447" i="1"/>
  <c r="L447" i="1"/>
  <c r="J447" i="1"/>
  <c r="I447" i="1"/>
  <c r="B447" i="1"/>
  <c r="N446" i="1"/>
  <c r="M446" i="1"/>
  <c r="L446" i="1"/>
  <c r="J446" i="1"/>
  <c r="I446" i="1"/>
  <c r="B446" i="1"/>
  <c r="N445" i="1"/>
  <c r="M445" i="1"/>
  <c r="L445" i="1"/>
  <c r="J445" i="1"/>
  <c r="I445" i="1"/>
  <c r="B445" i="1"/>
  <c r="N444" i="1"/>
  <c r="M444" i="1"/>
  <c r="L444" i="1"/>
  <c r="J444" i="1"/>
  <c r="I444" i="1"/>
  <c r="B444" i="1"/>
  <c r="N443" i="1"/>
  <c r="M443" i="1"/>
  <c r="L443" i="1"/>
  <c r="J443" i="1"/>
  <c r="I443" i="1"/>
  <c r="B443" i="1"/>
  <c r="N442" i="1"/>
  <c r="M442" i="1"/>
  <c r="L442" i="1"/>
  <c r="J442" i="1"/>
  <c r="I442" i="1"/>
  <c r="B442" i="1"/>
  <c r="N441" i="1"/>
  <c r="M441" i="1"/>
  <c r="L441" i="1"/>
  <c r="J441" i="1"/>
  <c r="I441" i="1"/>
  <c r="B441" i="1"/>
  <c r="N440" i="1"/>
  <c r="M440" i="1"/>
  <c r="L440" i="1"/>
  <c r="J440" i="1"/>
  <c r="I440" i="1"/>
  <c r="B440" i="1"/>
  <c r="N439" i="1"/>
  <c r="M439" i="1"/>
  <c r="L439" i="1"/>
  <c r="J439" i="1"/>
  <c r="I439" i="1"/>
  <c r="B439" i="1"/>
  <c r="N438" i="1"/>
  <c r="M438" i="1"/>
  <c r="L438" i="1"/>
  <c r="J438" i="1"/>
  <c r="I438" i="1"/>
  <c r="B438" i="1"/>
  <c r="N437" i="1"/>
  <c r="M437" i="1"/>
  <c r="L437" i="1"/>
  <c r="J437" i="1"/>
  <c r="I437" i="1"/>
  <c r="B437" i="1"/>
  <c r="N436" i="1"/>
  <c r="M436" i="1"/>
  <c r="L436" i="1"/>
  <c r="J436" i="1"/>
  <c r="I436" i="1"/>
  <c r="B436" i="1"/>
  <c r="N435" i="1"/>
  <c r="M435" i="1"/>
  <c r="L435" i="1"/>
  <c r="J435" i="1"/>
  <c r="I435" i="1"/>
  <c r="B435" i="1"/>
  <c r="N434" i="1"/>
  <c r="M434" i="1"/>
  <c r="L434" i="1"/>
  <c r="J434" i="1"/>
  <c r="I434" i="1"/>
  <c r="B434" i="1"/>
  <c r="N433" i="1"/>
  <c r="M433" i="1"/>
  <c r="L433" i="1"/>
  <c r="J433" i="1"/>
  <c r="I433" i="1"/>
  <c r="B433" i="1"/>
  <c r="N432" i="1"/>
  <c r="M432" i="1"/>
  <c r="L432" i="1"/>
  <c r="J432" i="1"/>
  <c r="I432" i="1"/>
  <c r="B432" i="1"/>
  <c r="N431" i="1"/>
  <c r="M431" i="1"/>
  <c r="L431" i="1"/>
  <c r="J431" i="1"/>
  <c r="I431" i="1"/>
  <c r="B431" i="1"/>
  <c r="N430" i="1"/>
  <c r="M430" i="1"/>
  <c r="L430" i="1"/>
  <c r="J430" i="1"/>
  <c r="I430" i="1"/>
  <c r="B430" i="1"/>
  <c r="N429" i="1"/>
  <c r="M429" i="1"/>
  <c r="L429" i="1"/>
  <c r="J429" i="1"/>
  <c r="I429" i="1"/>
  <c r="B429" i="1"/>
  <c r="N428" i="1"/>
  <c r="M428" i="1"/>
  <c r="L428" i="1"/>
  <c r="J428" i="1"/>
  <c r="I428" i="1"/>
  <c r="B428" i="1"/>
  <c r="N427" i="1"/>
  <c r="M427" i="1"/>
  <c r="L427" i="1"/>
  <c r="J427" i="1"/>
  <c r="I427" i="1"/>
  <c r="B427" i="1"/>
  <c r="N426" i="1"/>
  <c r="M426" i="1"/>
  <c r="L426" i="1"/>
  <c r="J426" i="1"/>
  <c r="I426" i="1"/>
  <c r="B426" i="1"/>
  <c r="N425" i="1"/>
  <c r="M425" i="1"/>
  <c r="L425" i="1"/>
  <c r="J425" i="1"/>
  <c r="I425" i="1"/>
  <c r="B425" i="1"/>
  <c r="N424" i="1"/>
  <c r="M424" i="1"/>
  <c r="L424" i="1"/>
  <c r="J424" i="1"/>
  <c r="I424" i="1"/>
  <c r="B424" i="1"/>
  <c r="N423" i="1"/>
  <c r="M423" i="1"/>
  <c r="L423" i="1"/>
  <c r="J423" i="1"/>
  <c r="I423" i="1"/>
  <c r="B423" i="1"/>
  <c r="N422" i="1"/>
  <c r="M422" i="1"/>
  <c r="L422" i="1"/>
  <c r="J422" i="1"/>
  <c r="I422" i="1"/>
  <c r="B422" i="1"/>
  <c r="N421" i="1"/>
  <c r="M421" i="1"/>
  <c r="L421" i="1"/>
  <c r="J421" i="1"/>
  <c r="I421" i="1"/>
  <c r="B421" i="1"/>
  <c r="N420" i="1"/>
  <c r="M420" i="1"/>
  <c r="L420" i="1"/>
  <c r="J420" i="1"/>
  <c r="I420" i="1"/>
  <c r="B420" i="1"/>
  <c r="N419" i="1"/>
  <c r="M419" i="1"/>
  <c r="L419" i="1"/>
  <c r="J419" i="1"/>
  <c r="I419" i="1"/>
  <c r="B419" i="1"/>
  <c r="N418" i="1"/>
  <c r="M418" i="1"/>
  <c r="L418" i="1"/>
  <c r="J418" i="1"/>
  <c r="I418" i="1"/>
  <c r="B418" i="1"/>
  <c r="N417" i="1"/>
  <c r="M417" i="1"/>
  <c r="L417" i="1"/>
  <c r="J417" i="1"/>
  <c r="I417" i="1"/>
  <c r="B417" i="1"/>
  <c r="N416" i="1"/>
  <c r="M416" i="1"/>
  <c r="L416" i="1"/>
  <c r="J416" i="1"/>
  <c r="I416" i="1"/>
  <c r="B416" i="1"/>
  <c r="N415" i="1"/>
  <c r="M415" i="1"/>
  <c r="L415" i="1"/>
  <c r="J415" i="1"/>
  <c r="I415" i="1"/>
  <c r="B415" i="1"/>
  <c r="N414" i="1"/>
  <c r="M414" i="1"/>
  <c r="L414" i="1"/>
  <c r="J414" i="1"/>
  <c r="I414" i="1"/>
  <c r="B414" i="1"/>
  <c r="N413" i="1"/>
  <c r="M413" i="1"/>
  <c r="L413" i="1"/>
  <c r="J413" i="1"/>
  <c r="I413" i="1"/>
  <c r="B413" i="1"/>
  <c r="N412" i="1"/>
  <c r="M412" i="1"/>
  <c r="L412" i="1"/>
  <c r="J412" i="1"/>
  <c r="I412" i="1"/>
  <c r="B412" i="1"/>
  <c r="N411" i="1"/>
  <c r="M411" i="1"/>
  <c r="L411" i="1"/>
  <c r="J411" i="1"/>
  <c r="I411" i="1"/>
  <c r="B411" i="1"/>
  <c r="N410" i="1"/>
  <c r="M410" i="1"/>
  <c r="L410" i="1"/>
  <c r="J410" i="1"/>
  <c r="I410" i="1"/>
  <c r="B410" i="1"/>
  <c r="N409" i="1"/>
  <c r="M409" i="1"/>
  <c r="L409" i="1"/>
  <c r="J409" i="1"/>
  <c r="I409" i="1"/>
  <c r="B409" i="1"/>
  <c r="N408" i="1"/>
  <c r="M408" i="1"/>
  <c r="L408" i="1"/>
  <c r="J408" i="1"/>
  <c r="I408" i="1"/>
  <c r="B408" i="1"/>
  <c r="N407" i="1"/>
  <c r="M407" i="1"/>
  <c r="L407" i="1"/>
  <c r="J407" i="1"/>
  <c r="I407" i="1"/>
  <c r="B407" i="1"/>
  <c r="N406" i="1"/>
  <c r="M406" i="1"/>
  <c r="L406" i="1"/>
  <c r="J406" i="1"/>
  <c r="I406" i="1"/>
  <c r="B406" i="1"/>
  <c r="N405" i="1"/>
  <c r="M405" i="1"/>
  <c r="L405" i="1"/>
  <c r="J405" i="1"/>
  <c r="I405" i="1"/>
  <c r="B405" i="1"/>
  <c r="N404" i="1"/>
  <c r="M404" i="1"/>
  <c r="L404" i="1"/>
  <c r="J404" i="1"/>
  <c r="I404" i="1"/>
  <c r="B404" i="1"/>
  <c r="N403" i="1"/>
  <c r="M403" i="1"/>
  <c r="L403" i="1"/>
  <c r="J403" i="1"/>
  <c r="I403" i="1"/>
  <c r="B403" i="1"/>
  <c r="N402" i="1"/>
  <c r="M402" i="1"/>
  <c r="L402" i="1"/>
  <c r="J402" i="1"/>
  <c r="I402" i="1"/>
  <c r="B402" i="1"/>
  <c r="N401" i="1"/>
  <c r="M401" i="1"/>
  <c r="L401" i="1"/>
  <c r="J401" i="1"/>
  <c r="I401" i="1"/>
  <c r="B401" i="1"/>
  <c r="N400" i="1"/>
  <c r="M400" i="1"/>
  <c r="L400" i="1"/>
  <c r="J400" i="1"/>
  <c r="I400" i="1"/>
  <c r="B400" i="1"/>
  <c r="N399" i="1"/>
  <c r="M399" i="1"/>
  <c r="L399" i="1"/>
  <c r="J399" i="1"/>
  <c r="I399" i="1"/>
  <c r="B399" i="1"/>
  <c r="N398" i="1"/>
  <c r="M398" i="1"/>
  <c r="L398" i="1"/>
  <c r="J398" i="1"/>
  <c r="I398" i="1"/>
  <c r="B398" i="1"/>
  <c r="N397" i="1"/>
  <c r="M397" i="1"/>
  <c r="L397" i="1"/>
  <c r="J397" i="1"/>
  <c r="I397" i="1"/>
  <c r="B397" i="1"/>
  <c r="N396" i="1"/>
  <c r="M396" i="1"/>
  <c r="L396" i="1"/>
  <c r="J396" i="1"/>
  <c r="I396" i="1"/>
  <c r="B396" i="1"/>
  <c r="N395" i="1"/>
  <c r="M395" i="1"/>
  <c r="L395" i="1"/>
  <c r="J395" i="1"/>
  <c r="I395" i="1"/>
  <c r="B395" i="1"/>
  <c r="N394" i="1"/>
  <c r="M394" i="1"/>
  <c r="L394" i="1"/>
  <c r="J394" i="1"/>
  <c r="I394" i="1"/>
  <c r="B394" i="1"/>
  <c r="N393" i="1"/>
  <c r="M393" i="1"/>
  <c r="L393" i="1"/>
  <c r="J393" i="1"/>
  <c r="I393" i="1"/>
  <c r="B393" i="1"/>
  <c r="N392" i="1"/>
  <c r="M392" i="1"/>
  <c r="L392" i="1"/>
  <c r="J392" i="1"/>
  <c r="I392" i="1"/>
  <c r="B392" i="1"/>
  <c r="N391" i="1"/>
  <c r="M391" i="1"/>
  <c r="L391" i="1"/>
  <c r="J391" i="1"/>
  <c r="I391" i="1"/>
  <c r="B391" i="1"/>
  <c r="N390" i="1"/>
  <c r="M390" i="1"/>
  <c r="L390" i="1"/>
  <c r="J390" i="1"/>
  <c r="I390" i="1"/>
  <c r="B390" i="1"/>
  <c r="N389" i="1"/>
  <c r="M389" i="1"/>
  <c r="L389" i="1"/>
  <c r="J389" i="1"/>
  <c r="I389" i="1"/>
  <c r="B389" i="1"/>
  <c r="N388" i="1"/>
  <c r="M388" i="1"/>
  <c r="L388" i="1"/>
  <c r="J388" i="1"/>
  <c r="I388" i="1"/>
  <c r="B388" i="1"/>
  <c r="N387" i="1"/>
  <c r="M387" i="1"/>
  <c r="L387" i="1"/>
  <c r="J387" i="1"/>
  <c r="I387" i="1"/>
  <c r="B387" i="1"/>
  <c r="N386" i="1"/>
  <c r="M386" i="1"/>
  <c r="L386" i="1"/>
  <c r="J386" i="1"/>
  <c r="I386" i="1"/>
  <c r="B386" i="1"/>
  <c r="N385" i="1"/>
  <c r="M385" i="1"/>
  <c r="L385" i="1"/>
  <c r="J385" i="1"/>
  <c r="I385" i="1"/>
  <c r="B385" i="1"/>
  <c r="N384" i="1"/>
  <c r="M384" i="1"/>
  <c r="L384" i="1"/>
  <c r="J384" i="1"/>
  <c r="I384" i="1"/>
  <c r="B384" i="1"/>
  <c r="N383" i="1"/>
  <c r="M383" i="1"/>
  <c r="L383" i="1"/>
  <c r="J383" i="1"/>
  <c r="I383" i="1"/>
  <c r="B383" i="1"/>
  <c r="N382" i="1"/>
  <c r="M382" i="1"/>
  <c r="L382" i="1"/>
  <c r="J382" i="1"/>
  <c r="I382" i="1"/>
  <c r="B382" i="1"/>
  <c r="N381" i="1"/>
  <c r="M381" i="1"/>
  <c r="L381" i="1"/>
  <c r="J381" i="1"/>
  <c r="I381" i="1"/>
  <c r="B381" i="1"/>
  <c r="N380" i="1"/>
  <c r="M380" i="1"/>
  <c r="L380" i="1"/>
  <c r="J380" i="1"/>
  <c r="I380" i="1"/>
  <c r="B380" i="1"/>
  <c r="N379" i="1"/>
  <c r="M379" i="1"/>
  <c r="L379" i="1"/>
  <c r="J379" i="1"/>
  <c r="I379" i="1"/>
  <c r="B379" i="1"/>
  <c r="N378" i="1"/>
  <c r="M378" i="1"/>
  <c r="L378" i="1"/>
  <c r="J378" i="1"/>
  <c r="I378" i="1"/>
  <c r="B378" i="1"/>
  <c r="N377" i="1"/>
  <c r="M377" i="1"/>
  <c r="L377" i="1"/>
  <c r="J377" i="1"/>
  <c r="I377" i="1"/>
  <c r="B377" i="1"/>
  <c r="N376" i="1"/>
  <c r="M376" i="1"/>
  <c r="L376" i="1"/>
  <c r="J376" i="1"/>
  <c r="I376" i="1"/>
  <c r="B376" i="1"/>
  <c r="N375" i="1"/>
  <c r="M375" i="1"/>
  <c r="L375" i="1"/>
  <c r="J375" i="1"/>
  <c r="I375" i="1"/>
  <c r="B375" i="1"/>
  <c r="N374" i="1"/>
  <c r="M374" i="1"/>
  <c r="L374" i="1"/>
  <c r="J374" i="1"/>
  <c r="I374" i="1"/>
  <c r="B374" i="1"/>
  <c r="N373" i="1"/>
  <c r="M373" i="1"/>
  <c r="L373" i="1"/>
  <c r="J373" i="1"/>
  <c r="I373" i="1"/>
  <c r="B373" i="1"/>
  <c r="N372" i="1"/>
  <c r="M372" i="1"/>
  <c r="L372" i="1"/>
  <c r="J372" i="1"/>
  <c r="I372" i="1"/>
  <c r="B372" i="1"/>
  <c r="N371" i="1"/>
  <c r="M371" i="1"/>
  <c r="L371" i="1"/>
  <c r="J371" i="1"/>
  <c r="I371" i="1"/>
  <c r="B371" i="1"/>
  <c r="N370" i="1"/>
  <c r="M370" i="1"/>
  <c r="L370" i="1"/>
  <c r="J370" i="1"/>
  <c r="I370" i="1"/>
  <c r="B370" i="1"/>
  <c r="N369" i="1"/>
  <c r="M369" i="1"/>
  <c r="L369" i="1"/>
  <c r="J369" i="1"/>
  <c r="I369" i="1"/>
  <c r="B369" i="1"/>
  <c r="N368" i="1"/>
  <c r="M368" i="1"/>
  <c r="L368" i="1"/>
  <c r="J368" i="1"/>
  <c r="I368" i="1"/>
  <c r="B368" i="1"/>
  <c r="N367" i="1"/>
  <c r="M367" i="1"/>
  <c r="L367" i="1"/>
  <c r="J367" i="1"/>
  <c r="I367" i="1"/>
  <c r="B367" i="1"/>
  <c r="N366" i="1"/>
  <c r="M366" i="1"/>
  <c r="L366" i="1"/>
  <c r="J366" i="1"/>
  <c r="I366" i="1"/>
  <c r="B366" i="1"/>
  <c r="N365" i="1"/>
  <c r="M365" i="1"/>
  <c r="L365" i="1"/>
  <c r="J365" i="1"/>
  <c r="I365" i="1"/>
  <c r="B365" i="1"/>
  <c r="N364" i="1"/>
  <c r="M364" i="1"/>
  <c r="L364" i="1"/>
  <c r="J364" i="1"/>
  <c r="I364" i="1"/>
  <c r="B364" i="1"/>
  <c r="N363" i="1"/>
  <c r="M363" i="1"/>
  <c r="L363" i="1"/>
  <c r="J363" i="1"/>
  <c r="I363" i="1"/>
  <c r="B363" i="1"/>
  <c r="N362" i="1"/>
  <c r="M362" i="1"/>
  <c r="L362" i="1"/>
  <c r="J362" i="1"/>
  <c r="I362" i="1"/>
  <c r="B362" i="1"/>
  <c r="N361" i="1"/>
  <c r="M361" i="1"/>
  <c r="L361" i="1"/>
  <c r="J361" i="1"/>
  <c r="I361" i="1"/>
  <c r="B361" i="1"/>
  <c r="N360" i="1"/>
  <c r="M360" i="1"/>
  <c r="L360" i="1"/>
  <c r="J360" i="1"/>
  <c r="I360" i="1"/>
  <c r="B360" i="1"/>
  <c r="N359" i="1"/>
  <c r="M359" i="1"/>
  <c r="L359" i="1"/>
  <c r="J359" i="1"/>
  <c r="I359" i="1"/>
  <c r="B359" i="1"/>
  <c r="N358" i="1"/>
  <c r="M358" i="1"/>
  <c r="L358" i="1"/>
  <c r="J358" i="1"/>
  <c r="I358" i="1"/>
  <c r="B358" i="1"/>
  <c r="N357" i="1"/>
  <c r="M357" i="1"/>
  <c r="L357" i="1"/>
  <c r="J357" i="1"/>
  <c r="I357" i="1"/>
  <c r="B357" i="1"/>
  <c r="N356" i="1"/>
  <c r="M356" i="1"/>
  <c r="L356" i="1"/>
  <c r="J356" i="1"/>
  <c r="I356" i="1"/>
  <c r="B356" i="1"/>
  <c r="N355" i="1"/>
  <c r="M355" i="1"/>
  <c r="L355" i="1"/>
  <c r="J355" i="1"/>
  <c r="I355" i="1"/>
  <c r="B355" i="1"/>
  <c r="N354" i="1"/>
  <c r="M354" i="1"/>
  <c r="L354" i="1"/>
  <c r="J354" i="1"/>
  <c r="I354" i="1"/>
  <c r="B354" i="1"/>
  <c r="N353" i="1"/>
  <c r="M353" i="1"/>
  <c r="L353" i="1"/>
  <c r="J353" i="1"/>
  <c r="I353" i="1"/>
  <c r="B353" i="1"/>
  <c r="N352" i="1"/>
  <c r="M352" i="1"/>
  <c r="L352" i="1"/>
  <c r="J352" i="1"/>
  <c r="I352" i="1"/>
  <c r="B352" i="1"/>
  <c r="N351" i="1"/>
  <c r="M351" i="1"/>
  <c r="L351" i="1"/>
  <c r="J351" i="1"/>
  <c r="I351" i="1"/>
  <c r="B351" i="1"/>
  <c r="N350" i="1"/>
  <c r="M350" i="1"/>
  <c r="L350" i="1"/>
  <c r="J350" i="1"/>
  <c r="I350" i="1"/>
  <c r="B350" i="1"/>
  <c r="N349" i="1"/>
  <c r="M349" i="1"/>
  <c r="L349" i="1"/>
  <c r="J349" i="1"/>
  <c r="I349" i="1"/>
  <c r="B349" i="1"/>
  <c r="N348" i="1"/>
  <c r="M348" i="1"/>
  <c r="L348" i="1"/>
  <c r="J348" i="1"/>
  <c r="I348" i="1"/>
  <c r="B348" i="1"/>
  <c r="N347" i="1"/>
  <c r="M347" i="1"/>
  <c r="L347" i="1"/>
  <c r="J347" i="1"/>
  <c r="I347" i="1"/>
  <c r="B347" i="1"/>
  <c r="N346" i="1"/>
  <c r="M346" i="1"/>
  <c r="L346" i="1"/>
  <c r="J346" i="1"/>
  <c r="I346" i="1"/>
  <c r="B346" i="1"/>
  <c r="N345" i="1"/>
  <c r="M345" i="1"/>
  <c r="L345" i="1"/>
  <c r="J345" i="1"/>
  <c r="I345" i="1"/>
  <c r="B345" i="1"/>
  <c r="N344" i="1"/>
  <c r="M344" i="1"/>
  <c r="L344" i="1"/>
  <c r="J344" i="1"/>
  <c r="I344" i="1"/>
  <c r="B344" i="1"/>
  <c r="N343" i="1"/>
  <c r="M343" i="1"/>
  <c r="L343" i="1"/>
  <c r="J343" i="1"/>
  <c r="I343" i="1"/>
  <c r="B343" i="1"/>
  <c r="N342" i="1"/>
  <c r="M342" i="1"/>
  <c r="L342" i="1"/>
  <c r="J342" i="1"/>
  <c r="I342" i="1"/>
  <c r="B342" i="1"/>
  <c r="N341" i="1"/>
  <c r="M341" i="1"/>
  <c r="L341" i="1"/>
  <c r="J341" i="1"/>
  <c r="I341" i="1"/>
  <c r="B341" i="1"/>
  <c r="N340" i="1"/>
  <c r="M340" i="1"/>
  <c r="L340" i="1"/>
  <c r="J340" i="1"/>
  <c r="I340" i="1"/>
  <c r="B340" i="1"/>
  <c r="N339" i="1"/>
  <c r="M339" i="1"/>
  <c r="L339" i="1"/>
  <c r="J339" i="1"/>
  <c r="I339" i="1"/>
  <c r="B339" i="1"/>
  <c r="N338" i="1"/>
  <c r="M338" i="1"/>
  <c r="L338" i="1"/>
  <c r="J338" i="1"/>
  <c r="I338" i="1"/>
  <c r="B338" i="1"/>
  <c r="N337" i="1"/>
  <c r="M337" i="1"/>
  <c r="L337" i="1"/>
  <c r="J337" i="1"/>
  <c r="I337" i="1"/>
  <c r="B337" i="1"/>
  <c r="N336" i="1"/>
  <c r="M336" i="1"/>
  <c r="L336" i="1"/>
  <c r="J336" i="1"/>
  <c r="I336" i="1"/>
  <c r="B336" i="1"/>
  <c r="N335" i="1"/>
  <c r="M335" i="1"/>
  <c r="L335" i="1"/>
  <c r="J335" i="1"/>
  <c r="I335" i="1"/>
  <c r="B335" i="1"/>
  <c r="N334" i="1"/>
  <c r="M334" i="1"/>
  <c r="L334" i="1"/>
  <c r="J334" i="1"/>
  <c r="I334" i="1"/>
  <c r="B334" i="1"/>
  <c r="N333" i="1"/>
  <c r="M333" i="1"/>
  <c r="L333" i="1"/>
  <c r="J333" i="1"/>
  <c r="I333" i="1"/>
  <c r="B333" i="1"/>
  <c r="N332" i="1"/>
  <c r="M332" i="1"/>
  <c r="L332" i="1"/>
  <c r="J332" i="1"/>
  <c r="I332" i="1"/>
  <c r="B332" i="1"/>
  <c r="N331" i="1"/>
  <c r="M331" i="1"/>
  <c r="L331" i="1"/>
  <c r="J331" i="1"/>
  <c r="I331" i="1"/>
  <c r="B331" i="1"/>
  <c r="N330" i="1"/>
  <c r="M330" i="1"/>
  <c r="L330" i="1"/>
  <c r="J330" i="1"/>
  <c r="I330" i="1"/>
  <c r="B330" i="1"/>
  <c r="N329" i="1"/>
  <c r="M329" i="1"/>
  <c r="L329" i="1"/>
  <c r="J329" i="1"/>
  <c r="I329" i="1"/>
  <c r="B329" i="1"/>
  <c r="N328" i="1"/>
  <c r="M328" i="1"/>
  <c r="L328" i="1"/>
  <c r="J328" i="1"/>
  <c r="I328" i="1"/>
  <c r="B328" i="1"/>
  <c r="N327" i="1"/>
  <c r="M327" i="1"/>
  <c r="L327" i="1"/>
  <c r="J327" i="1"/>
  <c r="I327" i="1"/>
  <c r="B327" i="1"/>
  <c r="N326" i="1"/>
  <c r="M326" i="1"/>
  <c r="L326" i="1"/>
  <c r="J326" i="1"/>
  <c r="I326" i="1"/>
  <c r="B326" i="1"/>
  <c r="N325" i="1"/>
  <c r="M325" i="1"/>
  <c r="L325" i="1"/>
  <c r="J325" i="1"/>
  <c r="I325" i="1"/>
  <c r="B325" i="1"/>
  <c r="N324" i="1"/>
  <c r="M324" i="1"/>
  <c r="L324" i="1"/>
  <c r="J324" i="1"/>
  <c r="I324" i="1"/>
  <c r="B324" i="1"/>
  <c r="N323" i="1"/>
  <c r="M323" i="1"/>
  <c r="L323" i="1"/>
  <c r="J323" i="1"/>
  <c r="I323" i="1"/>
  <c r="B323" i="1"/>
  <c r="N322" i="1"/>
  <c r="M322" i="1"/>
  <c r="L322" i="1"/>
  <c r="J322" i="1"/>
  <c r="I322" i="1"/>
  <c r="B322" i="1"/>
  <c r="N321" i="1"/>
  <c r="M321" i="1"/>
  <c r="L321" i="1"/>
  <c r="J321" i="1"/>
  <c r="I321" i="1"/>
  <c r="B321" i="1"/>
  <c r="N320" i="1"/>
  <c r="M320" i="1"/>
  <c r="L320" i="1"/>
  <c r="J320" i="1"/>
  <c r="I320" i="1"/>
  <c r="B320" i="1"/>
  <c r="N319" i="1"/>
  <c r="M319" i="1"/>
  <c r="L319" i="1"/>
  <c r="J319" i="1"/>
  <c r="I319" i="1"/>
  <c r="B319" i="1"/>
  <c r="N318" i="1"/>
  <c r="M318" i="1"/>
  <c r="L318" i="1"/>
  <c r="J318" i="1"/>
  <c r="I318" i="1"/>
  <c r="B318" i="1"/>
  <c r="N317" i="1"/>
  <c r="M317" i="1"/>
  <c r="L317" i="1"/>
  <c r="J317" i="1"/>
  <c r="I317" i="1"/>
  <c r="B317" i="1"/>
  <c r="N316" i="1"/>
  <c r="M316" i="1"/>
  <c r="L316" i="1"/>
  <c r="J316" i="1"/>
  <c r="I316" i="1"/>
  <c r="B316" i="1"/>
  <c r="N315" i="1"/>
  <c r="M315" i="1"/>
  <c r="L315" i="1"/>
  <c r="J315" i="1"/>
  <c r="I315" i="1"/>
  <c r="B315" i="1"/>
  <c r="N314" i="1"/>
  <c r="M314" i="1"/>
  <c r="L314" i="1"/>
  <c r="J314" i="1"/>
  <c r="I314" i="1"/>
  <c r="B314" i="1"/>
  <c r="N313" i="1"/>
  <c r="M313" i="1"/>
  <c r="L313" i="1"/>
  <c r="J313" i="1"/>
  <c r="I313" i="1"/>
  <c r="B313" i="1"/>
  <c r="N312" i="1"/>
  <c r="M312" i="1"/>
  <c r="L312" i="1"/>
  <c r="J312" i="1"/>
  <c r="I312" i="1"/>
  <c r="B312" i="1"/>
  <c r="N311" i="1"/>
  <c r="M311" i="1"/>
  <c r="L311" i="1"/>
  <c r="J311" i="1"/>
  <c r="I311" i="1"/>
  <c r="B311" i="1"/>
  <c r="N310" i="1"/>
  <c r="M310" i="1"/>
  <c r="L310" i="1"/>
  <c r="J310" i="1"/>
  <c r="I310" i="1"/>
  <c r="B310" i="1"/>
  <c r="N309" i="1"/>
  <c r="M309" i="1"/>
  <c r="L309" i="1"/>
  <c r="J309" i="1"/>
  <c r="I309" i="1"/>
  <c r="B309" i="1"/>
  <c r="N308" i="1"/>
  <c r="M308" i="1"/>
  <c r="L308" i="1"/>
  <c r="J308" i="1"/>
  <c r="I308" i="1"/>
  <c r="B308" i="1"/>
  <c r="N307" i="1"/>
  <c r="M307" i="1"/>
  <c r="L307" i="1"/>
  <c r="J307" i="1"/>
  <c r="I307" i="1"/>
  <c r="B307" i="1"/>
  <c r="N306" i="1"/>
  <c r="M306" i="1"/>
  <c r="L306" i="1"/>
  <c r="J306" i="1"/>
  <c r="I306" i="1"/>
  <c r="B306" i="1"/>
  <c r="N305" i="1"/>
  <c r="M305" i="1"/>
  <c r="L305" i="1"/>
  <c r="J305" i="1"/>
  <c r="I305" i="1"/>
  <c r="B305" i="1"/>
  <c r="N304" i="1"/>
  <c r="M304" i="1"/>
  <c r="L304" i="1"/>
  <c r="J304" i="1"/>
  <c r="I304" i="1"/>
  <c r="B304" i="1"/>
  <c r="N303" i="1"/>
  <c r="M303" i="1"/>
  <c r="L303" i="1"/>
  <c r="J303" i="1"/>
  <c r="I303" i="1"/>
  <c r="B303" i="1"/>
  <c r="N302" i="1"/>
  <c r="M302" i="1"/>
  <c r="L302" i="1"/>
  <c r="J302" i="1"/>
  <c r="I302" i="1"/>
  <c r="B302" i="1"/>
  <c r="N301" i="1"/>
  <c r="M301" i="1"/>
  <c r="L301" i="1"/>
  <c r="J301" i="1"/>
  <c r="I301" i="1"/>
  <c r="B301" i="1"/>
  <c r="N300" i="1"/>
  <c r="M300" i="1"/>
  <c r="L300" i="1"/>
  <c r="J300" i="1"/>
  <c r="I300" i="1"/>
  <c r="B300" i="1"/>
  <c r="N299" i="1"/>
  <c r="M299" i="1"/>
  <c r="L299" i="1"/>
  <c r="J299" i="1"/>
  <c r="I299" i="1"/>
  <c r="B299" i="1"/>
  <c r="N298" i="1"/>
  <c r="M298" i="1"/>
  <c r="L298" i="1"/>
  <c r="J298" i="1"/>
  <c r="I298" i="1"/>
  <c r="B298" i="1"/>
  <c r="N297" i="1"/>
  <c r="M297" i="1"/>
  <c r="L297" i="1"/>
  <c r="J297" i="1"/>
  <c r="I297" i="1"/>
  <c r="B297" i="1"/>
  <c r="N296" i="1"/>
  <c r="M296" i="1"/>
  <c r="L296" i="1"/>
  <c r="J296" i="1"/>
  <c r="I296" i="1"/>
  <c r="B296" i="1"/>
  <c r="N295" i="1"/>
  <c r="M295" i="1"/>
  <c r="L295" i="1"/>
  <c r="J295" i="1"/>
  <c r="I295" i="1"/>
  <c r="B295" i="1"/>
  <c r="N294" i="1"/>
  <c r="M294" i="1"/>
  <c r="L294" i="1"/>
  <c r="J294" i="1"/>
  <c r="I294" i="1"/>
  <c r="B294" i="1"/>
  <c r="N293" i="1"/>
  <c r="M293" i="1"/>
  <c r="L293" i="1"/>
  <c r="J293" i="1"/>
  <c r="I293" i="1"/>
  <c r="B293" i="1"/>
  <c r="N292" i="1"/>
  <c r="M292" i="1"/>
  <c r="L292" i="1"/>
  <c r="J292" i="1"/>
  <c r="I292" i="1"/>
  <c r="B292" i="1"/>
  <c r="N291" i="1"/>
  <c r="M291" i="1"/>
  <c r="L291" i="1"/>
  <c r="J291" i="1"/>
  <c r="I291" i="1"/>
  <c r="B291" i="1"/>
  <c r="N290" i="1"/>
  <c r="M290" i="1"/>
  <c r="L290" i="1"/>
  <c r="J290" i="1"/>
  <c r="I290" i="1"/>
  <c r="B290" i="1"/>
  <c r="N289" i="1"/>
  <c r="M289" i="1"/>
  <c r="L289" i="1"/>
  <c r="J289" i="1"/>
  <c r="I289" i="1"/>
  <c r="B289" i="1"/>
  <c r="N288" i="1"/>
  <c r="M288" i="1"/>
  <c r="L288" i="1"/>
  <c r="J288" i="1"/>
  <c r="I288" i="1"/>
  <c r="B288" i="1"/>
  <c r="N287" i="1"/>
  <c r="M287" i="1"/>
  <c r="L287" i="1"/>
  <c r="J287" i="1"/>
  <c r="I287" i="1"/>
  <c r="B287" i="1"/>
  <c r="N286" i="1"/>
  <c r="M286" i="1"/>
  <c r="L286" i="1"/>
  <c r="J286" i="1"/>
  <c r="I286" i="1"/>
  <c r="B286" i="1"/>
  <c r="N285" i="1"/>
  <c r="M285" i="1"/>
  <c r="L285" i="1"/>
  <c r="J285" i="1"/>
  <c r="I285" i="1"/>
  <c r="B285" i="1"/>
  <c r="N284" i="1"/>
  <c r="M284" i="1"/>
  <c r="L284" i="1"/>
  <c r="J284" i="1"/>
  <c r="I284" i="1"/>
  <c r="B284" i="1"/>
  <c r="N283" i="1"/>
  <c r="M283" i="1"/>
  <c r="L283" i="1"/>
  <c r="J283" i="1"/>
  <c r="I283" i="1"/>
  <c r="B283" i="1"/>
  <c r="N282" i="1"/>
  <c r="M282" i="1"/>
  <c r="L282" i="1"/>
  <c r="J282" i="1"/>
  <c r="I282" i="1"/>
  <c r="B282" i="1"/>
  <c r="N281" i="1"/>
  <c r="M281" i="1"/>
  <c r="L281" i="1"/>
  <c r="J281" i="1"/>
  <c r="I281" i="1"/>
  <c r="B281" i="1"/>
  <c r="N280" i="1"/>
  <c r="M280" i="1"/>
  <c r="L280" i="1"/>
  <c r="J280" i="1"/>
  <c r="I280" i="1"/>
  <c r="B280" i="1"/>
  <c r="N279" i="1"/>
  <c r="M279" i="1"/>
  <c r="L279" i="1"/>
  <c r="J279" i="1"/>
  <c r="I279" i="1"/>
  <c r="B279" i="1"/>
  <c r="N278" i="1"/>
  <c r="M278" i="1"/>
  <c r="L278" i="1"/>
  <c r="J278" i="1"/>
  <c r="I278" i="1"/>
  <c r="B278" i="1"/>
  <c r="N277" i="1"/>
  <c r="M277" i="1"/>
  <c r="L277" i="1"/>
  <c r="J277" i="1"/>
  <c r="I277" i="1"/>
  <c r="B277" i="1"/>
  <c r="N276" i="1"/>
  <c r="M276" i="1"/>
  <c r="L276" i="1"/>
  <c r="J276" i="1"/>
  <c r="I276" i="1"/>
  <c r="B276" i="1"/>
  <c r="N275" i="1"/>
  <c r="M275" i="1"/>
  <c r="L275" i="1"/>
  <c r="J275" i="1"/>
  <c r="I275" i="1"/>
  <c r="B275" i="1"/>
  <c r="N274" i="1"/>
  <c r="M274" i="1"/>
  <c r="L274" i="1"/>
  <c r="J274" i="1"/>
  <c r="I274" i="1"/>
  <c r="B274" i="1"/>
  <c r="N273" i="1"/>
  <c r="M273" i="1"/>
  <c r="L273" i="1"/>
  <c r="J273" i="1"/>
  <c r="I273" i="1"/>
  <c r="B273" i="1"/>
  <c r="N272" i="1"/>
  <c r="M272" i="1"/>
  <c r="L272" i="1"/>
  <c r="J272" i="1"/>
  <c r="I272" i="1"/>
  <c r="B272" i="1"/>
  <c r="N271" i="1"/>
  <c r="M271" i="1"/>
  <c r="L271" i="1"/>
  <c r="J271" i="1"/>
  <c r="I271" i="1"/>
  <c r="B271" i="1"/>
  <c r="N270" i="1"/>
  <c r="M270" i="1"/>
  <c r="L270" i="1"/>
  <c r="J270" i="1"/>
  <c r="I270" i="1"/>
  <c r="B270" i="1"/>
  <c r="N269" i="1"/>
  <c r="M269" i="1"/>
  <c r="L269" i="1"/>
  <c r="J269" i="1"/>
  <c r="I269" i="1"/>
  <c r="B269" i="1"/>
  <c r="N268" i="1"/>
  <c r="M268" i="1"/>
  <c r="L268" i="1"/>
  <c r="J268" i="1"/>
  <c r="I268" i="1"/>
  <c r="B268" i="1"/>
  <c r="N267" i="1"/>
  <c r="M267" i="1"/>
  <c r="L267" i="1"/>
  <c r="J267" i="1"/>
  <c r="I267" i="1"/>
  <c r="B267" i="1"/>
  <c r="N266" i="1"/>
  <c r="M266" i="1"/>
  <c r="L266" i="1"/>
  <c r="J266" i="1"/>
  <c r="I266" i="1"/>
  <c r="B266" i="1"/>
  <c r="N265" i="1"/>
  <c r="M265" i="1"/>
  <c r="L265" i="1"/>
  <c r="J265" i="1"/>
  <c r="I265" i="1"/>
  <c r="B265" i="1"/>
  <c r="N264" i="1"/>
  <c r="M264" i="1"/>
  <c r="L264" i="1"/>
  <c r="J264" i="1"/>
  <c r="I264" i="1"/>
  <c r="B264" i="1"/>
  <c r="N263" i="1"/>
  <c r="M263" i="1"/>
  <c r="L263" i="1"/>
  <c r="J263" i="1"/>
  <c r="I263" i="1"/>
  <c r="B263" i="1"/>
  <c r="N262" i="1"/>
  <c r="M262" i="1"/>
  <c r="L262" i="1"/>
  <c r="J262" i="1"/>
  <c r="I262" i="1"/>
  <c r="B262" i="1"/>
  <c r="N261" i="1"/>
  <c r="M261" i="1"/>
  <c r="L261" i="1"/>
  <c r="J261" i="1"/>
  <c r="I261" i="1"/>
  <c r="B261" i="1"/>
  <c r="N260" i="1"/>
  <c r="M260" i="1"/>
  <c r="L260" i="1"/>
  <c r="J260" i="1"/>
  <c r="I260" i="1"/>
  <c r="B260" i="1"/>
  <c r="N259" i="1"/>
  <c r="M259" i="1"/>
  <c r="L259" i="1"/>
  <c r="J259" i="1"/>
  <c r="I259" i="1"/>
  <c r="B259" i="1"/>
  <c r="N258" i="1"/>
  <c r="M258" i="1"/>
  <c r="L258" i="1"/>
  <c r="J258" i="1"/>
  <c r="I258" i="1"/>
  <c r="B258" i="1"/>
  <c r="N257" i="1"/>
  <c r="M257" i="1"/>
  <c r="L257" i="1"/>
  <c r="J257" i="1"/>
  <c r="I257" i="1"/>
  <c r="B257" i="1"/>
  <c r="N256" i="1"/>
  <c r="M256" i="1"/>
  <c r="L256" i="1"/>
  <c r="J256" i="1"/>
  <c r="I256" i="1"/>
  <c r="B256" i="1"/>
  <c r="N255" i="1"/>
  <c r="M255" i="1"/>
  <c r="L255" i="1"/>
  <c r="J255" i="1"/>
  <c r="I255" i="1"/>
  <c r="B255" i="1"/>
  <c r="N254" i="1"/>
  <c r="M254" i="1"/>
  <c r="L254" i="1"/>
  <c r="J254" i="1"/>
  <c r="I254" i="1"/>
  <c r="B254" i="1"/>
  <c r="N253" i="1"/>
  <c r="M253" i="1"/>
  <c r="L253" i="1"/>
  <c r="J253" i="1"/>
  <c r="I253" i="1"/>
  <c r="B253" i="1"/>
  <c r="N252" i="1"/>
  <c r="M252" i="1"/>
  <c r="L252" i="1"/>
  <c r="J252" i="1"/>
  <c r="I252" i="1"/>
  <c r="B252" i="1"/>
  <c r="N251" i="1"/>
  <c r="M251" i="1"/>
  <c r="L251" i="1"/>
  <c r="J251" i="1"/>
  <c r="I251" i="1"/>
  <c r="B251" i="1"/>
  <c r="N250" i="1"/>
  <c r="M250" i="1"/>
  <c r="L250" i="1"/>
  <c r="J250" i="1"/>
  <c r="I250" i="1"/>
  <c r="B250" i="1"/>
  <c r="N249" i="1"/>
  <c r="M249" i="1"/>
  <c r="L249" i="1"/>
  <c r="J249" i="1"/>
  <c r="I249" i="1"/>
  <c r="B249" i="1"/>
  <c r="N248" i="1"/>
  <c r="M248" i="1"/>
  <c r="L248" i="1"/>
  <c r="J248" i="1"/>
  <c r="I248" i="1"/>
  <c r="B248" i="1"/>
  <c r="N247" i="1"/>
  <c r="M247" i="1"/>
  <c r="L247" i="1"/>
  <c r="J247" i="1"/>
  <c r="I247" i="1"/>
  <c r="B247" i="1"/>
  <c r="N246" i="1"/>
  <c r="M246" i="1"/>
  <c r="L246" i="1"/>
  <c r="J246" i="1"/>
  <c r="I246" i="1"/>
  <c r="B246" i="1"/>
  <c r="N245" i="1"/>
  <c r="M245" i="1"/>
  <c r="L245" i="1"/>
  <c r="J245" i="1"/>
  <c r="I245" i="1"/>
  <c r="B245" i="1"/>
  <c r="N244" i="1"/>
  <c r="M244" i="1"/>
  <c r="L244" i="1"/>
  <c r="J244" i="1"/>
  <c r="I244" i="1"/>
  <c r="B244" i="1"/>
  <c r="N243" i="1"/>
  <c r="M243" i="1"/>
  <c r="L243" i="1"/>
  <c r="J243" i="1"/>
  <c r="I243" i="1"/>
  <c r="B243" i="1"/>
  <c r="N242" i="1"/>
  <c r="M242" i="1"/>
  <c r="L242" i="1"/>
  <c r="J242" i="1"/>
  <c r="I242" i="1"/>
  <c r="B242" i="1"/>
  <c r="N241" i="1"/>
  <c r="M241" i="1"/>
  <c r="L241" i="1"/>
  <c r="J241" i="1"/>
  <c r="I241" i="1"/>
  <c r="B241" i="1"/>
  <c r="N240" i="1"/>
  <c r="M240" i="1"/>
  <c r="L240" i="1"/>
  <c r="J240" i="1"/>
  <c r="I240" i="1"/>
  <c r="B240" i="1"/>
  <c r="N239" i="1"/>
  <c r="M239" i="1"/>
  <c r="L239" i="1"/>
  <c r="J239" i="1"/>
  <c r="I239" i="1"/>
  <c r="B239" i="1"/>
  <c r="N238" i="1"/>
  <c r="M238" i="1"/>
  <c r="L238" i="1"/>
  <c r="J238" i="1"/>
  <c r="I238" i="1"/>
  <c r="B238" i="1"/>
  <c r="N237" i="1"/>
  <c r="M237" i="1"/>
  <c r="L237" i="1"/>
  <c r="J237" i="1"/>
  <c r="I237" i="1"/>
  <c r="B237" i="1"/>
  <c r="N236" i="1"/>
  <c r="M236" i="1"/>
  <c r="L236" i="1"/>
  <c r="J236" i="1"/>
  <c r="I236" i="1"/>
  <c r="B236" i="1"/>
  <c r="N235" i="1"/>
  <c r="M235" i="1"/>
  <c r="L235" i="1"/>
  <c r="J235" i="1"/>
  <c r="I235" i="1"/>
  <c r="B235" i="1"/>
  <c r="N234" i="1"/>
  <c r="M234" i="1"/>
  <c r="L234" i="1"/>
  <c r="J234" i="1"/>
  <c r="I234" i="1"/>
  <c r="B234" i="1"/>
  <c r="N233" i="1"/>
  <c r="M233" i="1"/>
  <c r="L233" i="1"/>
  <c r="J233" i="1"/>
  <c r="I233" i="1"/>
  <c r="B233" i="1"/>
  <c r="N232" i="1"/>
  <c r="M232" i="1"/>
  <c r="L232" i="1"/>
  <c r="J232" i="1"/>
  <c r="I232" i="1"/>
  <c r="B232" i="1"/>
  <c r="N231" i="1"/>
  <c r="M231" i="1"/>
  <c r="L231" i="1"/>
  <c r="J231" i="1"/>
  <c r="I231" i="1"/>
  <c r="B231" i="1"/>
  <c r="N230" i="1"/>
  <c r="M230" i="1"/>
  <c r="L230" i="1"/>
  <c r="J230" i="1"/>
  <c r="I230" i="1"/>
  <c r="B230" i="1"/>
  <c r="N229" i="1"/>
  <c r="M229" i="1"/>
  <c r="L229" i="1"/>
  <c r="J229" i="1"/>
  <c r="I229" i="1"/>
  <c r="B229" i="1"/>
  <c r="N228" i="1"/>
  <c r="M228" i="1"/>
  <c r="L228" i="1"/>
  <c r="J228" i="1"/>
  <c r="I228" i="1"/>
  <c r="B228" i="1"/>
  <c r="N227" i="1"/>
  <c r="M227" i="1"/>
  <c r="L227" i="1"/>
  <c r="J227" i="1"/>
  <c r="I227" i="1"/>
  <c r="B227" i="1"/>
  <c r="N226" i="1"/>
  <c r="M226" i="1"/>
  <c r="L226" i="1"/>
  <c r="J226" i="1"/>
  <c r="I226" i="1"/>
  <c r="B226" i="1"/>
  <c r="N225" i="1"/>
  <c r="M225" i="1"/>
  <c r="L225" i="1"/>
  <c r="J225" i="1"/>
  <c r="I225" i="1"/>
  <c r="B225" i="1"/>
  <c r="N224" i="1"/>
  <c r="M224" i="1"/>
  <c r="L224" i="1"/>
  <c r="J224" i="1"/>
  <c r="I224" i="1"/>
  <c r="B224" i="1"/>
  <c r="N223" i="1"/>
  <c r="M223" i="1"/>
  <c r="L223" i="1"/>
  <c r="J223" i="1"/>
  <c r="I223" i="1"/>
  <c r="B223" i="1"/>
  <c r="N222" i="1"/>
  <c r="M222" i="1"/>
  <c r="L222" i="1"/>
  <c r="J222" i="1"/>
  <c r="I222" i="1"/>
  <c r="B222" i="1"/>
  <c r="N221" i="1"/>
  <c r="M221" i="1"/>
  <c r="L221" i="1"/>
  <c r="J221" i="1"/>
  <c r="I221" i="1"/>
  <c r="B221" i="1"/>
  <c r="N220" i="1"/>
  <c r="M220" i="1"/>
  <c r="L220" i="1"/>
  <c r="J220" i="1"/>
  <c r="I220" i="1"/>
  <c r="B220" i="1"/>
  <c r="N219" i="1"/>
  <c r="M219" i="1"/>
  <c r="L219" i="1"/>
  <c r="J219" i="1"/>
  <c r="I219" i="1"/>
  <c r="B219" i="1"/>
  <c r="N218" i="1"/>
  <c r="M218" i="1"/>
  <c r="L218" i="1"/>
  <c r="J218" i="1"/>
  <c r="I218" i="1"/>
  <c r="B218" i="1"/>
  <c r="N217" i="1"/>
  <c r="M217" i="1"/>
  <c r="L217" i="1"/>
  <c r="J217" i="1"/>
  <c r="I217" i="1"/>
  <c r="B217" i="1"/>
  <c r="N216" i="1"/>
  <c r="M216" i="1"/>
  <c r="L216" i="1"/>
  <c r="J216" i="1"/>
  <c r="I216" i="1"/>
  <c r="B216" i="1"/>
  <c r="N215" i="1"/>
  <c r="M215" i="1"/>
  <c r="L215" i="1"/>
  <c r="J215" i="1"/>
  <c r="I215" i="1"/>
  <c r="B215" i="1"/>
  <c r="N214" i="1"/>
  <c r="M214" i="1"/>
  <c r="L214" i="1"/>
  <c r="J214" i="1"/>
  <c r="I214" i="1"/>
  <c r="B214" i="1"/>
  <c r="N213" i="1"/>
  <c r="M213" i="1"/>
  <c r="L213" i="1"/>
  <c r="J213" i="1"/>
  <c r="I213" i="1"/>
  <c r="B213" i="1"/>
  <c r="N212" i="1"/>
  <c r="M212" i="1"/>
  <c r="L212" i="1"/>
  <c r="J212" i="1"/>
  <c r="I212" i="1"/>
  <c r="B212" i="1"/>
  <c r="N211" i="1"/>
  <c r="M211" i="1"/>
  <c r="L211" i="1"/>
  <c r="J211" i="1"/>
  <c r="I211" i="1"/>
  <c r="B211" i="1"/>
  <c r="N210" i="1"/>
  <c r="M210" i="1"/>
  <c r="L210" i="1"/>
  <c r="J210" i="1"/>
  <c r="I210" i="1"/>
  <c r="B210" i="1"/>
  <c r="N209" i="1"/>
  <c r="M209" i="1"/>
  <c r="L209" i="1"/>
  <c r="J209" i="1"/>
  <c r="I209" i="1"/>
  <c r="B209" i="1"/>
  <c r="N208" i="1"/>
  <c r="M208" i="1"/>
  <c r="L208" i="1"/>
  <c r="J208" i="1"/>
  <c r="I208" i="1"/>
  <c r="B208" i="1"/>
  <c r="N207" i="1"/>
  <c r="M207" i="1"/>
  <c r="L207" i="1"/>
  <c r="J207" i="1"/>
  <c r="I207" i="1"/>
  <c r="B207" i="1"/>
  <c r="N206" i="1"/>
  <c r="M206" i="1"/>
  <c r="L206" i="1"/>
  <c r="J206" i="1"/>
  <c r="I206" i="1"/>
  <c r="B206" i="1"/>
  <c r="N205" i="1"/>
  <c r="M205" i="1"/>
  <c r="L205" i="1"/>
  <c r="J205" i="1"/>
  <c r="I205" i="1"/>
  <c r="B205" i="1"/>
  <c r="N204" i="1"/>
  <c r="M204" i="1"/>
  <c r="L204" i="1"/>
  <c r="J204" i="1"/>
  <c r="I204" i="1"/>
  <c r="B204" i="1"/>
  <c r="N203" i="1"/>
  <c r="M203" i="1"/>
  <c r="L203" i="1"/>
  <c r="J203" i="1"/>
  <c r="I203" i="1"/>
  <c r="B203" i="1"/>
  <c r="N202" i="1"/>
  <c r="M202" i="1"/>
  <c r="L202" i="1"/>
  <c r="J202" i="1"/>
  <c r="I202" i="1"/>
  <c r="B202" i="1"/>
  <c r="N201" i="1"/>
  <c r="M201" i="1"/>
  <c r="L201" i="1"/>
  <c r="J201" i="1"/>
  <c r="I201" i="1"/>
  <c r="B201" i="1"/>
  <c r="N200" i="1"/>
  <c r="M200" i="1"/>
  <c r="L200" i="1"/>
  <c r="J200" i="1"/>
  <c r="I200" i="1"/>
  <c r="B200" i="1"/>
  <c r="N199" i="1"/>
  <c r="M199" i="1"/>
  <c r="L199" i="1"/>
  <c r="J199" i="1"/>
  <c r="I199" i="1"/>
  <c r="B199" i="1"/>
  <c r="N198" i="1"/>
  <c r="M198" i="1"/>
  <c r="L198" i="1"/>
  <c r="J198" i="1"/>
  <c r="I198" i="1"/>
  <c r="B198" i="1"/>
  <c r="N197" i="1"/>
  <c r="M197" i="1"/>
  <c r="L197" i="1"/>
  <c r="J197" i="1"/>
  <c r="I197" i="1"/>
  <c r="B197" i="1"/>
  <c r="N196" i="1"/>
  <c r="M196" i="1"/>
  <c r="L196" i="1"/>
  <c r="J196" i="1"/>
  <c r="I196" i="1"/>
  <c r="B196" i="1"/>
  <c r="N195" i="1"/>
  <c r="M195" i="1"/>
  <c r="L195" i="1"/>
  <c r="J195" i="1"/>
  <c r="I195" i="1"/>
  <c r="B195" i="1"/>
  <c r="N194" i="1"/>
  <c r="M194" i="1"/>
  <c r="L194" i="1"/>
  <c r="J194" i="1"/>
  <c r="I194" i="1"/>
  <c r="B194" i="1"/>
  <c r="N193" i="1"/>
  <c r="M193" i="1"/>
  <c r="L193" i="1"/>
  <c r="J193" i="1"/>
  <c r="I193" i="1"/>
  <c r="B193" i="1"/>
  <c r="N192" i="1"/>
  <c r="M192" i="1"/>
  <c r="L192" i="1"/>
  <c r="J192" i="1"/>
  <c r="I192" i="1"/>
  <c r="B192" i="1"/>
  <c r="N191" i="1"/>
  <c r="M191" i="1"/>
  <c r="L191" i="1"/>
  <c r="J191" i="1"/>
  <c r="I191" i="1"/>
  <c r="B191" i="1"/>
  <c r="N190" i="1"/>
  <c r="M190" i="1"/>
  <c r="L190" i="1"/>
  <c r="J190" i="1"/>
  <c r="I190" i="1"/>
  <c r="B190" i="1"/>
  <c r="N189" i="1"/>
  <c r="M189" i="1"/>
  <c r="L189" i="1"/>
  <c r="J189" i="1"/>
  <c r="I189" i="1"/>
  <c r="B189" i="1"/>
  <c r="N188" i="1"/>
  <c r="M188" i="1"/>
  <c r="L188" i="1"/>
  <c r="J188" i="1"/>
  <c r="I188" i="1"/>
  <c r="B188" i="1"/>
  <c r="N187" i="1"/>
  <c r="M187" i="1"/>
  <c r="L187" i="1"/>
  <c r="J187" i="1"/>
  <c r="I187" i="1"/>
  <c r="B187" i="1"/>
  <c r="N186" i="1"/>
  <c r="M186" i="1"/>
  <c r="L186" i="1"/>
  <c r="J186" i="1"/>
  <c r="I186" i="1"/>
  <c r="B186" i="1"/>
  <c r="N185" i="1"/>
  <c r="M185" i="1"/>
  <c r="L185" i="1"/>
  <c r="J185" i="1"/>
  <c r="I185" i="1"/>
  <c r="B185" i="1"/>
  <c r="N184" i="1"/>
  <c r="M184" i="1"/>
  <c r="L184" i="1"/>
  <c r="J184" i="1"/>
  <c r="I184" i="1"/>
  <c r="B184" i="1"/>
  <c r="N183" i="1"/>
  <c r="M183" i="1"/>
  <c r="L183" i="1"/>
  <c r="J183" i="1"/>
  <c r="I183" i="1"/>
  <c r="B183" i="1"/>
  <c r="N182" i="1"/>
  <c r="M182" i="1"/>
  <c r="L182" i="1"/>
  <c r="J182" i="1"/>
  <c r="I182" i="1"/>
  <c r="B182" i="1"/>
  <c r="N181" i="1"/>
  <c r="M181" i="1"/>
  <c r="L181" i="1"/>
  <c r="J181" i="1"/>
  <c r="I181" i="1"/>
  <c r="B181" i="1"/>
  <c r="N180" i="1"/>
  <c r="M180" i="1"/>
  <c r="L180" i="1"/>
  <c r="J180" i="1"/>
  <c r="I180" i="1"/>
  <c r="B180" i="1"/>
  <c r="N179" i="1"/>
  <c r="M179" i="1"/>
  <c r="L179" i="1"/>
  <c r="J179" i="1"/>
  <c r="I179" i="1"/>
  <c r="B179" i="1"/>
  <c r="N178" i="1"/>
  <c r="M178" i="1"/>
  <c r="L178" i="1"/>
  <c r="J178" i="1"/>
  <c r="I178" i="1"/>
  <c r="B178" i="1"/>
  <c r="N177" i="1"/>
  <c r="M177" i="1"/>
  <c r="L177" i="1"/>
  <c r="J177" i="1"/>
  <c r="I177" i="1"/>
  <c r="B177" i="1"/>
  <c r="N176" i="1"/>
  <c r="M176" i="1"/>
  <c r="L176" i="1"/>
  <c r="J176" i="1"/>
  <c r="I176" i="1"/>
  <c r="B176" i="1"/>
  <c r="N175" i="1"/>
  <c r="M175" i="1"/>
  <c r="L175" i="1"/>
  <c r="J175" i="1"/>
  <c r="I175" i="1"/>
  <c r="B175" i="1"/>
  <c r="N174" i="1"/>
  <c r="M174" i="1"/>
  <c r="L174" i="1"/>
  <c r="J174" i="1"/>
  <c r="I174" i="1"/>
  <c r="B174" i="1"/>
  <c r="N173" i="1"/>
  <c r="M173" i="1"/>
  <c r="L173" i="1"/>
  <c r="J173" i="1"/>
  <c r="I173" i="1"/>
  <c r="B173" i="1"/>
  <c r="N172" i="1"/>
  <c r="M172" i="1"/>
  <c r="L172" i="1"/>
  <c r="J172" i="1"/>
  <c r="I172" i="1"/>
  <c r="B172" i="1"/>
  <c r="N171" i="1"/>
  <c r="M171" i="1"/>
  <c r="L171" i="1"/>
  <c r="J171" i="1"/>
  <c r="I171" i="1"/>
  <c r="B171" i="1"/>
  <c r="N170" i="1"/>
  <c r="M170" i="1"/>
  <c r="L170" i="1"/>
  <c r="J170" i="1"/>
  <c r="I170" i="1"/>
  <c r="B170" i="1"/>
  <c r="N169" i="1"/>
  <c r="M169" i="1"/>
  <c r="L169" i="1"/>
  <c r="J169" i="1"/>
  <c r="I169" i="1"/>
  <c r="B169" i="1"/>
  <c r="N168" i="1"/>
  <c r="M168" i="1"/>
  <c r="L168" i="1"/>
  <c r="J168" i="1"/>
  <c r="I168" i="1"/>
  <c r="B168" i="1"/>
  <c r="N167" i="1"/>
  <c r="M167" i="1"/>
  <c r="L167" i="1"/>
  <c r="J167" i="1"/>
  <c r="I167" i="1"/>
  <c r="B167" i="1"/>
  <c r="N166" i="1"/>
  <c r="M166" i="1"/>
  <c r="L166" i="1"/>
  <c r="J166" i="1"/>
  <c r="I166" i="1"/>
  <c r="B166" i="1"/>
  <c r="N165" i="1"/>
  <c r="M165" i="1"/>
  <c r="L165" i="1"/>
  <c r="J165" i="1"/>
  <c r="I165" i="1"/>
  <c r="B165" i="1"/>
  <c r="N164" i="1"/>
  <c r="M164" i="1"/>
  <c r="L164" i="1"/>
  <c r="J164" i="1"/>
  <c r="I164" i="1"/>
  <c r="B164" i="1"/>
  <c r="N163" i="1"/>
  <c r="M163" i="1"/>
  <c r="L163" i="1"/>
  <c r="J163" i="1"/>
  <c r="I163" i="1"/>
  <c r="B163" i="1"/>
  <c r="N162" i="1"/>
  <c r="M162" i="1"/>
  <c r="L162" i="1"/>
  <c r="J162" i="1"/>
  <c r="I162" i="1"/>
  <c r="B162" i="1"/>
  <c r="N161" i="1"/>
  <c r="M161" i="1"/>
  <c r="L161" i="1"/>
  <c r="J161" i="1"/>
  <c r="I161" i="1"/>
  <c r="B161" i="1"/>
  <c r="N160" i="1"/>
  <c r="M160" i="1"/>
  <c r="L160" i="1"/>
  <c r="J160" i="1"/>
  <c r="I160" i="1"/>
  <c r="B160" i="1"/>
  <c r="N159" i="1"/>
  <c r="M159" i="1"/>
  <c r="L159" i="1"/>
  <c r="J159" i="1"/>
  <c r="I159" i="1"/>
  <c r="B159" i="1"/>
  <c r="N158" i="1"/>
  <c r="M158" i="1"/>
  <c r="L158" i="1"/>
  <c r="J158" i="1"/>
  <c r="I158" i="1"/>
  <c r="B158" i="1"/>
  <c r="N157" i="1"/>
  <c r="M157" i="1"/>
  <c r="L157" i="1"/>
  <c r="J157" i="1"/>
  <c r="I157" i="1"/>
  <c r="B157" i="1"/>
  <c r="N156" i="1"/>
  <c r="M156" i="1"/>
  <c r="L156" i="1"/>
  <c r="J156" i="1"/>
  <c r="I156" i="1"/>
  <c r="B156" i="1"/>
  <c r="N155" i="1"/>
  <c r="M155" i="1"/>
  <c r="L155" i="1"/>
  <c r="J155" i="1"/>
  <c r="I155" i="1"/>
  <c r="B155" i="1"/>
  <c r="N154" i="1"/>
  <c r="M154" i="1"/>
  <c r="L154" i="1"/>
  <c r="J154" i="1"/>
  <c r="I154" i="1"/>
  <c r="B154" i="1"/>
  <c r="N153" i="1"/>
  <c r="M153" i="1"/>
  <c r="L153" i="1"/>
  <c r="J153" i="1"/>
  <c r="I153" i="1"/>
  <c r="B153" i="1"/>
  <c r="N152" i="1"/>
  <c r="M152" i="1"/>
  <c r="L152" i="1"/>
  <c r="J152" i="1"/>
  <c r="I152" i="1"/>
  <c r="B152" i="1"/>
  <c r="N151" i="1"/>
  <c r="M151" i="1"/>
  <c r="L151" i="1"/>
  <c r="J151" i="1"/>
  <c r="I151" i="1"/>
  <c r="B151" i="1"/>
  <c r="N150" i="1"/>
  <c r="M150" i="1"/>
  <c r="L150" i="1"/>
  <c r="J150" i="1"/>
  <c r="I150" i="1"/>
  <c r="B150" i="1"/>
  <c r="N149" i="1"/>
  <c r="M149" i="1"/>
  <c r="L149" i="1"/>
  <c r="J149" i="1"/>
  <c r="I149" i="1"/>
  <c r="B149" i="1"/>
  <c r="N148" i="1"/>
  <c r="M148" i="1"/>
  <c r="L148" i="1"/>
  <c r="J148" i="1"/>
  <c r="I148" i="1"/>
  <c r="B148" i="1"/>
  <c r="N147" i="1"/>
  <c r="M147" i="1"/>
  <c r="L147" i="1"/>
  <c r="J147" i="1"/>
  <c r="I147" i="1"/>
  <c r="B147" i="1"/>
  <c r="N146" i="1"/>
  <c r="M146" i="1"/>
  <c r="L146" i="1"/>
  <c r="J146" i="1"/>
  <c r="I146" i="1"/>
  <c r="B146" i="1"/>
  <c r="N145" i="1"/>
  <c r="M145" i="1"/>
  <c r="L145" i="1"/>
  <c r="J145" i="1"/>
  <c r="I145" i="1"/>
  <c r="B145" i="1"/>
  <c r="N144" i="1"/>
  <c r="M144" i="1"/>
  <c r="L144" i="1"/>
  <c r="J144" i="1"/>
  <c r="I144" i="1"/>
  <c r="B144" i="1"/>
  <c r="N143" i="1"/>
  <c r="M143" i="1"/>
  <c r="L143" i="1"/>
  <c r="J143" i="1"/>
  <c r="I143" i="1"/>
  <c r="B143" i="1"/>
  <c r="N142" i="1"/>
  <c r="M142" i="1"/>
  <c r="L142" i="1"/>
  <c r="J142" i="1"/>
  <c r="I142" i="1"/>
  <c r="B142" i="1"/>
  <c r="N141" i="1"/>
  <c r="M141" i="1"/>
  <c r="L141" i="1"/>
  <c r="J141" i="1"/>
  <c r="I141" i="1"/>
  <c r="B141" i="1"/>
  <c r="N140" i="1"/>
  <c r="M140" i="1"/>
  <c r="L140" i="1"/>
  <c r="J140" i="1"/>
  <c r="I140" i="1"/>
  <c r="B140" i="1"/>
  <c r="N139" i="1"/>
  <c r="M139" i="1"/>
  <c r="L139" i="1"/>
  <c r="J139" i="1"/>
  <c r="I139" i="1"/>
  <c r="B139" i="1"/>
  <c r="N138" i="1"/>
  <c r="M138" i="1"/>
  <c r="L138" i="1"/>
  <c r="J138" i="1"/>
  <c r="I138" i="1"/>
  <c r="B138" i="1"/>
  <c r="N137" i="1"/>
  <c r="M137" i="1"/>
  <c r="L137" i="1"/>
  <c r="J137" i="1"/>
  <c r="I137" i="1"/>
  <c r="B137" i="1"/>
  <c r="N136" i="1"/>
  <c r="M136" i="1"/>
  <c r="L136" i="1"/>
  <c r="J136" i="1"/>
  <c r="I136" i="1"/>
  <c r="B136" i="1"/>
  <c r="N135" i="1"/>
  <c r="M135" i="1"/>
  <c r="L135" i="1"/>
  <c r="J135" i="1"/>
  <c r="I135" i="1"/>
  <c r="B135" i="1"/>
  <c r="N134" i="1"/>
  <c r="M134" i="1"/>
  <c r="L134" i="1"/>
  <c r="J134" i="1"/>
  <c r="I134" i="1"/>
  <c r="B134" i="1"/>
  <c r="N133" i="1"/>
  <c r="M133" i="1"/>
  <c r="L133" i="1"/>
  <c r="J133" i="1"/>
  <c r="I133" i="1"/>
  <c r="B133" i="1"/>
  <c r="N132" i="1"/>
  <c r="M132" i="1"/>
  <c r="L132" i="1"/>
  <c r="J132" i="1"/>
  <c r="I132" i="1"/>
  <c r="B132" i="1"/>
  <c r="N131" i="1"/>
  <c r="M131" i="1"/>
  <c r="L131" i="1"/>
  <c r="J131" i="1"/>
  <c r="I131" i="1"/>
  <c r="B131" i="1"/>
  <c r="N130" i="1"/>
  <c r="M130" i="1"/>
  <c r="L130" i="1"/>
  <c r="J130" i="1"/>
  <c r="I130" i="1"/>
  <c r="B130" i="1"/>
  <c r="N129" i="1"/>
  <c r="M129" i="1"/>
  <c r="L129" i="1"/>
  <c r="J129" i="1"/>
  <c r="I129" i="1"/>
  <c r="B129" i="1"/>
  <c r="N128" i="1"/>
  <c r="M128" i="1"/>
  <c r="L128" i="1"/>
  <c r="J128" i="1"/>
  <c r="I128" i="1"/>
  <c r="B128" i="1"/>
  <c r="N127" i="1"/>
  <c r="M127" i="1"/>
  <c r="L127" i="1"/>
  <c r="J127" i="1"/>
  <c r="I127" i="1"/>
  <c r="B127" i="1"/>
  <c r="N126" i="1"/>
  <c r="M126" i="1"/>
  <c r="L126" i="1"/>
  <c r="J126" i="1"/>
  <c r="I126" i="1"/>
  <c r="B126" i="1"/>
  <c r="N125" i="1"/>
  <c r="M125" i="1"/>
  <c r="L125" i="1"/>
  <c r="J125" i="1"/>
  <c r="I125" i="1"/>
  <c r="B125" i="1"/>
  <c r="N124" i="1"/>
  <c r="M124" i="1"/>
  <c r="L124" i="1"/>
  <c r="J124" i="1"/>
  <c r="I124" i="1"/>
  <c r="B124" i="1"/>
  <c r="N123" i="1"/>
  <c r="M123" i="1"/>
  <c r="L123" i="1"/>
  <c r="J123" i="1"/>
  <c r="I123" i="1"/>
  <c r="B123" i="1"/>
  <c r="N122" i="1"/>
  <c r="M122" i="1"/>
  <c r="L122" i="1"/>
  <c r="J122" i="1"/>
  <c r="I122" i="1"/>
  <c r="B122" i="1"/>
  <c r="N121" i="1"/>
  <c r="M121" i="1"/>
  <c r="L121" i="1"/>
  <c r="J121" i="1"/>
  <c r="I121" i="1"/>
  <c r="B121" i="1"/>
  <c r="N120" i="1"/>
  <c r="M120" i="1"/>
  <c r="L120" i="1"/>
  <c r="J120" i="1"/>
  <c r="I120" i="1"/>
  <c r="B120" i="1"/>
  <c r="N119" i="1"/>
  <c r="M119" i="1"/>
  <c r="L119" i="1"/>
  <c r="J119" i="1"/>
  <c r="I119" i="1"/>
  <c r="B119" i="1"/>
  <c r="N118" i="1"/>
  <c r="M118" i="1"/>
  <c r="L118" i="1"/>
  <c r="J118" i="1"/>
  <c r="I118" i="1"/>
  <c r="B118" i="1"/>
  <c r="N117" i="1"/>
  <c r="M117" i="1"/>
  <c r="L117" i="1"/>
  <c r="J117" i="1"/>
  <c r="I117" i="1"/>
  <c r="B117" i="1"/>
  <c r="N116" i="1"/>
  <c r="M116" i="1"/>
  <c r="L116" i="1"/>
  <c r="J116" i="1"/>
  <c r="I116" i="1"/>
  <c r="B116" i="1"/>
  <c r="N115" i="1"/>
  <c r="M115" i="1"/>
  <c r="L115" i="1"/>
  <c r="J115" i="1"/>
  <c r="I115" i="1"/>
  <c r="B115" i="1"/>
  <c r="N114" i="1"/>
  <c r="M114" i="1"/>
  <c r="L114" i="1"/>
  <c r="J114" i="1"/>
  <c r="I114" i="1"/>
  <c r="B114" i="1"/>
  <c r="N113" i="1"/>
  <c r="M113" i="1"/>
  <c r="L113" i="1"/>
  <c r="J113" i="1"/>
  <c r="I113" i="1"/>
  <c r="B113" i="1"/>
  <c r="N112" i="1"/>
  <c r="M112" i="1"/>
  <c r="L112" i="1"/>
  <c r="J112" i="1"/>
  <c r="I112" i="1"/>
  <c r="B112" i="1"/>
  <c r="N111" i="1"/>
  <c r="M111" i="1"/>
  <c r="L111" i="1"/>
  <c r="J111" i="1"/>
  <c r="I111" i="1"/>
  <c r="B111" i="1"/>
  <c r="N110" i="1"/>
  <c r="M110" i="1"/>
  <c r="L110" i="1"/>
  <c r="J110" i="1"/>
  <c r="I110" i="1"/>
  <c r="B110" i="1"/>
  <c r="N109" i="1"/>
  <c r="M109" i="1"/>
  <c r="L109" i="1"/>
  <c r="J109" i="1"/>
  <c r="I109" i="1"/>
  <c r="B109" i="1"/>
  <c r="N108" i="1"/>
  <c r="M108" i="1"/>
  <c r="L108" i="1"/>
  <c r="J108" i="1"/>
  <c r="I108" i="1"/>
  <c r="B108" i="1"/>
  <c r="N107" i="1"/>
  <c r="M107" i="1"/>
  <c r="L107" i="1"/>
  <c r="J107" i="1"/>
  <c r="I107" i="1"/>
  <c r="B107" i="1"/>
  <c r="N106" i="1"/>
  <c r="M106" i="1"/>
  <c r="L106" i="1"/>
  <c r="J106" i="1"/>
  <c r="I106" i="1"/>
  <c r="B106" i="1"/>
  <c r="N105" i="1"/>
  <c r="M105" i="1"/>
  <c r="L105" i="1"/>
  <c r="J105" i="1"/>
  <c r="I105" i="1"/>
  <c r="B105" i="1"/>
  <c r="N104" i="1"/>
  <c r="M104" i="1"/>
  <c r="L104" i="1"/>
  <c r="J104" i="1"/>
  <c r="I104" i="1"/>
  <c r="B104" i="1"/>
  <c r="N103" i="1"/>
  <c r="M103" i="1"/>
  <c r="L103" i="1"/>
  <c r="J103" i="1"/>
  <c r="I103" i="1"/>
  <c r="B103" i="1"/>
  <c r="N102" i="1"/>
  <c r="M102" i="1"/>
  <c r="L102" i="1"/>
  <c r="J102" i="1"/>
  <c r="I102" i="1"/>
  <c r="B102" i="1"/>
  <c r="N101" i="1"/>
  <c r="M101" i="1"/>
  <c r="L101" i="1"/>
  <c r="J101" i="1"/>
  <c r="I101" i="1"/>
  <c r="B101" i="1"/>
  <c r="N100" i="1"/>
  <c r="M100" i="1"/>
  <c r="L100" i="1"/>
  <c r="J100" i="1"/>
  <c r="I100" i="1"/>
  <c r="B100" i="1"/>
  <c r="N99" i="1"/>
  <c r="M99" i="1"/>
  <c r="L99" i="1"/>
  <c r="J99" i="1"/>
  <c r="I99" i="1"/>
  <c r="B99" i="1"/>
  <c r="N98" i="1"/>
  <c r="M98" i="1"/>
  <c r="L98" i="1"/>
  <c r="J98" i="1"/>
  <c r="I98" i="1"/>
  <c r="B98" i="1"/>
  <c r="N97" i="1"/>
  <c r="M97" i="1"/>
  <c r="L97" i="1"/>
  <c r="J97" i="1"/>
  <c r="I97" i="1"/>
  <c r="B97" i="1"/>
  <c r="N96" i="1"/>
  <c r="M96" i="1"/>
  <c r="L96" i="1"/>
  <c r="J96" i="1"/>
  <c r="I96" i="1"/>
  <c r="B96" i="1"/>
  <c r="N95" i="1"/>
  <c r="M95" i="1"/>
  <c r="L95" i="1"/>
  <c r="J95" i="1"/>
  <c r="I95" i="1"/>
  <c r="B95" i="1"/>
  <c r="N94" i="1"/>
  <c r="M94" i="1"/>
  <c r="L94" i="1"/>
  <c r="J94" i="1"/>
  <c r="I94" i="1"/>
  <c r="B94" i="1"/>
  <c r="N93" i="1"/>
  <c r="M93" i="1"/>
  <c r="L93" i="1"/>
  <c r="J93" i="1"/>
  <c r="I93" i="1"/>
  <c r="B93" i="1"/>
  <c r="N92" i="1"/>
  <c r="M92" i="1"/>
  <c r="L92" i="1"/>
  <c r="J92" i="1"/>
  <c r="I92" i="1"/>
  <c r="B92" i="1"/>
  <c r="N91" i="1"/>
  <c r="M91" i="1"/>
  <c r="L91" i="1"/>
  <c r="J91" i="1"/>
  <c r="I91" i="1"/>
  <c r="B91" i="1"/>
  <c r="N90" i="1"/>
  <c r="M90" i="1"/>
  <c r="L90" i="1"/>
  <c r="J90" i="1"/>
  <c r="I90" i="1"/>
  <c r="B90" i="1"/>
  <c r="N89" i="1"/>
  <c r="M89" i="1"/>
  <c r="L89" i="1"/>
  <c r="J89" i="1"/>
  <c r="I89" i="1"/>
  <c r="B89" i="1"/>
  <c r="N88" i="1"/>
  <c r="M88" i="1"/>
  <c r="L88" i="1"/>
  <c r="J88" i="1"/>
  <c r="I88" i="1"/>
  <c r="B88" i="1"/>
  <c r="N87" i="1"/>
  <c r="M87" i="1"/>
  <c r="L87" i="1"/>
  <c r="J87" i="1"/>
  <c r="I87" i="1"/>
  <c r="B87" i="1"/>
  <c r="N86" i="1"/>
  <c r="M86" i="1"/>
  <c r="L86" i="1"/>
  <c r="J86" i="1"/>
  <c r="I86" i="1"/>
  <c r="B86" i="1"/>
  <c r="N85" i="1"/>
  <c r="M85" i="1"/>
  <c r="L85" i="1"/>
  <c r="J85" i="1"/>
  <c r="I85" i="1"/>
  <c r="B85" i="1"/>
  <c r="N84" i="1"/>
  <c r="M84" i="1"/>
  <c r="L84" i="1"/>
  <c r="J84" i="1"/>
  <c r="I84" i="1"/>
  <c r="B84" i="1"/>
  <c r="N83" i="1"/>
  <c r="M83" i="1"/>
  <c r="L83" i="1"/>
  <c r="J83" i="1"/>
  <c r="I83" i="1"/>
  <c r="B83" i="1"/>
  <c r="N82" i="1"/>
  <c r="M82" i="1"/>
  <c r="L82" i="1"/>
  <c r="J82" i="1"/>
  <c r="I82" i="1"/>
  <c r="B82" i="1"/>
  <c r="N81" i="1"/>
  <c r="M81" i="1"/>
  <c r="L81" i="1"/>
  <c r="J81" i="1"/>
  <c r="I81" i="1"/>
  <c r="B81" i="1"/>
  <c r="N80" i="1"/>
  <c r="M80" i="1"/>
  <c r="L80" i="1"/>
  <c r="J80" i="1"/>
  <c r="I80" i="1"/>
  <c r="B80" i="1"/>
  <c r="N79" i="1"/>
  <c r="M79" i="1"/>
  <c r="L79" i="1"/>
  <c r="J79" i="1"/>
  <c r="I79" i="1"/>
  <c r="B79" i="1"/>
  <c r="N78" i="1"/>
  <c r="M78" i="1"/>
  <c r="L78" i="1"/>
  <c r="J78" i="1"/>
  <c r="I78" i="1"/>
  <c r="B78" i="1"/>
  <c r="N77" i="1"/>
  <c r="M77" i="1"/>
  <c r="L77" i="1"/>
  <c r="J77" i="1"/>
  <c r="I77" i="1"/>
  <c r="B77" i="1"/>
  <c r="N76" i="1"/>
  <c r="M76" i="1"/>
  <c r="L76" i="1"/>
  <c r="J76" i="1"/>
  <c r="I76" i="1"/>
  <c r="B76" i="1"/>
  <c r="N75" i="1"/>
  <c r="M75" i="1"/>
  <c r="L75" i="1"/>
  <c r="J75" i="1"/>
  <c r="I75" i="1"/>
  <c r="B75" i="1"/>
  <c r="N74" i="1"/>
  <c r="M74" i="1"/>
  <c r="L74" i="1"/>
  <c r="J74" i="1"/>
  <c r="I74" i="1"/>
  <c r="B74" i="1"/>
  <c r="N73" i="1"/>
  <c r="M73" i="1"/>
  <c r="L73" i="1"/>
  <c r="J73" i="1"/>
  <c r="I73" i="1"/>
  <c r="B73" i="1"/>
  <c r="N72" i="1"/>
  <c r="M72" i="1"/>
  <c r="L72" i="1"/>
  <c r="J72" i="1"/>
  <c r="I72" i="1"/>
  <c r="B72" i="1"/>
  <c r="N71" i="1"/>
  <c r="M71" i="1"/>
  <c r="L71" i="1"/>
  <c r="J71" i="1"/>
  <c r="I71" i="1"/>
  <c r="B71" i="1"/>
  <c r="N70" i="1"/>
  <c r="M70" i="1"/>
  <c r="L70" i="1"/>
  <c r="J70" i="1"/>
  <c r="I70" i="1"/>
  <c r="B70" i="1"/>
  <c r="N69" i="1"/>
  <c r="M69" i="1"/>
  <c r="L69" i="1"/>
  <c r="J69" i="1"/>
  <c r="I69" i="1"/>
  <c r="B69" i="1"/>
  <c r="N68" i="1"/>
  <c r="M68" i="1"/>
  <c r="L68" i="1"/>
  <c r="J68" i="1"/>
  <c r="I68" i="1"/>
  <c r="B68" i="1"/>
  <c r="N67" i="1"/>
  <c r="M67" i="1"/>
  <c r="L67" i="1"/>
  <c r="J67" i="1"/>
  <c r="I67" i="1"/>
  <c r="B67" i="1"/>
  <c r="N66" i="1"/>
  <c r="M66" i="1"/>
  <c r="L66" i="1"/>
  <c r="J66" i="1"/>
  <c r="I66" i="1"/>
  <c r="B66" i="1"/>
  <c r="N65" i="1"/>
  <c r="M65" i="1"/>
  <c r="L65" i="1"/>
  <c r="J65" i="1"/>
  <c r="I65" i="1"/>
  <c r="B65" i="1"/>
  <c r="N64" i="1"/>
  <c r="M64" i="1"/>
  <c r="L64" i="1"/>
  <c r="J64" i="1"/>
  <c r="I64" i="1"/>
  <c r="B64" i="1"/>
  <c r="N63" i="1"/>
  <c r="M63" i="1"/>
  <c r="L63" i="1"/>
  <c r="J63" i="1"/>
  <c r="I63" i="1"/>
  <c r="B63" i="1"/>
  <c r="N62" i="1"/>
  <c r="M62" i="1"/>
  <c r="L62" i="1"/>
  <c r="J62" i="1"/>
  <c r="I62" i="1"/>
  <c r="B62" i="1"/>
  <c r="N61" i="1"/>
  <c r="M61" i="1"/>
  <c r="L61" i="1"/>
  <c r="J61" i="1"/>
  <c r="I61" i="1"/>
  <c r="B61" i="1"/>
  <c r="N60" i="1"/>
  <c r="M60" i="1"/>
  <c r="L60" i="1"/>
  <c r="J60" i="1"/>
  <c r="I60" i="1"/>
  <c r="B60" i="1"/>
  <c r="N59" i="1"/>
  <c r="M59" i="1"/>
  <c r="L59" i="1"/>
  <c r="J59" i="1"/>
  <c r="I59" i="1"/>
  <c r="B59" i="1"/>
  <c r="N58" i="1"/>
  <c r="M58" i="1"/>
  <c r="L58" i="1"/>
  <c r="J58" i="1"/>
  <c r="I58" i="1"/>
  <c r="B58" i="1"/>
  <c r="N57" i="1"/>
  <c r="M57" i="1"/>
  <c r="L57" i="1"/>
  <c r="J57" i="1"/>
  <c r="I57" i="1"/>
  <c r="B57" i="1"/>
  <c r="N56" i="1"/>
  <c r="M56" i="1"/>
  <c r="L56" i="1"/>
  <c r="J56" i="1"/>
  <c r="I56" i="1"/>
  <c r="B56" i="1"/>
  <c r="N55" i="1"/>
  <c r="M55" i="1"/>
  <c r="L55" i="1"/>
  <c r="J55" i="1"/>
  <c r="I55" i="1"/>
  <c r="B55" i="1"/>
  <c r="N54" i="1"/>
  <c r="M54" i="1"/>
  <c r="L54" i="1"/>
  <c r="J54" i="1"/>
  <c r="I54" i="1"/>
  <c r="B54" i="1"/>
  <c r="N53" i="1"/>
  <c r="M53" i="1"/>
  <c r="L53" i="1"/>
  <c r="J53" i="1"/>
  <c r="I53" i="1"/>
  <c r="B53" i="1"/>
  <c r="N52" i="1"/>
  <c r="M52" i="1"/>
  <c r="L52" i="1"/>
  <c r="J52" i="1"/>
  <c r="I52" i="1"/>
  <c r="B52" i="1"/>
  <c r="N51" i="1"/>
  <c r="M51" i="1"/>
  <c r="L51" i="1"/>
  <c r="J51" i="1"/>
  <c r="I51" i="1"/>
  <c r="B51" i="1"/>
  <c r="N50" i="1"/>
  <c r="M50" i="1"/>
  <c r="L50" i="1"/>
  <c r="J50" i="1"/>
  <c r="I50" i="1"/>
  <c r="B50" i="1"/>
  <c r="N49" i="1"/>
  <c r="M49" i="1"/>
  <c r="L49" i="1"/>
  <c r="J49" i="1"/>
  <c r="I49" i="1"/>
  <c r="B49" i="1"/>
  <c r="N48" i="1"/>
  <c r="M48" i="1"/>
  <c r="L48" i="1"/>
  <c r="J48" i="1"/>
  <c r="I48" i="1"/>
  <c r="B48" i="1"/>
  <c r="N47" i="1"/>
  <c r="M47" i="1"/>
  <c r="L47" i="1"/>
  <c r="J47" i="1"/>
  <c r="I47" i="1"/>
  <c r="B47" i="1"/>
  <c r="N46" i="1"/>
  <c r="M46" i="1"/>
  <c r="L46" i="1"/>
  <c r="J46" i="1"/>
  <c r="I46" i="1"/>
  <c r="B46" i="1"/>
  <c r="N45" i="1"/>
  <c r="M45" i="1"/>
  <c r="L45" i="1"/>
  <c r="J45" i="1"/>
  <c r="I45" i="1"/>
  <c r="B45" i="1"/>
  <c r="N44" i="1"/>
  <c r="M44" i="1"/>
  <c r="L44" i="1"/>
  <c r="J44" i="1"/>
  <c r="I44" i="1"/>
  <c r="B44" i="1"/>
  <c r="N43" i="1"/>
  <c r="M43" i="1"/>
  <c r="L43" i="1"/>
  <c r="J43" i="1"/>
  <c r="I43" i="1"/>
  <c r="B43" i="1"/>
  <c r="N42" i="1"/>
  <c r="M42" i="1"/>
  <c r="L42" i="1"/>
  <c r="J42" i="1"/>
  <c r="I42" i="1"/>
  <c r="B42" i="1"/>
  <c r="N41" i="1"/>
  <c r="M41" i="1"/>
  <c r="L41" i="1"/>
  <c r="J41" i="1"/>
  <c r="I41" i="1"/>
  <c r="B41" i="1"/>
  <c r="N40" i="1"/>
  <c r="M40" i="1"/>
  <c r="L40" i="1"/>
  <c r="J40" i="1"/>
  <c r="I40" i="1"/>
  <c r="B40" i="1"/>
  <c r="N39" i="1"/>
  <c r="M39" i="1"/>
  <c r="L39" i="1"/>
  <c r="J39" i="1"/>
  <c r="I39" i="1"/>
  <c r="B39" i="1"/>
  <c r="N38" i="1"/>
  <c r="M38" i="1"/>
  <c r="L38" i="1"/>
  <c r="J38" i="1"/>
  <c r="I38" i="1"/>
  <c r="B38" i="1"/>
  <c r="N37" i="1"/>
  <c r="M37" i="1"/>
  <c r="L37" i="1"/>
  <c r="J37" i="1"/>
  <c r="I37" i="1"/>
  <c r="B37" i="1"/>
  <c r="N36" i="1"/>
  <c r="M36" i="1"/>
  <c r="L36" i="1"/>
  <c r="J36" i="1"/>
  <c r="I36" i="1"/>
  <c r="B36" i="1"/>
  <c r="N35" i="1"/>
  <c r="M35" i="1"/>
  <c r="L35" i="1"/>
  <c r="J35" i="1"/>
  <c r="I35" i="1"/>
  <c r="B35" i="1"/>
  <c r="N34" i="1"/>
  <c r="M34" i="1"/>
  <c r="L34" i="1"/>
  <c r="J34" i="1"/>
  <c r="I34" i="1"/>
  <c r="B34" i="1"/>
  <c r="N33" i="1"/>
  <c r="M33" i="1"/>
  <c r="L33" i="1"/>
  <c r="J33" i="1"/>
  <c r="I33" i="1"/>
  <c r="B33" i="1"/>
  <c r="N32" i="1"/>
  <c r="M32" i="1"/>
  <c r="L32" i="1"/>
  <c r="J32" i="1"/>
  <c r="I32" i="1"/>
  <c r="B32" i="1"/>
  <c r="N31" i="1"/>
  <c r="M31" i="1"/>
  <c r="L31" i="1"/>
  <c r="J31" i="1"/>
  <c r="I31" i="1"/>
  <c r="B31" i="1"/>
  <c r="N30" i="1"/>
  <c r="M30" i="1"/>
  <c r="L30" i="1"/>
  <c r="J30" i="1"/>
  <c r="I30" i="1"/>
  <c r="B30" i="1"/>
  <c r="N29" i="1"/>
  <c r="M29" i="1"/>
  <c r="L29" i="1"/>
  <c r="J29" i="1"/>
  <c r="I29" i="1"/>
  <c r="B29" i="1"/>
  <c r="N28" i="1"/>
  <c r="M28" i="1"/>
  <c r="L28" i="1"/>
  <c r="J28" i="1"/>
  <c r="I28" i="1"/>
  <c r="B28" i="1"/>
  <c r="N27" i="1"/>
  <c r="M27" i="1"/>
  <c r="L27" i="1"/>
  <c r="J27" i="1"/>
  <c r="I27" i="1"/>
  <c r="B27" i="1"/>
  <c r="N26" i="1"/>
  <c r="M26" i="1"/>
  <c r="L26" i="1"/>
  <c r="J26" i="1"/>
  <c r="I26" i="1"/>
  <c r="B26" i="1"/>
  <c r="N25" i="1"/>
  <c r="M25" i="1"/>
  <c r="L25" i="1"/>
  <c r="J25" i="1"/>
  <c r="I25" i="1"/>
  <c r="B25" i="1"/>
  <c r="N24" i="1"/>
  <c r="M24" i="1"/>
  <c r="L24" i="1"/>
  <c r="J24" i="1"/>
  <c r="I24" i="1"/>
  <c r="B24" i="1"/>
  <c r="N23" i="1"/>
  <c r="M23" i="1"/>
  <c r="L23" i="1"/>
  <c r="J23" i="1"/>
  <c r="I23" i="1"/>
  <c r="B23" i="1"/>
  <c r="N22" i="1"/>
  <c r="M22" i="1"/>
  <c r="L22" i="1"/>
  <c r="J22" i="1"/>
  <c r="I22" i="1"/>
  <c r="B22" i="1"/>
  <c r="N21" i="1"/>
  <c r="M21" i="1"/>
  <c r="L21" i="1"/>
  <c r="J21" i="1"/>
  <c r="I21" i="1"/>
  <c r="B21" i="1"/>
  <c r="N20" i="1"/>
  <c r="M20" i="1"/>
  <c r="L20" i="1"/>
  <c r="J20" i="1"/>
  <c r="I20" i="1"/>
  <c r="B20" i="1"/>
  <c r="N19" i="1"/>
  <c r="M19" i="1"/>
  <c r="L19" i="1"/>
  <c r="J19" i="1"/>
  <c r="I19" i="1"/>
  <c r="B19" i="1"/>
  <c r="N18" i="1"/>
  <c r="M18" i="1"/>
  <c r="L18" i="1"/>
  <c r="J18" i="1"/>
  <c r="I18" i="1"/>
  <c r="B18" i="1"/>
  <c r="N17" i="1"/>
  <c r="M17" i="1"/>
  <c r="L17" i="1"/>
  <c r="J17" i="1"/>
  <c r="I17" i="1"/>
  <c r="B17" i="1"/>
  <c r="N16" i="1"/>
  <c r="M16" i="1"/>
  <c r="L16" i="1"/>
  <c r="J16" i="1"/>
  <c r="I16" i="1"/>
  <c r="B16" i="1"/>
  <c r="N15" i="1"/>
  <c r="M15" i="1"/>
  <c r="L15" i="1"/>
  <c r="J15" i="1"/>
  <c r="I15" i="1"/>
  <c r="B15" i="1"/>
  <c r="N14" i="1"/>
  <c r="M14" i="1"/>
  <c r="L14" i="1"/>
  <c r="J14" i="1"/>
  <c r="I14" i="1"/>
  <c r="B14" i="1"/>
  <c r="N13" i="1"/>
  <c r="M13" i="1"/>
  <c r="L13" i="1"/>
  <c r="J13" i="1"/>
  <c r="I13" i="1"/>
  <c r="B13" i="1"/>
  <c r="N12" i="1"/>
  <c r="M12" i="1"/>
  <c r="L12" i="1"/>
  <c r="J12" i="1"/>
  <c r="I12" i="1"/>
  <c r="B12" i="1"/>
  <c r="N11" i="1"/>
  <c r="M11" i="1"/>
  <c r="L11" i="1"/>
  <c r="J11" i="1"/>
  <c r="I11" i="1"/>
  <c r="B11" i="1"/>
  <c r="N10" i="1"/>
  <c r="M10" i="1"/>
  <c r="L10" i="1"/>
  <c r="J10" i="1"/>
  <c r="I10" i="1"/>
  <c r="B10" i="1"/>
  <c r="N9" i="1"/>
  <c r="M9" i="1"/>
  <c r="L9" i="1"/>
  <c r="J9" i="1"/>
  <c r="I9" i="1"/>
  <c r="B9" i="1"/>
  <c r="N8" i="1"/>
  <c r="M8" i="1"/>
  <c r="L8" i="1"/>
  <c r="J8" i="1"/>
  <c r="I8" i="1"/>
  <c r="B8" i="1"/>
  <c r="N7" i="1"/>
  <c r="M7" i="1"/>
  <c r="L7" i="1"/>
  <c r="J7" i="1"/>
  <c r="I7" i="1"/>
  <c r="B7" i="1"/>
  <c r="N6" i="1"/>
  <c r="M6" i="1"/>
  <c r="L6" i="1"/>
  <c r="J6" i="1"/>
  <c r="I6" i="1"/>
  <c r="B6" i="1"/>
  <c r="N5" i="1"/>
  <c r="M5" i="1"/>
  <c r="L5" i="1"/>
  <c r="J5" i="1"/>
  <c r="I5" i="1"/>
  <c r="B5" i="1"/>
  <c r="N4" i="1"/>
  <c r="M4" i="1"/>
  <c r="L4" i="1"/>
  <c r="J4" i="1"/>
  <c r="I4" i="1"/>
  <c r="B4" i="1"/>
  <c r="N3" i="1"/>
  <c r="M3" i="1"/>
  <c r="L3" i="1"/>
  <c r="J3" i="1"/>
  <c r="I3" i="1"/>
  <c r="B3" i="1"/>
  <c r="N2" i="1"/>
  <c r="M2" i="1"/>
  <c r="L2" i="1"/>
  <c r="J2" i="1"/>
  <c r="I2" i="1"/>
  <c r="B2"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M95" i="4"/>
  <c r="F95" i="4"/>
  <c r="K94" i="4"/>
  <c r="J94" i="4"/>
  <c r="I94" i="4"/>
  <c r="H94" i="4"/>
  <c r="F94" i="4"/>
  <c r="D94" i="4"/>
  <c r="C94" i="4"/>
  <c r="A94" i="4"/>
  <c r="M93" i="4"/>
  <c r="K93" i="4"/>
  <c r="J93" i="4"/>
  <c r="I93" i="4"/>
  <c r="H93" i="4"/>
  <c r="F93" i="4"/>
  <c r="D93" i="4"/>
  <c r="C93" i="4"/>
  <c r="A93" i="4"/>
  <c r="K92" i="4"/>
  <c r="J92" i="4"/>
  <c r="I92" i="4"/>
  <c r="H92" i="4"/>
  <c r="F92" i="4"/>
  <c r="D92" i="4"/>
  <c r="C92" i="4"/>
  <c r="A92" i="4"/>
  <c r="M91" i="4"/>
  <c r="K91" i="4"/>
  <c r="J91" i="4"/>
  <c r="I91" i="4"/>
  <c r="H91" i="4"/>
  <c r="F91" i="4"/>
  <c r="D91" i="4"/>
  <c r="C91" i="4"/>
  <c r="A91" i="4"/>
  <c r="K90" i="4"/>
  <c r="J90" i="4"/>
  <c r="I90" i="4"/>
  <c r="H90" i="4"/>
  <c r="F90" i="4"/>
  <c r="D90" i="4"/>
  <c r="C90" i="4"/>
  <c r="A90" i="4"/>
  <c r="M89" i="4"/>
  <c r="K89" i="4"/>
  <c r="J89" i="4"/>
  <c r="I89" i="4"/>
  <c r="H89" i="4"/>
  <c r="F89" i="4"/>
  <c r="D89" i="4"/>
  <c r="C89" i="4"/>
  <c r="A89" i="4"/>
  <c r="K88" i="4"/>
  <c r="J88" i="4"/>
  <c r="I88" i="4"/>
  <c r="H88" i="4"/>
  <c r="F88" i="4"/>
  <c r="D88" i="4"/>
  <c r="C88" i="4"/>
  <c r="A88" i="4"/>
  <c r="M87" i="4"/>
  <c r="K87" i="4"/>
  <c r="J87" i="4"/>
  <c r="I87" i="4"/>
  <c r="H87" i="4"/>
  <c r="F87" i="4"/>
  <c r="D87" i="4"/>
  <c r="C87" i="4"/>
  <c r="A87" i="4"/>
  <c r="K86" i="4"/>
  <c r="J86" i="4"/>
  <c r="I86" i="4"/>
  <c r="H86" i="4"/>
  <c r="F86" i="4"/>
  <c r="D86" i="4"/>
  <c r="C86" i="4"/>
  <c r="A86" i="4"/>
  <c r="M85" i="4"/>
  <c r="K85" i="4"/>
  <c r="J85" i="4"/>
  <c r="I85" i="4"/>
  <c r="H85" i="4"/>
  <c r="F85" i="4"/>
  <c r="D85" i="4"/>
  <c r="C85" i="4"/>
  <c r="A85" i="4"/>
  <c r="K84" i="4"/>
  <c r="J84" i="4"/>
  <c r="I84" i="4"/>
  <c r="H84" i="4"/>
  <c r="F84" i="4"/>
  <c r="D84" i="4"/>
  <c r="C84" i="4"/>
  <c r="A84" i="4"/>
  <c r="M83" i="4"/>
  <c r="K83" i="4"/>
  <c r="J83" i="4"/>
  <c r="I83" i="4"/>
  <c r="H83" i="4"/>
  <c r="F83" i="4"/>
  <c r="D83" i="4"/>
  <c r="C83" i="4"/>
  <c r="A83" i="4"/>
  <c r="K82" i="4"/>
  <c r="J82" i="4"/>
  <c r="I82" i="4"/>
  <c r="H82" i="4"/>
  <c r="F82" i="4"/>
  <c r="D82" i="4"/>
  <c r="C82" i="4"/>
  <c r="A82" i="4"/>
  <c r="M81" i="4"/>
  <c r="K81" i="4"/>
  <c r="J81" i="4"/>
  <c r="I81" i="4"/>
  <c r="H81" i="4"/>
  <c r="F81" i="4"/>
  <c r="D81" i="4"/>
  <c r="C81" i="4"/>
  <c r="A81" i="4"/>
  <c r="K80" i="4"/>
  <c r="J80" i="4"/>
  <c r="I80" i="4"/>
  <c r="H80" i="4"/>
  <c r="F80" i="4"/>
  <c r="D80" i="4"/>
  <c r="C80" i="4"/>
  <c r="A80" i="4"/>
  <c r="M79" i="4"/>
  <c r="K79" i="4"/>
  <c r="J79" i="4"/>
  <c r="I79" i="4"/>
  <c r="H79" i="4"/>
  <c r="F79" i="4"/>
  <c r="D79" i="4"/>
  <c r="C79" i="4"/>
  <c r="A79" i="4"/>
  <c r="K78" i="4"/>
  <c r="J78" i="4"/>
  <c r="I78" i="4"/>
  <c r="H78" i="4"/>
  <c r="F78" i="4"/>
  <c r="D78" i="4"/>
  <c r="C78" i="4"/>
  <c r="A78" i="4"/>
  <c r="M77" i="4"/>
  <c r="K77" i="4"/>
  <c r="J77" i="4"/>
  <c r="I77" i="4"/>
  <c r="H77" i="4"/>
  <c r="F77" i="4"/>
  <c r="D77" i="4"/>
  <c r="C77" i="4"/>
  <c r="A77" i="4"/>
  <c r="K76" i="4"/>
  <c r="J76" i="4"/>
  <c r="I76" i="4"/>
  <c r="H76" i="4"/>
  <c r="F76" i="4"/>
  <c r="D76" i="4"/>
  <c r="C76" i="4"/>
  <c r="A76" i="4"/>
  <c r="M75" i="4"/>
  <c r="K75" i="4"/>
  <c r="J75" i="4"/>
  <c r="I75" i="4"/>
  <c r="H75" i="4"/>
  <c r="F75" i="4"/>
  <c r="D75" i="4"/>
  <c r="C75" i="4"/>
  <c r="A75" i="4"/>
  <c r="K74" i="4"/>
  <c r="J74" i="4"/>
  <c r="I74" i="4"/>
  <c r="H74" i="4"/>
  <c r="F74" i="4"/>
  <c r="D74" i="4"/>
  <c r="C74" i="4"/>
  <c r="A74" i="4"/>
  <c r="M73" i="4"/>
  <c r="K73" i="4"/>
  <c r="J73" i="4"/>
  <c r="I73" i="4"/>
  <c r="H73" i="4"/>
  <c r="F73" i="4"/>
  <c r="D73" i="4"/>
  <c r="C73" i="4"/>
  <c r="A73" i="4"/>
  <c r="K72" i="4"/>
  <c r="J72" i="4"/>
  <c r="I72" i="4"/>
  <c r="H72" i="4"/>
  <c r="F72" i="4"/>
  <c r="D72" i="4"/>
  <c r="C72" i="4"/>
  <c r="A72" i="4"/>
  <c r="M71" i="4"/>
  <c r="K71" i="4"/>
  <c r="J71" i="4"/>
  <c r="I71" i="4"/>
  <c r="H71" i="4"/>
  <c r="F71" i="4"/>
  <c r="D71" i="4"/>
  <c r="C71" i="4"/>
  <c r="A71" i="4"/>
  <c r="K70" i="4"/>
  <c r="J70" i="4"/>
  <c r="I70" i="4"/>
  <c r="H70" i="4"/>
  <c r="F70" i="4"/>
  <c r="D70" i="4"/>
  <c r="C70" i="4"/>
  <c r="A70" i="4"/>
  <c r="M69" i="4"/>
  <c r="K69" i="4"/>
  <c r="J69" i="4"/>
  <c r="I69" i="4"/>
  <c r="H69" i="4"/>
  <c r="F69" i="4"/>
  <c r="D69" i="4"/>
  <c r="C69" i="4"/>
  <c r="A69" i="4"/>
  <c r="K68" i="4"/>
  <c r="J68" i="4"/>
  <c r="I68" i="4"/>
  <c r="H68" i="4"/>
  <c r="F68" i="4"/>
  <c r="D68" i="4"/>
  <c r="C68" i="4"/>
  <c r="A68" i="4"/>
  <c r="M67" i="4"/>
  <c r="K67" i="4"/>
  <c r="J67" i="4"/>
  <c r="I67" i="4"/>
  <c r="H67" i="4"/>
  <c r="F67" i="4"/>
  <c r="D67" i="4"/>
  <c r="C67" i="4"/>
  <c r="A67" i="4"/>
  <c r="K66" i="4"/>
  <c r="J66" i="4"/>
  <c r="I66" i="4"/>
  <c r="H66" i="4"/>
  <c r="F66" i="4"/>
  <c r="D66" i="4"/>
  <c r="C66" i="4"/>
  <c r="A66" i="4"/>
  <c r="M65" i="4"/>
  <c r="K65" i="4"/>
  <c r="J65" i="4"/>
  <c r="I65" i="4"/>
  <c r="H65" i="4"/>
  <c r="F65" i="4"/>
  <c r="D65" i="4"/>
  <c r="C65" i="4"/>
  <c r="A65" i="4"/>
  <c r="K64" i="4"/>
  <c r="J64" i="4"/>
  <c r="I64" i="4"/>
  <c r="H64" i="4"/>
  <c r="F64" i="4"/>
  <c r="D64" i="4"/>
  <c r="C64" i="4"/>
  <c r="A64" i="4"/>
  <c r="M63" i="4"/>
  <c r="K63" i="4"/>
  <c r="J63" i="4"/>
  <c r="I63" i="4"/>
  <c r="H63" i="4"/>
  <c r="F63" i="4"/>
  <c r="D63" i="4"/>
  <c r="C63" i="4"/>
  <c r="A63" i="4"/>
  <c r="K62" i="4"/>
  <c r="J62" i="4"/>
  <c r="I62" i="4"/>
  <c r="H62" i="4"/>
  <c r="F62" i="4"/>
  <c r="D62" i="4"/>
  <c r="C62" i="4"/>
  <c r="A62" i="4"/>
  <c r="M61" i="4"/>
  <c r="K61" i="4"/>
  <c r="J61" i="4"/>
  <c r="I61" i="4"/>
  <c r="H61" i="4"/>
  <c r="F61" i="4"/>
  <c r="D61" i="4"/>
  <c r="C61" i="4"/>
  <c r="A61" i="4"/>
  <c r="K60" i="4"/>
  <c r="J60" i="4"/>
  <c r="I60" i="4"/>
  <c r="H60" i="4"/>
  <c r="F60" i="4"/>
  <c r="D60" i="4"/>
  <c r="C60" i="4"/>
  <c r="A60" i="4"/>
  <c r="M59" i="4"/>
  <c r="K59" i="4"/>
  <c r="J59" i="4"/>
  <c r="I59" i="4"/>
  <c r="H59" i="4"/>
  <c r="F59" i="4"/>
  <c r="D59" i="4"/>
  <c r="C59" i="4"/>
  <c r="A59" i="4"/>
  <c r="K58" i="4"/>
  <c r="J58" i="4"/>
  <c r="I58" i="4"/>
  <c r="H58" i="4"/>
  <c r="F58" i="4"/>
  <c r="D58" i="4"/>
  <c r="C58" i="4"/>
  <c r="A58" i="4"/>
  <c r="M57" i="4"/>
  <c r="K57" i="4"/>
  <c r="J57" i="4"/>
  <c r="I57" i="4"/>
  <c r="H57" i="4"/>
  <c r="F57" i="4"/>
  <c r="D57" i="4"/>
  <c r="C57" i="4"/>
  <c r="A57" i="4"/>
  <c r="K56" i="4"/>
  <c r="J56" i="4"/>
  <c r="I56" i="4"/>
  <c r="H56" i="4"/>
  <c r="F56" i="4"/>
  <c r="D56" i="4"/>
  <c r="C56" i="4"/>
  <c r="A56" i="4"/>
  <c r="M55" i="4"/>
  <c r="K55" i="4"/>
  <c r="J55" i="4"/>
  <c r="I55" i="4"/>
  <c r="H55" i="4"/>
  <c r="F55" i="4"/>
  <c r="D55" i="4"/>
  <c r="C55" i="4"/>
  <c r="A55" i="4"/>
  <c r="K54" i="4"/>
  <c r="J54" i="4"/>
  <c r="I54" i="4"/>
  <c r="H54" i="4"/>
  <c r="F54" i="4"/>
  <c r="D54" i="4"/>
  <c r="C54" i="4"/>
  <c r="A54" i="4"/>
  <c r="M53" i="4"/>
  <c r="K53" i="4"/>
  <c r="J53" i="4"/>
  <c r="I53" i="4"/>
  <c r="H53" i="4"/>
  <c r="F53" i="4"/>
  <c r="D53" i="4"/>
  <c r="C53" i="4"/>
  <c r="A53" i="4"/>
  <c r="K52" i="4"/>
  <c r="J52" i="4"/>
  <c r="I52" i="4"/>
  <c r="H52" i="4"/>
  <c r="F52" i="4"/>
  <c r="D52" i="4"/>
  <c r="C52" i="4"/>
  <c r="A52" i="4"/>
  <c r="M51" i="4"/>
  <c r="K51" i="4"/>
  <c r="J51" i="4"/>
  <c r="I51" i="4"/>
  <c r="H51" i="4"/>
  <c r="F51" i="4"/>
  <c r="D51" i="4"/>
  <c r="C51" i="4"/>
  <c r="A51" i="4"/>
  <c r="K50" i="4"/>
  <c r="J50" i="4"/>
  <c r="I50" i="4"/>
  <c r="H50" i="4"/>
  <c r="F50" i="4"/>
  <c r="D50" i="4"/>
  <c r="C50" i="4"/>
  <c r="A50" i="4"/>
  <c r="M49" i="4"/>
  <c r="K49" i="4"/>
  <c r="J49" i="4"/>
  <c r="I49" i="4"/>
  <c r="H49" i="4"/>
  <c r="F49" i="4"/>
  <c r="D49" i="4"/>
  <c r="C49" i="4"/>
  <c r="A49" i="4"/>
  <c r="K48" i="4"/>
  <c r="J48" i="4"/>
  <c r="I48" i="4"/>
  <c r="H48" i="4"/>
  <c r="F48" i="4"/>
  <c r="D48" i="4"/>
  <c r="C48" i="4"/>
  <c r="A48" i="4"/>
  <c r="M47" i="4"/>
  <c r="K47" i="4"/>
  <c r="J47" i="4"/>
  <c r="I47" i="4"/>
  <c r="H47" i="4"/>
  <c r="F47" i="4"/>
  <c r="D47" i="4"/>
  <c r="C47" i="4"/>
  <c r="A47" i="4"/>
  <c r="K46" i="4"/>
  <c r="J46" i="4"/>
  <c r="I46" i="4"/>
  <c r="H46" i="4"/>
  <c r="F46" i="4"/>
  <c r="D46" i="4"/>
  <c r="C46" i="4"/>
  <c r="A46" i="4"/>
  <c r="M45" i="4"/>
  <c r="K45" i="4"/>
  <c r="J45" i="4"/>
  <c r="I45" i="4"/>
  <c r="H45" i="4"/>
  <c r="F45" i="4"/>
  <c r="D45" i="4"/>
  <c r="C45" i="4"/>
  <c r="A45" i="4"/>
  <c r="K44" i="4"/>
  <c r="J44" i="4"/>
  <c r="I44" i="4"/>
  <c r="H44" i="4"/>
  <c r="F44" i="4"/>
  <c r="D44" i="4"/>
  <c r="C44" i="4"/>
  <c r="A44" i="4"/>
  <c r="M43" i="4"/>
  <c r="K43" i="4"/>
  <c r="J43" i="4"/>
  <c r="I43" i="4"/>
  <c r="H43" i="4"/>
  <c r="F43" i="4"/>
  <c r="D43" i="4"/>
  <c r="C43" i="4"/>
  <c r="A43" i="4"/>
  <c r="K42" i="4"/>
  <c r="J42" i="4"/>
  <c r="I42" i="4"/>
  <c r="H42" i="4"/>
  <c r="F42" i="4"/>
  <c r="D42" i="4"/>
  <c r="C42" i="4"/>
  <c r="A42" i="4"/>
  <c r="M41" i="4"/>
  <c r="K41" i="4"/>
  <c r="J41" i="4"/>
  <c r="I41" i="4"/>
  <c r="H41" i="4"/>
  <c r="F41" i="4"/>
  <c r="D41" i="4"/>
  <c r="C41" i="4"/>
  <c r="A41" i="4"/>
  <c r="K40" i="4"/>
  <c r="J40" i="4"/>
  <c r="I40" i="4"/>
  <c r="H40" i="4"/>
  <c r="F40" i="4"/>
  <c r="D40" i="4"/>
  <c r="C40" i="4"/>
  <c r="A40" i="4"/>
  <c r="M39" i="4"/>
  <c r="K39" i="4"/>
  <c r="J39" i="4"/>
  <c r="I39" i="4"/>
  <c r="H39" i="4"/>
  <c r="F39" i="4"/>
  <c r="D39" i="4"/>
  <c r="C39" i="4"/>
  <c r="A39" i="4"/>
  <c r="K38" i="4"/>
  <c r="J38" i="4"/>
  <c r="I38" i="4"/>
  <c r="H38" i="4"/>
  <c r="F38" i="4"/>
  <c r="D38" i="4"/>
  <c r="C38" i="4"/>
  <c r="A38" i="4"/>
  <c r="M37" i="4"/>
  <c r="K37" i="4"/>
  <c r="J37" i="4"/>
  <c r="I37" i="4"/>
  <c r="H37" i="4"/>
  <c r="F37" i="4"/>
  <c r="D37" i="4"/>
  <c r="C37" i="4"/>
  <c r="A37" i="4"/>
  <c r="K36" i="4"/>
  <c r="J36" i="4"/>
  <c r="I36" i="4"/>
  <c r="H36" i="4"/>
  <c r="F36" i="4"/>
  <c r="D36" i="4"/>
  <c r="C36" i="4"/>
  <c r="A36" i="4"/>
  <c r="M35" i="4"/>
  <c r="K35" i="4"/>
  <c r="J35" i="4"/>
  <c r="I35" i="4"/>
  <c r="H35" i="4"/>
  <c r="F35" i="4"/>
  <c r="D35" i="4"/>
  <c r="C35" i="4"/>
  <c r="A35" i="4"/>
  <c r="K34" i="4"/>
  <c r="J34" i="4"/>
  <c r="I34" i="4"/>
  <c r="H34" i="4"/>
  <c r="F34" i="4"/>
  <c r="D34" i="4"/>
  <c r="C34" i="4"/>
  <c r="A34" i="4"/>
  <c r="M33" i="4"/>
  <c r="K33" i="4"/>
  <c r="J33" i="4"/>
  <c r="I33" i="4"/>
  <c r="H33" i="4"/>
  <c r="F33" i="4"/>
  <c r="D33" i="4"/>
  <c r="C33" i="4"/>
  <c r="A33" i="4"/>
  <c r="K32" i="4"/>
  <c r="J32" i="4"/>
  <c r="I32" i="4"/>
  <c r="H32" i="4"/>
  <c r="F32" i="4"/>
  <c r="D32" i="4"/>
  <c r="C32" i="4"/>
  <c r="A32" i="4"/>
  <c r="M31" i="4"/>
  <c r="K31" i="4"/>
  <c r="J31" i="4"/>
  <c r="I31" i="4"/>
  <c r="H31" i="4"/>
  <c r="F31" i="4"/>
  <c r="D31" i="4"/>
  <c r="C31" i="4"/>
  <c r="A31" i="4"/>
  <c r="K30" i="4"/>
  <c r="J30" i="4"/>
  <c r="I30" i="4"/>
  <c r="H30" i="4"/>
  <c r="F30" i="4"/>
  <c r="D30" i="4"/>
  <c r="C30" i="4"/>
  <c r="A30" i="4"/>
  <c r="M29" i="4"/>
  <c r="K29" i="4"/>
  <c r="J29" i="4"/>
  <c r="I29" i="4"/>
  <c r="H29" i="4"/>
  <c r="F29" i="4"/>
  <c r="D29" i="4"/>
  <c r="C29" i="4"/>
  <c r="A29" i="4"/>
  <c r="K28" i="4"/>
  <c r="J28" i="4"/>
  <c r="I28" i="4"/>
  <c r="H28" i="4"/>
  <c r="F28" i="4"/>
  <c r="D28" i="4"/>
  <c r="C28" i="4"/>
  <c r="A28" i="4"/>
  <c r="M27" i="4"/>
  <c r="K27" i="4"/>
  <c r="J27" i="4"/>
  <c r="I27" i="4"/>
  <c r="H27" i="4"/>
  <c r="F27" i="4"/>
  <c r="D27" i="4"/>
  <c r="C27" i="4"/>
  <c r="A27" i="4"/>
  <c r="K26" i="4"/>
  <c r="J26" i="4"/>
  <c r="I26" i="4"/>
  <c r="H26" i="4"/>
  <c r="F26" i="4"/>
  <c r="D26" i="4"/>
  <c r="C26" i="4"/>
  <c r="A26" i="4"/>
  <c r="M25" i="4"/>
  <c r="K25" i="4"/>
  <c r="J25" i="4"/>
  <c r="I25" i="4"/>
  <c r="H25" i="4"/>
  <c r="F25" i="4"/>
  <c r="D25" i="4"/>
  <c r="C25" i="4"/>
  <c r="A25" i="4"/>
  <c r="K24" i="4"/>
  <c r="J24" i="4"/>
  <c r="I24" i="4"/>
  <c r="H24" i="4"/>
  <c r="F24" i="4"/>
  <c r="D24" i="4"/>
  <c r="C24" i="4"/>
  <c r="A24" i="4"/>
  <c r="M23" i="4"/>
  <c r="K23" i="4"/>
  <c r="J23" i="4"/>
  <c r="I23" i="4"/>
  <c r="H23" i="4"/>
  <c r="F23" i="4"/>
  <c r="D23" i="4"/>
  <c r="C23" i="4"/>
  <c r="A23" i="4"/>
  <c r="K22" i="4"/>
  <c r="J22" i="4"/>
  <c r="I22" i="4"/>
  <c r="H22" i="4"/>
  <c r="F22" i="4"/>
  <c r="D22" i="4"/>
  <c r="C22" i="4"/>
  <c r="A22" i="4"/>
  <c r="M21" i="4"/>
  <c r="K21" i="4"/>
  <c r="J21" i="4"/>
  <c r="I21" i="4"/>
  <c r="H21" i="4"/>
  <c r="F21" i="4"/>
  <c r="D21" i="4"/>
  <c r="C21" i="4"/>
  <c r="A21" i="4"/>
  <c r="K20" i="4"/>
  <c r="J20" i="4"/>
  <c r="I20" i="4"/>
  <c r="H20" i="4"/>
  <c r="F20" i="4"/>
  <c r="D20" i="4"/>
  <c r="C20" i="4"/>
  <c r="A20" i="4"/>
  <c r="M19" i="4"/>
  <c r="K19" i="4"/>
  <c r="J19" i="4"/>
  <c r="I19" i="4"/>
  <c r="H19" i="4"/>
  <c r="F19" i="4"/>
  <c r="D19" i="4"/>
  <c r="C19" i="4"/>
  <c r="A19" i="4"/>
  <c r="K18" i="4"/>
  <c r="J18" i="4"/>
  <c r="I18" i="4"/>
  <c r="H18" i="4"/>
  <c r="F18" i="4"/>
  <c r="D18" i="4"/>
  <c r="C18" i="4"/>
  <c r="A18" i="4"/>
  <c r="M17" i="4"/>
  <c r="K17" i="4"/>
  <c r="J17" i="4"/>
  <c r="I17" i="4"/>
  <c r="H17" i="4"/>
  <c r="F17" i="4"/>
  <c r="D17" i="4"/>
  <c r="C17" i="4"/>
  <c r="A17" i="4"/>
  <c r="K16" i="4"/>
  <c r="J16" i="4"/>
  <c r="I16" i="4"/>
  <c r="H16" i="4"/>
  <c r="F16" i="4"/>
  <c r="D16" i="4"/>
  <c r="C16" i="4"/>
  <c r="A16" i="4"/>
  <c r="M15" i="4"/>
  <c r="K15" i="4"/>
  <c r="J15" i="4"/>
  <c r="I15" i="4"/>
  <c r="H15" i="4"/>
  <c r="F15" i="4"/>
  <c r="D15" i="4"/>
  <c r="C15" i="4"/>
  <c r="A15" i="4"/>
  <c r="K14" i="4"/>
  <c r="J14" i="4"/>
  <c r="I14" i="4"/>
  <c r="H14" i="4"/>
  <c r="F14" i="4"/>
  <c r="D14" i="4"/>
  <c r="C14" i="4"/>
  <c r="A14" i="4"/>
  <c r="M13" i="4"/>
  <c r="K13" i="4"/>
  <c r="J13" i="4"/>
  <c r="I13" i="4"/>
  <c r="H13" i="4"/>
  <c r="F13" i="4"/>
  <c r="D13" i="4"/>
  <c r="C13" i="4"/>
  <c r="A13" i="4"/>
  <c r="K12" i="4"/>
  <c r="J12" i="4"/>
  <c r="I12" i="4"/>
  <c r="H12" i="4"/>
  <c r="F12" i="4"/>
  <c r="D12" i="4"/>
  <c r="C12" i="4"/>
  <c r="A12" i="4"/>
  <c r="M11" i="4"/>
  <c r="K11" i="4"/>
  <c r="J11" i="4"/>
  <c r="I11" i="4"/>
  <c r="H11" i="4"/>
  <c r="F11" i="4"/>
  <c r="D11" i="4"/>
  <c r="C11" i="4"/>
  <c r="A11" i="4"/>
  <c r="K10" i="4"/>
  <c r="J10" i="4"/>
  <c r="I10" i="4"/>
  <c r="H10" i="4"/>
  <c r="F10" i="4"/>
  <c r="D10" i="4"/>
  <c r="C10" i="4"/>
  <c r="A10" i="4"/>
  <c r="M9" i="4"/>
  <c r="K9" i="4"/>
  <c r="J9" i="4"/>
  <c r="I9" i="4"/>
  <c r="H9" i="4"/>
  <c r="F9" i="4"/>
  <c r="D9" i="4"/>
  <c r="C9" i="4"/>
  <c r="A9" i="4"/>
  <c r="K8" i="4"/>
  <c r="J8" i="4"/>
  <c r="I8" i="4"/>
  <c r="H8" i="4"/>
  <c r="F8" i="4"/>
  <c r="D8" i="4"/>
  <c r="C8" i="4"/>
  <c r="A8" i="4"/>
  <c r="M7" i="4"/>
  <c r="K7" i="4"/>
  <c r="J7" i="4"/>
  <c r="I7" i="4"/>
  <c r="H7" i="4"/>
  <c r="F7" i="4"/>
  <c r="D7" i="4"/>
  <c r="C7" i="4"/>
  <c r="A7" i="4"/>
  <c r="K6" i="4"/>
  <c r="J6" i="4"/>
  <c r="I6" i="4"/>
  <c r="H6" i="4"/>
  <c r="F6" i="4"/>
  <c r="D6" i="4"/>
  <c r="C6" i="4"/>
  <c r="A6" i="4"/>
  <c r="M5" i="4"/>
  <c r="K5" i="4"/>
  <c r="J5" i="4"/>
  <c r="I5" i="4"/>
  <c r="H5" i="4"/>
  <c r="F5" i="4"/>
  <c r="D5" i="4"/>
  <c r="C5" i="4"/>
  <c r="A5" i="4"/>
  <c r="K4" i="4"/>
  <c r="J4" i="4"/>
  <c r="I4" i="4"/>
  <c r="H4" i="4"/>
  <c r="F4" i="4"/>
  <c r="D4" i="4"/>
  <c r="C4" i="4"/>
  <c r="A4" i="4"/>
  <c r="M3" i="4"/>
  <c r="K3" i="4"/>
  <c r="J3" i="4"/>
  <c r="I3" i="4"/>
  <c r="H3" i="4"/>
  <c r="F3" i="4"/>
  <c r="D3" i="4"/>
  <c r="C3" i="4"/>
  <c r="B3" i="4"/>
  <c r="A3" i="4"/>
  <c r="K2" i="4"/>
  <c r="J2" i="4"/>
  <c r="I2" i="4"/>
  <c r="H2" i="4"/>
  <c r="F2" i="4"/>
  <c r="D2" i="4"/>
  <c r="C2" i="4"/>
  <c r="B2" i="4"/>
  <c r="A2" i="4"/>
  <c r="K1" i="4"/>
  <c r="J1" i="4"/>
  <c r="F53" i="9" s="1"/>
  <c r="I1" i="4"/>
  <c r="H1" i="4"/>
  <c r="F1" i="4"/>
  <c r="D1" i="4"/>
  <c r="C1" i="4"/>
  <c r="B1" i="4"/>
  <c r="A1" i="4"/>
  <c r="H130" i="9"/>
  <c r="C130" i="9"/>
  <c r="A130" i="9"/>
  <c r="M129" i="9"/>
  <c r="L129" i="9"/>
  <c r="K129" i="9"/>
  <c r="J129" i="9"/>
  <c r="M128" i="9"/>
  <c r="L128" i="9"/>
  <c r="K128" i="9"/>
  <c r="I128" i="9"/>
  <c r="F128" i="9"/>
  <c r="E128" i="9"/>
  <c r="D128" i="9"/>
  <c r="J128" i="9" s="1"/>
  <c r="C128" i="9"/>
  <c r="B128" i="9"/>
  <c r="A128" i="9"/>
  <c r="M127" i="9"/>
  <c r="L127" i="9"/>
  <c r="K127" i="9"/>
  <c r="I127" i="9"/>
  <c r="F127" i="9"/>
  <c r="E127" i="9"/>
  <c r="D127" i="9"/>
  <c r="J127" i="9" s="1"/>
  <c r="C127" i="9"/>
  <c r="B127" i="9"/>
  <c r="A127" i="9"/>
  <c r="M126" i="9"/>
  <c r="L126" i="9"/>
  <c r="K126" i="9"/>
  <c r="I126" i="9"/>
  <c r="F126" i="9"/>
  <c r="E126" i="9"/>
  <c r="D126" i="9"/>
  <c r="J126" i="9" s="1"/>
  <c r="C126" i="9"/>
  <c r="B126" i="9"/>
  <c r="A126" i="9"/>
  <c r="M125" i="9"/>
  <c r="L125" i="9"/>
  <c r="K125" i="9"/>
  <c r="I125" i="9"/>
  <c r="F125" i="9"/>
  <c r="E125" i="9"/>
  <c r="D125" i="9"/>
  <c r="J125" i="9" s="1"/>
  <c r="C125" i="9"/>
  <c r="B125" i="9"/>
  <c r="A125" i="9"/>
  <c r="M124" i="9"/>
  <c r="L124" i="9"/>
  <c r="K124" i="9"/>
  <c r="I124" i="9"/>
  <c r="F124" i="9"/>
  <c r="E124" i="9"/>
  <c r="D124" i="9"/>
  <c r="J124" i="9" s="1"/>
  <c r="C124" i="9"/>
  <c r="B124" i="9"/>
  <c r="A124" i="9"/>
  <c r="M123" i="9"/>
  <c r="L123" i="9"/>
  <c r="K123" i="9"/>
  <c r="I123" i="9"/>
  <c r="F123" i="9"/>
  <c r="E123" i="9"/>
  <c r="D123" i="9"/>
  <c r="J123" i="9" s="1"/>
  <c r="C123" i="9"/>
  <c r="B123" i="9"/>
  <c r="A123" i="9"/>
  <c r="M122" i="9"/>
  <c r="L122" i="9"/>
  <c r="K122" i="9"/>
  <c r="I122" i="9"/>
  <c r="F122" i="9"/>
  <c r="E122" i="9"/>
  <c r="D122" i="9"/>
  <c r="J122" i="9" s="1"/>
  <c r="C122" i="9"/>
  <c r="B122" i="9"/>
  <c r="A122" i="9"/>
  <c r="M121" i="9"/>
  <c r="L121" i="9"/>
  <c r="K121" i="9"/>
  <c r="I121" i="9"/>
  <c r="F121" i="9"/>
  <c r="E121" i="9"/>
  <c r="D121" i="9"/>
  <c r="J121" i="9" s="1"/>
  <c r="C121" i="9"/>
  <c r="B121" i="9"/>
  <c r="A121" i="9"/>
  <c r="M120" i="9"/>
  <c r="L120" i="9"/>
  <c r="K120" i="9"/>
  <c r="I120" i="9"/>
  <c r="F120" i="9"/>
  <c r="E120" i="9"/>
  <c r="D120" i="9"/>
  <c r="J120" i="9" s="1"/>
  <c r="C120" i="9"/>
  <c r="B120" i="9"/>
  <c r="A120" i="9"/>
  <c r="M119" i="9"/>
  <c r="L119" i="9"/>
  <c r="K119" i="9"/>
  <c r="I119" i="9"/>
  <c r="F119" i="9"/>
  <c r="E119" i="9"/>
  <c r="D119" i="9"/>
  <c r="J119" i="9" s="1"/>
  <c r="C119" i="9"/>
  <c r="B119" i="9"/>
  <c r="A119" i="9"/>
  <c r="M118" i="9"/>
  <c r="L118" i="9"/>
  <c r="K118" i="9"/>
  <c r="I118" i="9"/>
  <c r="F118" i="9"/>
  <c r="E118" i="9"/>
  <c r="D118" i="9"/>
  <c r="J118" i="9" s="1"/>
  <c r="C118" i="9"/>
  <c r="B118" i="9"/>
  <c r="A118" i="9"/>
  <c r="M117" i="9"/>
  <c r="L117" i="9"/>
  <c r="K117" i="9"/>
  <c r="I117" i="9"/>
  <c r="F117" i="9"/>
  <c r="E117" i="9"/>
  <c r="D117" i="9"/>
  <c r="J117" i="9" s="1"/>
  <c r="C117" i="9"/>
  <c r="B117" i="9"/>
  <c r="A117" i="9"/>
  <c r="M116" i="9"/>
  <c r="L116" i="9"/>
  <c r="K116" i="9"/>
  <c r="I116" i="9"/>
  <c r="F116" i="9"/>
  <c r="E116" i="9"/>
  <c r="D116" i="9"/>
  <c r="G116" i="9" s="1"/>
  <c r="C116" i="9"/>
  <c r="B116" i="9"/>
  <c r="A116" i="9"/>
  <c r="M115" i="9"/>
  <c r="L115" i="9"/>
  <c r="K115" i="9"/>
  <c r="I115" i="9"/>
  <c r="F115" i="9"/>
  <c r="E115" i="9"/>
  <c r="D115" i="9"/>
  <c r="J115" i="9" s="1"/>
  <c r="C115" i="9"/>
  <c r="B115" i="9"/>
  <c r="A115" i="9"/>
  <c r="M114" i="9"/>
  <c r="L114" i="9"/>
  <c r="K114" i="9"/>
  <c r="I114" i="9"/>
  <c r="F114" i="9"/>
  <c r="E114" i="9"/>
  <c r="D114" i="9"/>
  <c r="J114" i="9" s="1"/>
  <c r="C114" i="9"/>
  <c r="B114" i="9"/>
  <c r="A114" i="9"/>
  <c r="M113" i="9"/>
  <c r="L113" i="9"/>
  <c r="K113" i="9"/>
  <c r="I113" i="9"/>
  <c r="F113" i="9"/>
  <c r="E113" i="9"/>
  <c r="D113" i="9"/>
  <c r="J113" i="9" s="1"/>
  <c r="C113" i="9"/>
  <c r="B113" i="9"/>
  <c r="A113" i="9"/>
  <c r="M112" i="9"/>
  <c r="L112" i="9"/>
  <c r="K112" i="9"/>
  <c r="I112" i="9"/>
  <c r="F112" i="9"/>
  <c r="E112" i="9"/>
  <c r="D112" i="9"/>
  <c r="J112" i="9" s="1"/>
  <c r="C112" i="9"/>
  <c r="B112" i="9"/>
  <c r="A112" i="9"/>
  <c r="M111" i="9"/>
  <c r="L111" i="9"/>
  <c r="K111" i="9"/>
  <c r="I111" i="9"/>
  <c r="F111" i="9"/>
  <c r="E111" i="9"/>
  <c r="D111" i="9"/>
  <c r="J111" i="9" s="1"/>
  <c r="C111" i="9"/>
  <c r="B111" i="9"/>
  <c r="A111" i="9"/>
  <c r="M110" i="9"/>
  <c r="L110" i="9"/>
  <c r="K110" i="9"/>
  <c r="I110" i="9"/>
  <c r="F110" i="9"/>
  <c r="E110" i="9"/>
  <c r="D110" i="9"/>
  <c r="G110" i="9" s="1"/>
  <c r="C110" i="9"/>
  <c r="B110" i="9"/>
  <c r="A110" i="9"/>
  <c r="M109" i="9"/>
  <c r="L109" i="9"/>
  <c r="K109" i="9"/>
  <c r="I109" i="9"/>
  <c r="F109" i="9"/>
  <c r="E109" i="9"/>
  <c r="D109" i="9"/>
  <c r="J109" i="9" s="1"/>
  <c r="C109" i="9"/>
  <c r="B109" i="9"/>
  <c r="A109" i="9"/>
  <c r="M108" i="9"/>
  <c r="L108" i="9"/>
  <c r="K108" i="9"/>
  <c r="I108" i="9"/>
  <c r="F108" i="9"/>
  <c r="E108" i="9"/>
  <c r="D108" i="9"/>
  <c r="J108" i="9" s="1"/>
  <c r="C108" i="9"/>
  <c r="B108" i="9"/>
  <c r="A108" i="9"/>
  <c r="M107" i="9"/>
  <c r="L107" i="9"/>
  <c r="K107" i="9"/>
  <c r="I107" i="9"/>
  <c r="F107" i="9"/>
  <c r="E107" i="9"/>
  <c r="D107" i="9"/>
  <c r="J107" i="9" s="1"/>
  <c r="C107" i="9"/>
  <c r="B107" i="9"/>
  <c r="A107" i="9"/>
  <c r="M106" i="9"/>
  <c r="L106" i="9"/>
  <c r="K106" i="9"/>
  <c r="I106" i="9"/>
  <c r="F106" i="9"/>
  <c r="E106" i="9"/>
  <c r="D106" i="9"/>
  <c r="J106" i="9" s="1"/>
  <c r="C106" i="9"/>
  <c r="B106" i="9"/>
  <c r="A106" i="9"/>
  <c r="M105" i="9"/>
  <c r="L105" i="9"/>
  <c r="K105" i="9"/>
  <c r="I105" i="9"/>
  <c r="F105" i="9"/>
  <c r="E105" i="9"/>
  <c r="D105" i="9"/>
  <c r="J105" i="9" s="1"/>
  <c r="C105" i="9"/>
  <c r="B105" i="9"/>
  <c r="A105" i="9"/>
  <c r="M104" i="9"/>
  <c r="L104" i="9"/>
  <c r="K104" i="9"/>
  <c r="I104" i="9"/>
  <c r="F104" i="9"/>
  <c r="E104" i="9"/>
  <c r="D104" i="9"/>
  <c r="G104" i="9" s="1"/>
  <c r="C104" i="9"/>
  <c r="B104" i="9"/>
  <c r="A104" i="9"/>
  <c r="M103" i="9"/>
  <c r="L103" i="9"/>
  <c r="K103" i="9"/>
  <c r="I103" i="9"/>
  <c r="F103" i="9"/>
  <c r="E103" i="9"/>
  <c r="D103" i="9"/>
  <c r="J103" i="9" s="1"/>
  <c r="C103" i="9"/>
  <c r="B103" i="9"/>
  <c r="A103" i="9"/>
  <c r="M102" i="9"/>
  <c r="L102" i="9"/>
  <c r="K102" i="9"/>
  <c r="I102" i="9"/>
  <c r="F102" i="9"/>
  <c r="E102" i="9"/>
  <c r="D102" i="9"/>
  <c r="J102" i="9" s="1"/>
  <c r="C102" i="9"/>
  <c r="B102" i="9"/>
  <c r="A102" i="9"/>
  <c r="M101" i="9"/>
  <c r="L101" i="9"/>
  <c r="K101" i="9"/>
  <c r="I101" i="9"/>
  <c r="F101" i="9"/>
  <c r="E101" i="9"/>
  <c r="D101" i="9"/>
  <c r="J101" i="9" s="1"/>
  <c r="C101" i="9"/>
  <c r="B101" i="9"/>
  <c r="A101" i="9"/>
  <c r="M100" i="9"/>
  <c r="L100" i="9"/>
  <c r="K100" i="9"/>
  <c r="I100" i="9"/>
  <c r="F100" i="9"/>
  <c r="E100" i="9"/>
  <c r="D100" i="9"/>
  <c r="J100" i="9" s="1"/>
  <c r="C100" i="9"/>
  <c r="B100" i="9"/>
  <c r="A100" i="9"/>
  <c r="M99" i="9"/>
  <c r="L99" i="9"/>
  <c r="K99" i="9"/>
  <c r="I99" i="9"/>
  <c r="F99" i="9"/>
  <c r="E99" i="9"/>
  <c r="D99" i="9"/>
  <c r="J99" i="9" s="1"/>
  <c r="C99" i="9"/>
  <c r="B99" i="9"/>
  <c r="A99" i="9"/>
  <c r="M98" i="9"/>
  <c r="L98" i="9"/>
  <c r="K98" i="9"/>
  <c r="I98" i="9"/>
  <c r="F98" i="9"/>
  <c r="E98" i="9"/>
  <c r="D98" i="9"/>
  <c r="J98" i="9" s="1"/>
  <c r="C98" i="9"/>
  <c r="B98" i="9"/>
  <c r="A98" i="9"/>
  <c r="M97" i="9"/>
  <c r="L97" i="9"/>
  <c r="K97" i="9"/>
  <c r="I97" i="9"/>
  <c r="F97" i="9"/>
  <c r="E97" i="9"/>
  <c r="D97" i="9"/>
  <c r="J97" i="9" s="1"/>
  <c r="C97" i="9"/>
  <c r="B97" i="9"/>
  <c r="A97" i="9"/>
  <c r="M96" i="9"/>
  <c r="L96" i="9"/>
  <c r="K96" i="9"/>
  <c r="I96" i="9"/>
  <c r="F96" i="9"/>
  <c r="E96" i="9"/>
  <c r="D96" i="9"/>
  <c r="J96" i="9" s="1"/>
  <c r="C96" i="9"/>
  <c r="B96" i="9"/>
  <c r="A96" i="9"/>
  <c r="M95" i="9"/>
  <c r="L95" i="9"/>
  <c r="K95" i="9"/>
  <c r="I95" i="9"/>
  <c r="F95" i="9"/>
  <c r="E95" i="9"/>
  <c r="D95" i="9"/>
  <c r="J95" i="9" s="1"/>
  <c r="C95" i="9"/>
  <c r="B95" i="9"/>
  <c r="A95" i="9"/>
  <c r="M94" i="9"/>
  <c r="L94" i="9"/>
  <c r="K94" i="9"/>
  <c r="I94" i="9"/>
  <c r="F94" i="9"/>
  <c r="E94" i="9"/>
  <c r="D94" i="9"/>
  <c r="J94" i="9" s="1"/>
  <c r="C94" i="9"/>
  <c r="B94" i="9"/>
  <c r="A94" i="9"/>
  <c r="M93" i="9"/>
  <c r="L93" i="9"/>
  <c r="K93" i="9"/>
  <c r="I93" i="9"/>
  <c r="F93" i="9"/>
  <c r="E93" i="9"/>
  <c r="D93" i="9"/>
  <c r="J93" i="9" s="1"/>
  <c r="C93" i="9"/>
  <c r="B93" i="9"/>
  <c r="A93" i="9"/>
  <c r="M92" i="9"/>
  <c r="L92" i="9"/>
  <c r="K92" i="9"/>
  <c r="I92" i="9"/>
  <c r="F92" i="9"/>
  <c r="E92" i="9"/>
  <c r="D92" i="9"/>
  <c r="G92" i="9" s="1"/>
  <c r="C92" i="9"/>
  <c r="B92" i="9"/>
  <c r="A92" i="9"/>
  <c r="M91" i="9"/>
  <c r="L91" i="9"/>
  <c r="K91" i="9"/>
  <c r="I91" i="9"/>
  <c r="F91" i="9"/>
  <c r="E91" i="9"/>
  <c r="D91" i="9"/>
  <c r="J91" i="9" s="1"/>
  <c r="C91" i="9"/>
  <c r="B91" i="9"/>
  <c r="A91" i="9"/>
  <c r="M90" i="9"/>
  <c r="L90" i="9"/>
  <c r="K90" i="9"/>
  <c r="I90" i="9"/>
  <c r="F90" i="9"/>
  <c r="E90" i="9"/>
  <c r="D90" i="9"/>
  <c r="J90" i="9" s="1"/>
  <c r="C90" i="9"/>
  <c r="B90" i="9"/>
  <c r="A90" i="9"/>
  <c r="M89" i="9"/>
  <c r="L89" i="9"/>
  <c r="K89" i="9"/>
  <c r="I89" i="9"/>
  <c r="F89" i="9"/>
  <c r="E89" i="9"/>
  <c r="D89" i="9"/>
  <c r="J89" i="9" s="1"/>
  <c r="C89" i="9"/>
  <c r="B89" i="9"/>
  <c r="A89" i="9"/>
  <c r="M88" i="9"/>
  <c r="L88" i="9"/>
  <c r="K88" i="9"/>
  <c r="I88" i="9"/>
  <c r="F88" i="9"/>
  <c r="E88" i="9"/>
  <c r="D88" i="9"/>
  <c r="J88" i="9" s="1"/>
  <c r="C88" i="9"/>
  <c r="B88" i="9"/>
  <c r="A88" i="9"/>
  <c r="M87" i="9"/>
  <c r="L87" i="9"/>
  <c r="K87" i="9"/>
  <c r="I87" i="9"/>
  <c r="F87" i="9"/>
  <c r="E87" i="9"/>
  <c r="D87" i="9"/>
  <c r="J87" i="9" s="1"/>
  <c r="C87" i="9"/>
  <c r="B87" i="9"/>
  <c r="A87" i="9"/>
  <c r="M86" i="9"/>
  <c r="L86" i="9"/>
  <c r="K86" i="9"/>
  <c r="I86" i="9"/>
  <c r="F86" i="9"/>
  <c r="E86" i="9"/>
  <c r="D86" i="9"/>
  <c r="G86" i="9" s="1"/>
  <c r="C86" i="9"/>
  <c r="B86" i="9"/>
  <c r="A86" i="9"/>
  <c r="M85" i="9"/>
  <c r="L85" i="9"/>
  <c r="K85" i="9"/>
  <c r="I85" i="9"/>
  <c r="F85" i="9"/>
  <c r="E85" i="9"/>
  <c r="D85" i="9"/>
  <c r="J85" i="9" s="1"/>
  <c r="C85" i="9"/>
  <c r="B85" i="9"/>
  <c r="A85" i="9"/>
  <c r="M84" i="9"/>
  <c r="L84" i="9"/>
  <c r="K84" i="9"/>
  <c r="I84" i="9"/>
  <c r="F84" i="9"/>
  <c r="E84" i="9"/>
  <c r="D84" i="9"/>
  <c r="G84" i="9" s="1"/>
  <c r="C84" i="9"/>
  <c r="B84" i="9"/>
  <c r="A84" i="9"/>
  <c r="M83" i="9"/>
  <c r="L83" i="9"/>
  <c r="K83" i="9"/>
  <c r="I83" i="9"/>
  <c r="F83" i="9"/>
  <c r="E83" i="9"/>
  <c r="D83" i="9"/>
  <c r="J83" i="9" s="1"/>
  <c r="C83" i="9"/>
  <c r="B83" i="9"/>
  <c r="A83" i="9"/>
  <c r="M82" i="9"/>
  <c r="L82" i="9"/>
  <c r="K82" i="9"/>
  <c r="I82" i="9"/>
  <c r="F82" i="9"/>
  <c r="E82" i="9"/>
  <c r="D82" i="9"/>
  <c r="J82" i="9" s="1"/>
  <c r="C82" i="9"/>
  <c r="B82" i="9"/>
  <c r="A82" i="9"/>
  <c r="M81" i="9"/>
  <c r="L81" i="9"/>
  <c r="K81" i="9"/>
  <c r="I81" i="9"/>
  <c r="F81" i="9"/>
  <c r="E81" i="9"/>
  <c r="D81" i="9"/>
  <c r="J81" i="9" s="1"/>
  <c r="C81" i="9"/>
  <c r="B81" i="9"/>
  <c r="A81" i="9"/>
  <c r="M80" i="9"/>
  <c r="L80" i="9"/>
  <c r="K80" i="9"/>
  <c r="I80" i="9"/>
  <c r="F80" i="9"/>
  <c r="E80" i="9"/>
  <c r="D80" i="9"/>
  <c r="G80" i="9" s="1"/>
  <c r="C80" i="9"/>
  <c r="B80" i="9"/>
  <c r="A80" i="9"/>
  <c r="M79" i="9"/>
  <c r="L79" i="9"/>
  <c r="K79" i="9"/>
  <c r="I79" i="9"/>
  <c r="F79" i="9"/>
  <c r="E79" i="9"/>
  <c r="D79" i="9"/>
  <c r="J79" i="9" s="1"/>
  <c r="C79" i="9"/>
  <c r="B79" i="9"/>
  <c r="A79" i="9"/>
  <c r="M78" i="9"/>
  <c r="L78" i="9"/>
  <c r="K78" i="9"/>
  <c r="I78" i="9"/>
  <c r="F78" i="9"/>
  <c r="E78" i="9"/>
  <c r="D78" i="9"/>
  <c r="G78" i="9" s="1"/>
  <c r="C78" i="9"/>
  <c r="B78" i="9"/>
  <c r="A78" i="9"/>
  <c r="M77" i="9"/>
  <c r="L77" i="9"/>
  <c r="K77" i="9"/>
  <c r="I77" i="9"/>
  <c r="F77" i="9"/>
  <c r="E77" i="9"/>
  <c r="D77" i="9"/>
  <c r="J77" i="9" s="1"/>
  <c r="C77" i="9"/>
  <c r="B77" i="9"/>
  <c r="A77" i="9"/>
  <c r="M76" i="9"/>
  <c r="L76" i="9"/>
  <c r="K76" i="9"/>
  <c r="I76" i="9"/>
  <c r="F76" i="9"/>
  <c r="E76" i="9"/>
  <c r="D76" i="9"/>
  <c r="J76" i="9" s="1"/>
  <c r="C76" i="9"/>
  <c r="B76" i="9"/>
  <c r="A76" i="9"/>
  <c r="M75" i="9"/>
  <c r="L75" i="9"/>
  <c r="K75" i="9"/>
  <c r="I75" i="9"/>
  <c r="F75" i="9"/>
  <c r="E75" i="9"/>
  <c r="D75" i="9"/>
  <c r="J75" i="9" s="1"/>
  <c r="C75" i="9"/>
  <c r="B75" i="9"/>
  <c r="A75" i="9"/>
  <c r="M74" i="9"/>
  <c r="L74" i="9"/>
  <c r="K74" i="9"/>
  <c r="I74" i="9"/>
  <c r="F74" i="9"/>
  <c r="E74" i="9"/>
  <c r="D74" i="9"/>
  <c r="J74" i="9" s="1"/>
  <c r="C74" i="9"/>
  <c r="B74" i="9"/>
  <c r="A74" i="9"/>
  <c r="M73" i="9"/>
  <c r="L73" i="9"/>
  <c r="K73" i="9"/>
  <c r="I73" i="9"/>
  <c r="F73" i="9"/>
  <c r="E73" i="9"/>
  <c r="D73" i="9"/>
  <c r="J73" i="9" s="1"/>
  <c r="C73" i="9"/>
  <c r="B73" i="9"/>
  <c r="A73" i="9"/>
  <c r="M72" i="9"/>
  <c r="L72" i="9"/>
  <c r="K72" i="9"/>
  <c r="I72" i="9"/>
  <c r="F72" i="9"/>
  <c r="E72" i="9"/>
  <c r="D72" i="9"/>
  <c r="G72" i="9" s="1"/>
  <c r="C72" i="9"/>
  <c r="B72" i="9"/>
  <c r="A72" i="9"/>
  <c r="M71" i="9"/>
  <c r="L71" i="9"/>
  <c r="K71" i="9"/>
  <c r="I71" i="9"/>
  <c r="F71" i="9"/>
  <c r="E71" i="9"/>
  <c r="D71" i="9"/>
  <c r="J71" i="9" s="1"/>
  <c r="C71" i="9"/>
  <c r="B71" i="9"/>
  <c r="A71" i="9"/>
  <c r="M70" i="9"/>
  <c r="L70" i="9"/>
  <c r="K70" i="9"/>
  <c r="I70" i="9"/>
  <c r="F70" i="9"/>
  <c r="E70" i="9"/>
  <c r="D70" i="9"/>
  <c r="J70" i="9" s="1"/>
  <c r="C70" i="9"/>
  <c r="B70" i="9"/>
  <c r="A70" i="9"/>
  <c r="M69" i="9"/>
  <c r="L69" i="9"/>
  <c r="K69" i="9"/>
  <c r="I69" i="9"/>
  <c r="F69" i="9"/>
  <c r="E69" i="9"/>
  <c r="D69" i="9"/>
  <c r="J69" i="9" s="1"/>
  <c r="C69" i="9"/>
  <c r="B69" i="9"/>
  <c r="A69" i="9"/>
  <c r="M68" i="9"/>
  <c r="L68" i="9"/>
  <c r="K68" i="9"/>
  <c r="I68" i="9"/>
  <c r="F68" i="9"/>
  <c r="E68" i="9"/>
  <c r="D68" i="9"/>
  <c r="J68" i="9" s="1"/>
  <c r="C68" i="9"/>
  <c r="B68" i="9"/>
  <c r="A68" i="9"/>
  <c r="M67" i="9"/>
  <c r="L67" i="9"/>
  <c r="K67" i="9"/>
  <c r="I67" i="9"/>
  <c r="F67" i="9"/>
  <c r="E67" i="9"/>
  <c r="D67" i="9"/>
  <c r="J67" i="9" s="1"/>
  <c r="C67" i="9"/>
  <c r="B67" i="9"/>
  <c r="A67" i="9"/>
  <c r="M66" i="9"/>
  <c r="L66" i="9"/>
  <c r="K66" i="9"/>
  <c r="I66" i="9"/>
  <c r="F66" i="9"/>
  <c r="E66" i="9"/>
  <c r="D66" i="9"/>
  <c r="J66" i="9" s="1"/>
  <c r="C66" i="9"/>
  <c r="B66" i="9"/>
  <c r="A66" i="9"/>
  <c r="M65" i="9"/>
  <c r="L65" i="9"/>
  <c r="K65" i="9"/>
  <c r="I65" i="9"/>
  <c r="F65" i="9"/>
  <c r="E65" i="9"/>
  <c r="D65" i="9"/>
  <c r="J65" i="9" s="1"/>
  <c r="C65" i="9"/>
  <c r="B65" i="9"/>
  <c r="A65" i="9"/>
  <c r="M64" i="9"/>
  <c r="L64" i="9"/>
  <c r="K64" i="9"/>
  <c r="I64" i="9"/>
  <c r="F64" i="9"/>
  <c r="E64" i="9"/>
  <c r="D64" i="9"/>
  <c r="G64" i="9" s="1"/>
  <c r="C64" i="9"/>
  <c r="B64" i="9"/>
  <c r="A64" i="9"/>
  <c r="M63" i="9"/>
  <c r="L63" i="9"/>
  <c r="K63" i="9"/>
  <c r="I63" i="9"/>
  <c r="F63" i="9"/>
  <c r="E63" i="9"/>
  <c r="D63" i="9"/>
  <c r="J63" i="9" s="1"/>
  <c r="C63" i="9"/>
  <c r="B63" i="9"/>
  <c r="A63" i="9"/>
  <c r="M62" i="9"/>
  <c r="L62" i="9"/>
  <c r="K62" i="9"/>
  <c r="I62" i="9"/>
  <c r="F62" i="9"/>
  <c r="E62" i="9"/>
  <c r="D62" i="9"/>
  <c r="J62" i="9" s="1"/>
  <c r="C62" i="9"/>
  <c r="B62" i="9"/>
  <c r="A62" i="9"/>
  <c r="M61" i="9"/>
  <c r="L61" i="9"/>
  <c r="K61" i="9"/>
  <c r="I61" i="9"/>
  <c r="F61" i="9"/>
  <c r="E61" i="9"/>
  <c r="D61" i="9"/>
  <c r="J61" i="9" s="1"/>
  <c r="C61" i="9"/>
  <c r="B61" i="9"/>
  <c r="A61" i="9"/>
  <c r="M60" i="9"/>
  <c r="L60" i="9"/>
  <c r="K60" i="9"/>
  <c r="I60" i="9"/>
  <c r="F60" i="9"/>
  <c r="E60" i="9"/>
  <c r="D60" i="9"/>
  <c r="J60" i="9" s="1"/>
  <c r="C60" i="9"/>
  <c r="B60" i="9"/>
  <c r="A60" i="9"/>
  <c r="M59" i="9"/>
  <c r="L59" i="9"/>
  <c r="K59" i="9"/>
  <c r="I59" i="9"/>
  <c r="F59" i="9"/>
  <c r="E59" i="9"/>
  <c r="D59" i="9"/>
  <c r="J59" i="9" s="1"/>
  <c r="C59" i="9"/>
  <c r="B59" i="9"/>
  <c r="A59" i="9"/>
  <c r="M58" i="9"/>
  <c r="L58" i="9"/>
  <c r="K58" i="9"/>
  <c r="I58" i="9"/>
  <c r="F58" i="9"/>
  <c r="E58" i="9"/>
  <c r="D58" i="9"/>
  <c r="J58" i="9" s="1"/>
  <c r="C58" i="9"/>
  <c r="B58" i="9"/>
  <c r="A58" i="9"/>
  <c r="M57" i="9"/>
  <c r="L57" i="9"/>
  <c r="K57" i="9"/>
  <c r="I57" i="9"/>
  <c r="F57" i="9"/>
  <c r="E57" i="9"/>
  <c r="D57" i="9"/>
  <c r="J57" i="9" s="1"/>
  <c r="C57" i="9"/>
  <c r="B57" i="9"/>
  <c r="A57" i="9"/>
  <c r="M56" i="9"/>
  <c r="L56" i="9"/>
  <c r="K56" i="9"/>
  <c r="I56" i="9"/>
  <c r="F56" i="9"/>
  <c r="E56" i="9"/>
  <c r="D56" i="9"/>
  <c r="J56" i="9" s="1"/>
  <c r="C56" i="9"/>
  <c r="B56" i="9"/>
  <c r="A56" i="9"/>
  <c r="M55" i="9"/>
  <c r="L55" i="9"/>
  <c r="K55" i="9"/>
  <c r="I55" i="9"/>
  <c r="F55" i="9"/>
  <c r="E55" i="9"/>
  <c r="D55" i="9"/>
  <c r="J55" i="9" s="1"/>
  <c r="C55" i="9"/>
  <c r="B55" i="9"/>
  <c r="A55" i="9"/>
  <c r="M54" i="9"/>
  <c r="L54" i="9"/>
  <c r="K54" i="9"/>
  <c r="I54" i="9"/>
  <c r="F54" i="9"/>
  <c r="E54" i="9"/>
  <c r="D54" i="9"/>
  <c r="J54" i="9" s="1"/>
  <c r="C54" i="9"/>
  <c r="B54" i="9"/>
  <c r="A54" i="9"/>
  <c r="M53" i="9"/>
  <c r="L53" i="9"/>
  <c r="K53" i="9"/>
  <c r="C53" i="9"/>
  <c r="B53" i="9"/>
  <c r="A53" i="9"/>
  <c r="T47" i="9"/>
  <c r="R47" i="9"/>
  <c r="P47" i="9"/>
  <c r="N47" i="9"/>
  <c r="L47" i="9"/>
  <c r="T46" i="9"/>
  <c r="R46" i="9"/>
  <c r="P46" i="9"/>
  <c r="N46" i="9"/>
  <c r="L46" i="9"/>
  <c r="K45" i="9"/>
  <c r="H45" i="9"/>
  <c r="H47" i="9" s="1"/>
  <c r="F45" i="9"/>
  <c r="F46" i="9" s="1"/>
  <c r="E45" i="9"/>
  <c r="E46" i="9" s="1"/>
  <c r="D45" i="9"/>
  <c r="D46" i="9" s="1"/>
  <c r="C45" i="9"/>
  <c r="C46" i="9" s="1"/>
  <c r="I44" i="9"/>
  <c r="H44" i="9"/>
  <c r="G44" i="9"/>
  <c r="F44" i="9"/>
  <c r="E44" i="9"/>
  <c r="D44" i="9"/>
  <c r="C44" i="9"/>
  <c r="L43" i="9"/>
  <c r="B43" i="9"/>
  <c r="T42" i="9"/>
  <c r="R42" i="9"/>
  <c r="P42" i="9"/>
  <c r="N42" i="9"/>
  <c r="L42" i="9"/>
  <c r="T41" i="9"/>
  <c r="R41" i="9"/>
  <c r="P41" i="9"/>
  <c r="N41" i="9"/>
  <c r="L41" i="9"/>
  <c r="K40" i="9"/>
  <c r="J40" i="9"/>
  <c r="H40" i="9"/>
  <c r="H42" i="9" s="1"/>
  <c r="F40" i="9"/>
  <c r="F41" i="9" s="1"/>
  <c r="E40" i="9"/>
  <c r="E41" i="9" s="1"/>
  <c r="D40" i="9"/>
  <c r="D42" i="9" s="1"/>
  <c r="C40" i="9"/>
  <c r="C42" i="9" s="1"/>
  <c r="L39" i="9"/>
  <c r="I39" i="9"/>
  <c r="H39" i="9"/>
  <c r="G39" i="9"/>
  <c r="F39" i="9"/>
  <c r="E39" i="9"/>
  <c r="D39" i="9"/>
  <c r="C39" i="9"/>
  <c r="L38" i="9"/>
  <c r="B38" i="9"/>
  <c r="I34" i="9"/>
  <c r="I33" i="9"/>
  <c r="I32" i="9"/>
  <c r="I31" i="9"/>
  <c r="I30" i="9"/>
  <c r="I29" i="9"/>
  <c r="I28" i="9"/>
  <c r="I27" i="9"/>
  <c r="I26" i="9"/>
  <c r="I25" i="9"/>
  <c r="I24" i="9"/>
  <c r="I23" i="9"/>
  <c r="I22" i="9"/>
  <c r="I21" i="9"/>
  <c r="I20" i="9"/>
  <c r="I19" i="9"/>
  <c r="I18" i="9"/>
  <c r="I17" i="9"/>
  <c r="L14" i="9"/>
  <c r="C14" i="9"/>
  <c r="L13" i="9"/>
  <c r="C13" i="9"/>
  <c r="L12" i="9"/>
  <c r="C12" i="9"/>
  <c r="L11" i="9"/>
  <c r="C11" i="9"/>
  <c r="C10" i="9"/>
  <c r="C6" i="9"/>
  <c r="C5" i="9"/>
  <c r="I4" i="9"/>
  <c r="C4" i="9"/>
  <c r="I3" i="9"/>
  <c r="C3" i="9"/>
  <c r="C15" i="6"/>
  <c r="C14" i="6"/>
  <c r="C13" i="6"/>
  <c r="C11" i="6"/>
  <c r="C10" i="6"/>
  <c r="B5" i="6"/>
  <c r="B4" i="6"/>
  <c r="B3" i="6"/>
  <c r="H3" i="7"/>
  <c r="H2" i="7"/>
  <c r="G126" i="9" l="1"/>
  <c r="G61" i="9"/>
  <c r="J80" i="9"/>
  <c r="G112" i="9"/>
  <c r="J92" i="9"/>
  <c r="J86" i="9"/>
  <c r="G88" i="9"/>
  <c r="G94" i="9"/>
  <c r="G120" i="9"/>
  <c r="G68" i="9"/>
  <c r="G59" i="9"/>
  <c r="G62" i="9"/>
  <c r="G100" i="9"/>
  <c r="G118" i="9"/>
  <c r="G124" i="9"/>
  <c r="D53" i="9"/>
  <c r="D130" i="9" s="1"/>
  <c r="J130" i="9" s="1"/>
  <c r="G57" i="9"/>
  <c r="G70" i="9"/>
  <c r="J72" i="9"/>
  <c r="G76" i="9"/>
  <c r="J78" i="9"/>
  <c r="J84" i="9"/>
  <c r="G96" i="9"/>
  <c r="G102" i="9"/>
  <c r="J104" i="9"/>
  <c r="G108" i="9"/>
  <c r="J110" i="9"/>
  <c r="J116" i="9"/>
  <c r="G128" i="9"/>
  <c r="H41" i="9"/>
  <c r="G54" i="9"/>
  <c r="F130" i="9"/>
  <c r="G60" i="9"/>
  <c r="G55" i="9"/>
  <c r="G63" i="9"/>
  <c r="G66" i="9"/>
  <c r="G74" i="9"/>
  <c r="G82" i="9"/>
  <c r="G90" i="9"/>
  <c r="G98" i="9"/>
  <c r="G106" i="9"/>
  <c r="G114" i="9"/>
  <c r="G122" i="9"/>
  <c r="G58" i="9"/>
  <c r="G56" i="9"/>
  <c r="G45" i="9"/>
  <c r="G46" i="9" s="1"/>
  <c r="D41" i="9"/>
  <c r="F42" i="9"/>
  <c r="C41" i="9"/>
  <c r="E42" i="9"/>
  <c r="H46" i="9"/>
  <c r="C47" i="9"/>
  <c r="G40" i="9"/>
  <c r="G41" i="9" s="1"/>
  <c r="D47" i="9"/>
  <c r="E47" i="9"/>
  <c r="G65" i="9"/>
  <c r="G67" i="9"/>
  <c r="G69" i="9"/>
  <c r="G71" i="9"/>
  <c r="G73" i="9"/>
  <c r="G75" i="9"/>
  <c r="G77" i="9"/>
  <c r="G79" i="9"/>
  <c r="G81" i="9"/>
  <c r="G83" i="9"/>
  <c r="G85" i="9"/>
  <c r="G87" i="9"/>
  <c r="G89" i="9"/>
  <c r="G91" i="9"/>
  <c r="G93" i="9"/>
  <c r="G95" i="9"/>
  <c r="G97" i="9"/>
  <c r="G99" i="9"/>
  <c r="G101" i="9"/>
  <c r="G103" i="9"/>
  <c r="G105" i="9"/>
  <c r="G107" i="9"/>
  <c r="G109" i="9"/>
  <c r="G111" i="9"/>
  <c r="G113" i="9"/>
  <c r="G115" i="9"/>
  <c r="G117" i="9"/>
  <c r="G119" i="9"/>
  <c r="G121" i="9"/>
  <c r="G123" i="9"/>
  <c r="G125" i="9"/>
  <c r="G127" i="9"/>
  <c r="F47" i="9"/>
  <c r="G53" i="9" l="1"/>
  <c r="G130" i="9" s="1"/>
  <c r="J53" i="9"/>
  <c r="E53" i="9"/>
  <c r="E130" i="9" s="1"/>
  <c r="I45" i="9"/>
  <c r="G47" i="9"/>
  <c r="I47" i="9" s="1"/>
  <c r="I46" i="9" s="1"/>
  <c r="K46" i="9" s="1"/>
  <c r="J41" i="9" s="1"/>
  <c r="G42" i="9"/>
  <c r="I42" i="9" s="1"/>
  <c r="I40" i="9"/>
  <c r="I53" i="9" l="1"/>
  <c r="I130" i="9" s="1"/>
  <c r="K47" i="9"/>
  <c r="J42" i="9" s="1"/>
  <c r="K42" i="9"/>
  <c r="I41" i="9"/>
  <c r="K41" i="9" s="1"/>
  <c r="E11" i="9"/>
  <c r="D11" i="9" s="1"/>
  <c r="E13" i="9" l="1"/>
  <c r="D13" i="9" s="1"/>
  <c r="E10" i="9"/>
  <c r="D10" i="9" s="1"/>
  <c r="E14" i="9"/>
  <c r="D14" i="9" s="1"/>
  <c r="E12" i="9"/>
  <c r="D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<sst xmlns="http://schemas.openxmlformats.org/spreadsheetml/2006/main" count="6595" uniqueCount="3039">
  <si>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</si>
  <si>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</si>
  <si>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</si>
  <si>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</si>
  <si>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</si>
  <si>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</si>
  <si>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</si>
  <si>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</si>
  <si>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</si>
  <si>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</si>
  <si>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</si>
  <si>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</si>
  <si>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</si>
  <si>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</si>
  <si>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</si>
  <si>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</si>
  <si>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</si>
  <si>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</si>
  <si>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</si>
  <si>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</si>
  <si>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</si>
  <si>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</si>
  <si>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</si>
  <si>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</si>
  <si>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</si>
  <si>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</si>
  <si>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</si>
  <si>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</si>
  <si>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</si>
  <si>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</si>
  <si>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</si>
  <si>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</si>
  <si>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</si>
  <si>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</si>
  <si>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</si>
  <si>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</si>
  <si>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</si>
  <si>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</si>
  <si>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</si>
  <si>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</si>
  <si>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</si>
  <si>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</si>
  <si>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</si>
  <si>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</si>
  <si>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</si>
  <si>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</si>
  <si>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</si>
  <si>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</si>
  <si>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</si>
  <si>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</si>
  <si>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</si>
  <si>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</si>
  <si>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</si>
  <si>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</si>
  <si>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</si>
  <si>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</si>
  <si>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</si>
  <si>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</si>
  <si>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</si>
  <si>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</si>
  <si>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</si>
  <si>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</si>
  <si>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</si>
  <si>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</si>
  <si>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</si>
  <si>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</si>
  <si>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</si>
  <si>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</si>
  <si>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</si>
  <si>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</si>
  <si>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</si>
  <si>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</si>
  <si>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</si>
  <si>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</si>
  <si>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</si>
  <si>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</si>
  <si>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</si>
  <si>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</si>
  <si>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</si>
  <si>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</si>
  <si>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</si>
  <si>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</si>
  <si>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</si>
  <si>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</si>
  <si>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</si>
  <si>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</si>
  <si>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</si>
  <si>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</si>
  <si>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</si>
  <si>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</si>
  <si>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</si>
  <si>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</si>
  <si>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</si>
  <si>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</si>
  <si>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</si>
  <si>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</si>
  <si>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</si>
  <si>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</si>
  <si>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</si>
  <si>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</si>
  <si>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</si>
  <si>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</si>
  <si>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</si>
  <si>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</si>
  <si>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</si>
  <si>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</si>
  <si>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</si>
  <si>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</si>
  <si>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</si>
  <si>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</si>
  <si>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</si>
  <si>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</si>
  <si>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</si>
  <si>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</si>
  <si>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</si>
  <si>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</si>
  <si>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</si>
  <si>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</si>
  <si>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</si>
  <si>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</si>
  <si>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</si>
  <si>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</si>
  <si>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</si>
  <si>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</si>
  <si>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</si>
  <si>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</si>
  <si>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</si>
  <si>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</si>
  <si>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</si>
  <si>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</si>
  <si>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</si>
  <si>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</si>
  <si>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</si>
  <si>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</si>
  <si>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</si>
  <si>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</si>
  <si>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</si>
  <si>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</si>
  <si>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</si>
  <si>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</si>
  <si>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</si>
  <si>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</si>
  <si>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</si>
  <si>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</si>
  <si>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</si>
  <si>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</si>
  <si>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</si>
  <si>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</si>
  <si>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</si>
  <si>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</si>
  <si>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</si>
  <si>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</si>
  <si>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</si>
  <si>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</si>
  <si>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</si>
  <si>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</si>
  <si>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</si>
  <si>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</si>
  <si>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</si>
  <si>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</si>
  <si>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</si>
  <si>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</si>
  <si>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</si>
  <si>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</si>
  <si>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</si>
  <si>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</si>
  <si>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</si>
  <si>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</si>
  <si>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</si>
  <si>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</si>
  <si>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</si>
  <si>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</si>
  <si>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</si>
  <si>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</si>
  <si>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</si>
  <si>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</si>
  <si>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</si>
  <si>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</si>
  <si>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</si>
  <si>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</si>
  <si>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</si>
  <si>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</si>
  <si>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</si>
  <si>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</si>
  <si>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</si>
  <si>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</si>
  <si>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</si>
  <si>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</si>
  <si>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</si>
  <si>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</si>
  <si>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</si>
  <si>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</si>
  <si>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</si>
  <si>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</si>
  <si>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</si>
  <si>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</si>
  <si>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</si>
  <si>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</si>
  <si>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</si>
  <si>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</si>
  <si>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</si>
  <si>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</si>
  <si>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</si>
  <si>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</si>
  <si>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</si>
  <si>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</si>
  <si>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</si>
  <si>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</si>
  <si>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</si>
  <si>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</si>
  <si>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</si>
  <si>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</si>
  <si>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</si>
  <si>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</si>
  <si>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</si>
  <si>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</si>
  <si>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</si>
  <si>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</si>
  <si>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</si>
  <si>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</si>
  <si>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</si>
  <si>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</si>
  <si>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</si>
  <si>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</si>
  <si>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</si>
  <si>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</si>
  <si>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</si>
  <si>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</si>
  <si>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</si>
  <si>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</si>
  <si>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</si>
  <si>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</si>
  <si>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</si>
  <si>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</si>
  <si>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</si>
  <si>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</si>
  <si>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</si>
  <si>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</si>
  <si>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</si>
  <si>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</si>
  <si>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</si>
  <si>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</si>
  <si>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</si>
  <si>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</si>
  <si>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</si>
  <si>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</si>
  <si>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</si>
  <si>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</si>
  <si>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</si>
  <si>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</si>
  <si>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</si>
  <si>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</si>
  <si>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</si>
  <si>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</si>
  <si>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</si>
  <si>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</si>
  <si>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</si>
  <si>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</si>
  <si>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</si>
  <si>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</si>
  <si>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</si>
  <si>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</si>
  <si>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</si>
  <si>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</si>
  <si>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</si>
  <si>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</si>
  <si>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</si>
  <si>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</si>
  <si>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</si>
  <si>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</si>
  <si>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</si>
  <si>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</si>
  <si>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</si>
  <si>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</si>
  <si>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</si>
  <si>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</si>
  <si>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</si>
  <si>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</si>
  <si>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</si>
  <si>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</si>
  <si>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</si>
  <si>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</si>
  <si>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</si>
  <si>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</si>
  <si>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</si>
  <si>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</si>
  <si>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</si>
  <si>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</si>
  <si>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</si>
  <si>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</si>
  <si>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</si>
  <si>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</si>
  <si>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</si>
  <si>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</si>
  <si>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</si>
  <si>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</si>
  <si>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</si>
  <si>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</si>
  <si>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</si>
  <si>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</si>
  <si>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</si>
  <si>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</si>
  <si>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</si>
  <si>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</si>
  <si>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</si>
  <si>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</si>
  <si>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</si>
  <si>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</si>
  <si>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</si>
  <si>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</si>
  <si>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</si>
  <si>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</si>
  <si>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</si>
  <si>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</si>
  <si>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</si>
  <si>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</si>
  <si>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</si>
  <si>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</si>
  <si>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</si>
  <si>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</si>
  <si>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</si>
  <si>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</si>
  <si>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</si>
  <si>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</si>
  <si>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</si>
  <si>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</si>
  <si>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</si>
  <si>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</si>
  <si>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</si>
  <si>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</si>
  <si>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</si>
  <si>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</si>
  <si>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</si>
  <si>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</si>
  <si>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</si>
  <si>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</si>
  <si>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</si>
  <si>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</si>
  <si>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</si>
  <si>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</si>
  <si>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</si>
  <si>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</si>
  <si>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</si>
  <si>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</si>
  <si>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</si>
  <si>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</si>
  <si>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</si>
  <si>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</si>
  <si>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</si>
  <si>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</si>
  <si>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</si>
  <si>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</si>
  <si>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</si>
  <si>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</si>
  <si>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</si>
  <si>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</si>
  <si>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</si>
  <si>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</si>
  <si>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</si>
  <si>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</si>
  <si>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</si>
  <si>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</si>
  <si>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</si>
  <si>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</si>
  <si>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</si>
  <si>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</si>
  <si>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</si>
  <si>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</si>
  <si>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</si>
  <si>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</si>
  <si>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</si>
  <si>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</si>
  <si>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</si>
  <si>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</si>
  <si>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</si>
  <si>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</si>
  <si>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</si>
  <si>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</si>
  <si>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</si>
  <si>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</si>
  <si>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</si>
  <si>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</si>
  <si>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</si>
  <si>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</si>
  <si>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</si>
  <si>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</si>
  <si>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</si>
  <si>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</si>
  <si>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</si>
  <si>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</si>
  <si>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</si>
  <si>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</si>
  <si>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</si>
  <si>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</si>
  <si>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</si>
  <si>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</si>
  <si>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</si>
  <si>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</si>
  <si>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</si>
  <si>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</si>
  <si>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</si>
  <si>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</si>
  <si>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</si>
  <si>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</si>
  <si>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</si>
  <si>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</si>
  <si>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</si>
  <si>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</si>
  <si>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</si>
  <si>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</si>
  <si>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</si>
  <si>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</si>
  <si>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</si>
  <si>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</si>
  <si>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</si>
  <si>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</si>
  <si>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</si>
  <si>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</si>
  <si>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</si>
  <si>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</si>
  <si>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</si>
  <si>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</si>
  <si>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</si>
  <si>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</si>
  <si>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</si>
  <si>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</si>
  <si>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</si>
  <si>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</si>
  <si>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</si>
  <si>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</si>
  <si>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</si>
  <si>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</si>
  <si>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</si>
  <si>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</si>
  <si>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</si>
  <si>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</si>
  <si>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</si>
  <si>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</si>
  <si>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</si>
  <si>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</si>
  <si>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</si>
  <si>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</si>
  <si>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</si>
  <si>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</si>
  <si>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</si>
  <si>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</si>
  <si>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</si>
  <si>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</si>
  <si>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</si>
  <si>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</si>
  <si>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</si>
  <si>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</si>
  <si>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</si>
  <si>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</si>
  <si>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</si>
  <si>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</si>
  <si>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</si>
  <si>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</si>
  <si>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</si>
  <si>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</si>
  <si>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</si>
  <si>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</si>
  <si>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</si>
  <si>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</si>
  <si>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</si>
  <si>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</si>
  <si>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</si>
  <si>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</si>
  <si>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</si>
  <si>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</si>
  <si>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</si>
  <si>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</si>
  <si>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</si>
  <si>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</si>
  <si>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</si>
  <si>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</si>
  <si>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</si>
  <si>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</si>
  <si>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</si>
  <si>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</si>
  <si>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</si>
  <si>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</si>
  <si>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</si>
  <si>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</si>
  <si>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</si>
  <si>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</si>
  <si>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</si>
  <si>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</si>
  <si>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</si>
  <si>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</si>
  <si>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</si>
  <si>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</si>
  <si>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</si>
  <si>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</si>
  <si>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</si>
  <si>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</si>
  <si>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</si>
  <si>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</si>
  <si>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</si>
  <si>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</si>
  <si>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</si>
  <si>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</si>
  <si>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</si>
  <si>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</si>
  <si>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</si>
  <si>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</si>
  <si>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</si>
  <si>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</si>
  <si>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</si>
  <si>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</si>
  <si>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</si>
  <si>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</si>
  <si>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</si>
  <si>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</si>
  <si>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</si>
  <si>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</si>
  <si>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</si>
  <si>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</si>
  <si>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</si>
  <si>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</si>
  <si>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</si>
  <si>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</si>
  <si>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</si>
  <si>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</si>
  <si>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</si>
  <si>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</si>
  <si>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</si>
  <si>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</si>
  <si>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</si>
  <si>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</si>
  <si>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</si>
  <si>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</si>
  <si>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</si>
  <si>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</si>
  <si>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</si>
  <si>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</si>
  <si>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</si>
  <si>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</si>
  <si>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</si>
  <si>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</si>
  <si>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</si>
  <si>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</si>
  <si>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</si>
  <si>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</si>
  <si>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</si>
  <si>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</si>
  <si>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</si>
  <si>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</si>
  <si>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</si>
  <si>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</si>
  <si>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</si>
  <si>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</si>
  <si>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</si>
  <si>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</si>
  <si>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</si>
  <si>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</si>
  <si>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</si>
  <si>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</si>
  <si>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</si>
  <si>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</si>
  <si>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</si>
  <si>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</si>
  <si>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</si>
  <si>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</si>
  <si>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</si>
  <si>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</si>
  <si>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</si>
  <si>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</si>
  <si>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</si>
  <si>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</si>
  <si>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</si>
  <si>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</si>
  <si>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</si>
  <si>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</si>
  <si>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</si>
  <si>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</si>
  <si>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</si>
  <si>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</si>
  <si>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</si>
  <si>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</si>
  <si>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</si>
  <si>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</si>
  <si>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</si>
  <si>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</si>
  <si>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</si>
  <si>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</si>
  <si>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</si>
  <si>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</si>
  <si>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</si>
  <si>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</si>
  <si>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</si>
  <si>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</si>
  <si>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</si>
  <si>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</si>
  <si>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</si>
  <si>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</si>
  <si>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</si>
  <si>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</si>
  <si>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</si>
  <si>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</si>
  <si>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</si>
  <si>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</si>
  <si>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</si>
  <si>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</si>
  <si>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</si>
  <si>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</si>
  <si>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</si>
  <si>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</si>
  <si>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</si>
  <si>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</si>
  <si>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</si>
  <si>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</si>
  <si>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</si>
  <si>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</si>
  <si>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</si>
  <si>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</si>
  <si>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</si>
  <si>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</si>
  <si>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</si>
  <si>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</si>
  <si>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</si>
  <si>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</si>
  <si>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</si>
  <si>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</si>
  <si>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</si>
  <si>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</si>
  <si>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</si>
  <si>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</si>
  <si>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</si>
  <si>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</si>
  <si>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</si>
  <si>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</si>
  <si>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</si>
  <si>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</si>
  <si>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</si>
  <si>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</si>
  <si>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</si>
  <si>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</si>
  <si>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</si>
  <si>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</si>
  <si>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</si>
  <si>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</si>
  <si>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</si>
  <si>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</si>
  <si>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</si>
  <si>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</si>
  <si>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</si>
  <si>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</si>
  <si>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</si>
  <si>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</si>
  <si>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</si>
  <si>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</si>
  <si>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</si>
  <si>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</si>
  <si>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</si>
  <si>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</si>
  <si>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</si>
  <si>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</si>
  <si>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</si>
  <si>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</si>
  <si>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</si>
  <si>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</si>
  <si>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</si>
  <si>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</si>
  <si>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</si>
  <si>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</si>
  <si>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</si>
  <si>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</si>
  <si>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</si>
  <si>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</si>
  <si>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</si>
  <si>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</si>
  <si>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</si>
  <si>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</si>
  <si>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</si>
  <si>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</si>
  <si>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</si>
  <si>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</si>
  <si>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</si>
  <si>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</si>
  <si>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</si>
  <si>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</si>
  <si>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</si>
  <si>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</si>
  <si>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</si>
  <si>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</si>
  <si>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</si>
  <si>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</si>
  <si>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</si>
  <si>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</si>
  <si>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</si>
  <si>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</si>
  <si>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</si>
  <si>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</si>
  <si>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</si>
  <si>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</si>
  <si>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</si>
  <si>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</si>
  <si>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</si>
  <si>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</si>
  <si>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</si>
  <si>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</si>
  <si>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</si>
  <si>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</si>
  <si>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</si>
  <si>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</si>
  <si>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</si>
  <si>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</si>
  <si>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</si>
  <si>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</si>
  <si>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</si>
  <si>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</si>
  <si>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</si>
  <si>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</si>
  <si>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</si>
  <si>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</si>
  <si>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</si>
  <si>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</si>
  <si>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</si>
  <si>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</si>
  <si>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</si>
  <si>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</si>
  <si>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</si>
  <si>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</si>
  <si>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</si>
  <si>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</si>
  <si>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</si>
  <si>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</si>
  <si>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</si>
  <si>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</si>
  <si>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</si>
  <si>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</si>
  <si>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</si>
  <si>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</si>
  <si>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</si>
  <si>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</si>
  <si>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</si>
  <si>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</si>
  <si>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</si>
  <si>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</si>
  <si>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</si>
  <si>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</si>
  <si>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</si>
  <si>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</si>
  <si>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</si>
  <si>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</si>
  <si>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</si>
  <si>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</si>
  <si>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</si>
  <si>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</si>
  <si>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</si>
  <si>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</si>
  <si>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</si>
  <si>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</si>
  <si>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</si>
  <si>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</si>
  <si>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</si>
  <si>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</si>
  <si>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</si>
  <si>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</si>
  <si>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</si>
  <si>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</si>
  <si>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</si>
  <si>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</si>
  <si>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</si>
  <si>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</si>
  <si>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</si>
  <si>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</si>
  <si>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</si>
  <si>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</si>
  <si>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</si>
  <si>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</si>
  <si>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</si>
  <si>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</si>
  <si>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</si>
  <si>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</si>
  <si>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</si>
  <si>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</si>
  <si>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</si>
  <si>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</si>
  <si>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</si>
  <si>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</si>
  <si>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</si>
  <si>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</si>
  <si>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</si>
  <si>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</si>
  <si>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</si>
  <si>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</si>
  <si>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</si>
  <si>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</si>
  <si>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</si>
  <si>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</si>
  <si>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</si>
  <si>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</si>
  <si>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</si>
  <si>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</si>
  <si>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</si>
  <si>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</si>
  <si>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</si>
  <si>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</si>
  <si>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</si>
  <si>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</si>
  <si>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</si>
  <si>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</si>
  <si>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</si>
  <si>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</si>
  <si>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</si>
  <si>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</si>
  <si>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</si>
  <si>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</si>
  <si>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</si>
  <si>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</si>
  <si>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</si>
  <si>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</si>
  <si>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</si>
  <si>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</si>
  <si>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</si>
  <si>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</si>
  <si>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</si>
  <si>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</si>
  <si>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</si>
  <si>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</si>
  <si>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</si>
  <si>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</si>
  <si>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</si>
  <si>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</si>
  <si>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</si>
  <si>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</si>
  <si>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</si>
  <si>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</si>
  <si>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</si>
  <si>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</si>
  <si>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</si>
  <si>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</si>
  <si>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</si>
  <si>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</si>
  <si>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</si>
  <si>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</si>
  <si>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</si>
  <si>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</si>
  <si>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</si>
  <si>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</si>
  <si>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</si>
  <si>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</si>
  <si>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</si>
  <si>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</si>
  <si>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</si>
  <si>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</si>
  <si>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</si>
  <si>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</si>
  <si>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</si>
  <si>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</si>
  <si>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</si>
  <si>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</si>
  <si>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</si>
  <si>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</si>
  <si>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</si>
  <si>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</si>
  <si>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</si>
  <si>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</si>
  <si>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</si>
  <si>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</si>
  <si>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</si>
  <si>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</si>
  <si>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</si>
  <si>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</si>
  <si>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</si>
  <si>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</si>
  <si>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</si>
  <si>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</si>
  <si>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</si>
  <si>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</si>
  <si>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</si>
  <si>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</si>
  <si>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</si>
  <si>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</si>
  <si>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</si>
  <si>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</si>
  <si>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</si>
  <si>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</si>
  <si>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</si>
  <si>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</si>
  <si>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</si>
  <si>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</si>
  <si>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</si>
  <si>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</si>
  <si>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</si>
  <si>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</si>
  <si>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</si>
  <si>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</si>
  <si>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</si>
  <si>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</si>
  <si>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</si>
  <si>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</si>
  <si>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</si>
  <si>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</si>
  <si>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</si>
  <si>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</si>
  <si>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</si>
  <si>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</si>
  <si>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</si>
  <si>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</si>
  <si>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</si>
  <si>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</si>
  <si>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</si>
  <si>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</si>
  <si>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</si>
  <si>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</si>
  <si>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</si>
  <si>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</si>
  <si>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</si>
  <si>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</si>
  <si>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</si>
  <si>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</si>
  <si>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</si>
  <si>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</si>
  <si>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</si>
  <si>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</si>
  <si>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</si>
  <si>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</si>
  <si>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</si>
  <si>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</si>
  <si>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</si>
  <si>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</si>
  <si>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</si>
  <si>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</si>
  <si>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</si>
  <si>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</si>
  <si>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</si>
  <si>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</si>
  <si>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</si>
  <si>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</si>
  <si>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</si>
  <si>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</si>
  <si>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</si>
  <si>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</si>
  <si>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</si>
  <si>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</si>
  <si>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</si>
  <si>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</si>
  <si>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</si>
  <si>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</si>
  <si>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</si>
  <si>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</si>
  <si>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</si>
  <si>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</si>
  <si>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</si>
  <si>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</si>
  <si>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</si>
  <si>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</si>
  <si>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</si>
  <si>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</si>
  <si>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</si>
  <si>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</si>
  <si>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</si>
  <si>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</si>
  <si>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</si>
  <si>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</si>
  <si>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</si>
  <si>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</si>
  <si>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</si>
  <si>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</si>
  <si>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</si>
  <si>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</si>
  <si>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</si>
  <si>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</si>
  <si>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</si>
  <si>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</si>
  <si>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</si>
  <si>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</si>
  <si>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</si>
  <si>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</si>
  <si>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</si>
  <si>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</si>
  <si>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</si>
  <si>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</si>
  <si>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</si>
  <si>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</si>
  <si>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</si>
  <si>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</si>
  <si>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</si>
  <si>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</si>
  <si>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</si>
  <si>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</si>
  <si>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</si>
  <si>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</si>
  <si>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</si>
  <si>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</si>
  <si>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</si>
  <si>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</si>
  <si>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</si>
  <si>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</si>
  <si>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</si>
  <si>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</si>
  <si>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</si>
  <si>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</si>
  <si>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</si>
  <si>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</si>
  <si>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</si>
  <si>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</si>
  <si>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</si>
  <si>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</si>
  <si>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</si>
  <si>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</si>
  <si>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</si>
  <si>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</si>
  <si>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</si>
  <si>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</si>
  <si>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</si>
  <si>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</si>
  <si>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</si>
  <si>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</si>
  <si>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</si>
  <si>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</si>
  <si>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</si>
  <si>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</si>
  <si>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</si>
  <si>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</si>
  <si>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</si>
  <si>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</si>
  <si>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</si>
  <si>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</si>
  <si>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</si>
  <si>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</si>
  <si>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</si>
  <si>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</si>
  <si>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</si>
  <si>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</si>
  <si>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</si>
  <si>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</si>
  <si>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</si>
  <si>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</si>
  <si>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</si>
  <si>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</si>
  <si>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</si>
  <si>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</si>
  <si>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</si>
  <si>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</si>
  <si>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</si>
  <si>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</si>
  <si>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</si>
  <si>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</si>
  <si>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</si>
  <si>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</si>
  <si>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</si>
  <si>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</si>
  <si>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</si>
  <si>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</si>
  <si>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</si>
  <si>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</si>
  <si>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</si>
  <si>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</si>
  <si>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</si>
  <si>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</si>
  <si>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</si>
  <si>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</si>
  <si>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</si>
  <si>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</si>
  <si>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</si>
  <si>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</si>
  <si>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</si>
  <si>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</si>
  <si>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</si>
  <si>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</si>
  <si>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</si>
  <si>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</si>
  <si>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</si>
  <si>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</si>
  <si>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</si>
  <si>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</si>
  <si>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</si>
  <si>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</si>
  <si>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</si>
  <si>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</si>
  <si>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</si>
  <si>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</si>
  <si>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</si>
  <si>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</si>
  <si>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</si>
  <si>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</si>
  <si>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</si>
  <si>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</si>
  <si>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</si>
  <si>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</si>
  <si>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</si>
  <si>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</si>
  <si>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</si>
  <si>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</si>
  <si>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</si>
  <si>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</si>
  <si>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</si>
  <si>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</si>
  <si>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</si>
  <si>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</si>
  <si>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</si>
  <si>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</si>
  <si>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</si>
  <si>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</si>
  <si>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</si>
  <si>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</si>
  <si>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</si>
  <si>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</si>
  <si>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</si>
  <si>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</si>
  <si>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</si>
  <si>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</si>
  <si>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</si>
  <si>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</si>
  <si>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</si>
  <si>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</si>
  <si>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</si>
  <si>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</si>
  <si>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</si>
  <si>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</si>
  <si>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</si>
  <si>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</si>
  <si>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</si>
  <si>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</si>
  <si>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</si>
  <si>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</si>
  <si>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</si>
  <si>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</si>
  <si>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</si>
  <si>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</si>
  <si>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</si>
  <si>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</si>
  <si>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</si>
  <si>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</si>
  <si>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</si>
  <si>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</si>
  <si>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</si>
  <si>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</si>
  <si>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</si>
  <si>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</si>
  <si>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</si>
  <si>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</si>
  <si>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</si>
  <si>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</si>
  <si>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</si>
  <si>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</si>
  <si>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</si>
  <si>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</si>
  <si>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</si>
  <si>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</si>
  <si>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</si>
  <si>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</si>
  <si>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</si>
  <si>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</si>
  <si>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</si>
  <si>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</si>
  <si>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</si>
  <si>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</si>
  <si>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</si>
  <si>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</si>
  <si>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</si>
  <si>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</si>
  <si>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</si>
  <si>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</si>
  <si>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</si>
  <si>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</si>
  <si>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</si>
  <si>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</si>
  <si>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</si>
  <si>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</si>
  <si>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</si>
  <si>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</si>
  <si>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</si>
  <si>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</si>
  <si>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</si>
  <si>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</si>
  <si>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</si>
  <si>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</si>
  <si>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</si>
  <si>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</si>
  <si>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</si>
  <si>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</si>
  <si>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</si>
  <si>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</si>
  <si>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</si>
  <si>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</si>
  <si>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</si>
  <si>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</si>
  <si>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</si>
  <si>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</si>
  <si>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</si>
  <si>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</si>
  <si>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</si>
  <si>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</si>
  <si>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</si>
  <si>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</si>
  <si>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</si>
  <si>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</si>
  <si>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</si>
  <si>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</si>
  <si>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</si>
  <si>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</si>
  <si>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</si>
  <si>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</si>
  <si>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</si>
  <si>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</si>
  <si>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</si>
  <si>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</si>
  <si>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</si>
  <si>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</si>
  <si>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</si>
  <si>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</si>
  <si>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</si>
  <si>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</si>
  <si>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</si>
  <si>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</si>
  <si>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</si>
  <si>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</si>
  <si>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</si>
  <si>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</si>
  <si>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</si>
  <si>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</si>
  <si>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</si>
  <si>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</si>
  <si>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</si>
  <si>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</si>
  <si>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</si>
  <si>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</si>
  <si>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</si>
  <si>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</si>
  <si>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</si>
  <si>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</si>
  <si>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</si>
  <si>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</si>
  <si>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</si>
  <si>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</si>
  <si>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</si>
  <si>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</si>
  <si>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</si>
  <si>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</si>
  <si>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</si>
  <si>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</si>
  <si>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</si>
  <si>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</si>
  <si>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</si>
  <si>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</si>
  <si>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</si>
  <si>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</si>
  <si>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</si>
  <si>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</si>
  <si>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</si>
  <si>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</si>
  <si>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</si>
  <si>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</si>
  <si>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</si>
  <si>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</si>
  <si>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</si>
  <si>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</si>
  <si>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</si>
  <si>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</si>
  <si>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</si>
  <si>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</si>
  <si>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</si>
  <si>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</si>
  <si>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</si>
  <si>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</si>
  <si>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</si>
  <si>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</si>
  <si>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</si>
  <si>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</si>
  <si>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</si>
  <si>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</si>
  <si>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</si>
  <si>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</si>
  <si>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</si>
  <si>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</si>
  <si>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</si>
  <si>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</si>
  <si>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</si>
  <si>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</si>
  <si>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</si>
  <si>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</si>
  <si>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</si>
  <si>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</si>
  <si>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</si>
  <si>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</si>
  <si>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</si>
  <si>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</si>
  <si>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</si>
  <si>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</si>
  <si>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</si>
  <si>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</si>
  <si>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</si>
  <si>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</si>
  <si>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</si>
  <si>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</si>
  <si>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</si>
  <si>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</si>
  <si>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</si>
  <si>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</si>
  <si>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</si>
  <si>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</si>
  <si>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</si>
  <si>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</si>
  <si>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</si>
  <si>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</si>
  <si>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</si>
  <si>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</si>
  <si>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</si>
  <si>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</si>
  <si>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</si>
  <si>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</si>
  <si>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</si>
  <si>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</si>
  <si>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</si>
  <si>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</si>
  <si>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</si>
  <si>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</si>
  <si>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</si>
  <si>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</si>
  <si>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</si>
  <si>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</si>
  <si>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</si>
  <si>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</si>
  <si>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</si>
  <si>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</si>
  <si>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</si>
  <si>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</si>
  <si>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</si>
  <si>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</si>
  <si>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</si>
  <si>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</si>
  <si>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</si>
  <si>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</si>
  <si>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</si>
  <si>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</si>
  <si>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</si>
  <si>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</si>
  <si>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</si>
  <si>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</si>
  <si>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</si>
  <si>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</si>
  <si>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</si>
  <si>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</si>
  <si>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</si>
  <si>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</si>
  <si>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</si>
  <si>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</si>
  <si>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</si>
  <si>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</si>
  <si>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</si>
  <si>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</si>
  <si>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</si>
  <si>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</si>
  <si>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</si>
  <si>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</si>
  <si>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</si>
  <si>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</si>
  <si>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</si>
  <si>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</si>
  <si>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</si>
  <si>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</si>
  <si>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</si>
  <si>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</si>
  <si>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</si>
  <si>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</si>
  <si>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</si>
  <si>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</si>
  <si>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</si>
  <si>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</si>
  <si>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</si>
  <si>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</si>
  <si>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</si>
  <si>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</si>
  <si>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</si>
  <si>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</si>
  <si>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</si>
  <si>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</si>
  <si>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</si>
  <si>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</si>
  <si>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</si>
  <si>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</si>
  <si>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</si>
  <si>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</si>
  <si>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</si>
  <si>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</si>
  <si>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</si>
  <si>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</si>
  <si>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</si>
  <si>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</si>
  <si>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</si>
  <si>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</si>
  <si>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</si>
  <si>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</si>
  <si>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</si>
  <si>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</si>
  <si>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</si>
  <si>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</si>
  <si>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</si>
  <si>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</si>
  <si>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</si>
  <si>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</si>
  <si>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</si>
  <si>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</si>
  <si>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</si>
  <si>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</si>
  <si>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</si>
  <si>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</si>
  <si>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</si>
  <si>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</si>
  <si>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</si>
  <si>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</si>
  <si>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</si>
  <si>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</si>
  <si>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</si>
  <si>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</si>
  <si>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</si>
  <si>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</si>
  <si>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</si>
  <si>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</si>
  <si>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</si>
  <si>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</si>
  <si>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</si>
  <si>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</si>
  <si>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</si>
  <si>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</si>
  <si>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</si>
  <si>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</si>
  <si>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</si>
  <si>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</si>
  <si>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</si>
  <si>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</si>
  <si>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</si>
  <si>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</si>
  <si>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</si>
  <si>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</si>
  <si>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</si>
  <si>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</si>
  <si>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</si>
  <si>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</si>
  <si>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</si>
  <si>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</si>
  <si>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</si>
  <si>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</si>
  <si>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</si>
  <si>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</si>
  <si>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</si>
  <si>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</si>
  <si>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</si>
  <si>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</si>
  <si>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</si>
  <si>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</si>
  <si>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</si>
  <si>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</si>
  <si>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</si>
  <si>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</si>
  <si>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</si>
  <si>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</si>
  <si>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</si>
  <si>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</si>
  <si>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</si>
  <si>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</si>
  <si>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</si>
  <si>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</si>
  <si>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</si>
  <si>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</si>
  <si>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</si>
  <si>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</si>
  <si>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</si>
  <si>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</si>
  <si>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</si>
  <si>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</si>
  <si>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</si>
  <si>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</si>
  <si>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</si>
  <si>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</si>
  <si>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</si>
  <si>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</si>
  <si>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</si>
  <si>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</si>
  <si>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</si>
  <si>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</si>
  <si>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</si>
  <si>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</si>
  <si>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</si>
  <si>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</si>
  <si>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</si>
  <si>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</si>
  <si>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</si>
  <si>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</si>
  <si>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</si>
  <si>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</si>
  <si>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</si>
  <si>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</si>
  <si>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</si>
  <si>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</si>
  <si>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</si>
  <si>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</si>
  <si>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</si>
  <si>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</si>
  <si>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</si>
  <si>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</si>
  <si>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</si>
  <si>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</si>
  <si>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</si>
  <si>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</si>
  <si>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</si>
  <si>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</si>
  <si>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</si>
  <si>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</si>
  <si>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</si>
  <si>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</si>
  <si>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</si>
  <si>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</si>
  <si>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</si>
  <si>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</si>
  <si>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</si>
  <si>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</si>
  <si>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</si>
  <si>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</si>
  <si>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</si>
  <si>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</si>
  <si>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</si>
  <si>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</si>
  <si>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</si>
  <si>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</si>
  <si>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</si>
  <si>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</si>
  <si>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</si>
  <si>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</si>
  <si>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</si>
  <si>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</si>
  <si>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</si>
  <si>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</si>
  <si>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</si>
  <si>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</si>
  <si>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</si>
  <si>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</si>
  <si>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</si>
  <si>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</si>
  <si>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</si>
  <si>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</si>
  <si>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</si>
  <si>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</si>
  <si>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</si>
  <si>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</si>
  <si>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</si>
  <si>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</si>
  <si>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</si>
  <si>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</si>
  <si>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</si>
  <si>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</si>
  <si>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</si>
  <si>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</si>
  <si>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</si>
  <si>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</si>
  <si>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</si>
  <si>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</si>
  <si>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</si>
  <si>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</si>
  <si>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</si>
  <si>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</si>
  <si>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</si>
  <si>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</si>
  <si>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</si>
  <si>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</si>
  <si>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</si>
  <si>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</si>
  <si>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</si>
  <si>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</si>
  <si>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</si>
  <si>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</si>
  <si>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</si>
  <si>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</si>
  <si>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</si>
  <si>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</si>
  <si>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</si>
  <si>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</si>
  <si>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</si>
  <si>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</si>
  <si>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</si>
  <si>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</si>
  <si>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</si>
  <si>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</si>
  <si>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</si>
  <si>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</si>
  <si>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</si>
  <si>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</si>
  <si>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</si>
  <si>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</si>
  <si>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</si>
  <si>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</si>
  <si>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</si>
  <si>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</si>
  <si>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</si>
  <si>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</si>
  <si>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</si>
  <si>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</si>
  <si>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</si>
  <si>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</si>
  <si>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</si>
  <si>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</si>
  <si>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</si>
  <si>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</si>
  <si>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</si>
  <si>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</si>
  <si>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</si>
  <si>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</si>
  <si>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</si>
  <si>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</si>
  <si>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</si>
  <si>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</si>
  <si>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</si>
  <si>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</si>
  <si>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</si>
  <si>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</si>
  <si>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</si>
  <si>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</si>
  <si>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</si>
  <si>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</si>
  <si>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</si>
  <si>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</si>
  <si>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</si>
  <si>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</si>
  <si>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</si>
  <si>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</si>
  <si>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</si>
  <si>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</si>
  <si>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</si>
  <si>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</si>
  <si>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</si>
  <si>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</si>
  <si>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</si>
  <si>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</si>
  <si>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</si>
  <si>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</si>
  <si>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</si>
  <si>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</si>
  <si>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</si>
  <si>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</si>
  <si>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</si>
  <si>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</si>
  <si>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</si>
  <si>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</si>
  <si>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</si>
  <si>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</si>
  <si>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</si>
  <si>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</si>
  <si>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</si>
  <si>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</si>
  <si>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</si>
  <si>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</si>
  <si>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</si>
  <si>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</si>
  <si>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</si>
  <si>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</si>
  <si>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</si>
  <si>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</si>
  <si>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</si>
  <si>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</si>
  <si>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</si>
  <si>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</si>
  <si>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</si>
  <si>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</si>
  <si>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</si>
  <si>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</si>
  <si>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</si>
  <si>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</si>
  <si>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</si>
  <si>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</si>
  <si>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</si>
  <si>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</si>
  <si>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</si>
  <si>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</si>
  <si>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</si>
  <si>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</si>
  <si>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</si>
  <si>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</si>
  <si>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</si>
  <si>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</si>
  <si>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</si>
  <si>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</si>
  <si>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</si>
  <si>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</si>
  <si>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</si>
  <si>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</si>
  <si>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</si>
  <si>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</si>
  <si>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</si>
  <si>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</si>
  <si>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</si>
  <si>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</si>
  <si>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</si>
  <si>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</si>
  <si>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</si>
  <si>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</si>
  <si>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</si>
  <si>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</si>
  <si>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</si>
  <si>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</si>
  <si>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</si>
  <si>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</si>
  <si>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</si>
  <si>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</si>
  <si>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</si>
  <si>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</si>
  <si>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</si>
  <si>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</si>
  <si>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</si>
  <si>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</si>
  <si>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</si>
  <si>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</si>
  <si>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</si>
  <si>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</si>
  <si>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</si>
  <si>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</si>
  <si>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</si>
  <si>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</si>
  <si>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</si>
  <si>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</si>
  <si>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</si>
  <si>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</si>
  <si>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</si>
  <si>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</si>
  <si>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</si>
  <si>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</si>
  <si>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</si>
  <si>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</si>
  <si>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</si>
  <si>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</si>
  <si>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</si>
  <si>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</si>
  <si>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</si>
  <si>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</si>
  <si>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</si>
  <si>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</si>
  <si>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</si>
  <si>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</si>
  <si>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</si>
  <si>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</si>
  <si>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</si>
  <si>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</si>
  <si>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</si>
  <si>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</si>
  <si>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</si>
  <si>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</si>
  <si>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</si>
  <si>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</si>
  <si>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</si>
  <si>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</si>
  <si>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</si>
  <si>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</si>
  <si>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</si>
  <si>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</si>
  <si>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</si>
  <si>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</si>
  <si>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</si>
  <si>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</si>
  <si>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</si>
  <si>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</si>
  <si>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</si>
  <si>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</si>
  <si>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</si>
  <si>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</si>
  <si>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</si>
  <si>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</si>
  <si>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</si>
  <si>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</si>
  <si>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</si>
  <si>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</si>
  <si>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</si>
  <si>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</si>
  <si>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</si>
  <si>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</si>
  <si>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</si>
  <si>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</si>
  <si>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</si>
  <si>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</si>
  <si>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</si>
  <si>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</si>
  <si>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</si>
  <si>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</si>
  <si>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</si>
  <si>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</si>
  <si>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</si>
  <si>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</si>
  <si>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</si>
  <si>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</si>
  <si>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</si>
  <si>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</si>
  <si>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</si>
  <si>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</si>
  <si>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</si>
  <si>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</si>
  <si>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</si>
  <si>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</si>
  <si>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</si>
  <si>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</si>
  <si>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</si>
  <si>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</si>
  <si>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</si>
  <si>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</si>
  <si>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</si>
  <si>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</si>
  <si>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</si>
  <si>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</si>
  <si>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</si>
  <si>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</si>
  <si>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</si>
  <si>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</si>
  <si>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</si>
  <si>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</si>
  <si>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</si>
  <si>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</si>
  <si>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</si>
  <si>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</si>
  <si>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</si>
  <si>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</si>
  <si>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</si>
  <si>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</si>
  <si>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</si>
  <si>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</si>
  <si>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</si>
  <si>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</si>
  <si>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</si>
  <si>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</si>
  <si>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</si>
  <si>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</si>
  <si>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</si>
  <si>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</si>
  <si>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</si>
  <si>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</si>
  <si>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</si>
  <si>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</si>
  <si>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</si>
  <si>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</si>
  <si>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</si>
  <si>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</si>
  <si>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</si>
  <si>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</si>
  <si>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</si>
  <si>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</si>
  <si>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</si>
  <si>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</si>
  <si>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</si>
  <si>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</si>
  <si>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</si>
  <si>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</si>
  <si>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</si>
  <si>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</si>
  <si>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</si>
  <si>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</si>
  <si>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</si>
  <si>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</si>
  <si>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</si>
  <si>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</si>
  <si>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</si>
  <si>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</si>
  <si>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</si>
  <si>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</si>
  <si>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</si>
  <si>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</si>
  <si>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</si>
  <si>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</si>
  <si>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</si>
  <si>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</si>
  <si>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</si>
  <si>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</si>
  <si>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</si>
  <si>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</si>
  <si>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</si>
  <si>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</si>
  <si>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</si>
  <si>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</si>
  <si>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</si>
  <si>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</si>
  <si>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</si>
  <si>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</si>
  <si>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</si>
  <si>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</si>
  <si>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</si>
  <si>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</si>
  <si>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</si>
  <si>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</si>
  <si>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</si>
  <si>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</si>
  <si>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</si>
  <si>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</si>
  <si>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</si>
  <si>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</si>
  <si>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</si>
  <si>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</si>
  <si>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</si>
  <si>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</si>
  <si>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</si>
  <si>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</si>
  <si>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</si>
  <si>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</si>
  <si>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</si>
  <si>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</si>
  <si>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</si>
  <si>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</si>
  <si>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</si>
  <si>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</si>
  <si>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</si>
  <si>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</si>
  <si>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</si>
  <si>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</si>
  <si>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</si>
  <si>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</si>
  <si>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</si>
  <si>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</si>
  <si>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</si>
  <si>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</si>
  <si>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</si>
  <si>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</si>
  <si>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</si>
  <si>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</si>
  <si>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</si>
  <si>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</si>
  <si>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</si>
  <si>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</si>
  <si>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</si>
  <si>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</si>
  <si>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</si>
  <si>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</si>
  <si>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</si>
  <si>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</si>
  <si>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</si>
  <si>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</si>
  <si>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</si>
  <si>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</si>
  <si>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</si>
  <si>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</si>
  <si>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</si>
  <si>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</si>
  <si>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</si>
  <si>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</si>
  <si>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</si>
  <si>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</si>
  <si>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</si>
  <si>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</si>
  <si>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</si>
  <si>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</si>
  <si>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</si>
  <si>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</si>
  <si>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</si>
  <si>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</si>
  <si>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</si>
  <si>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</si>
  <si>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</si>
  <si>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</si>
  <si>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</si>
  <si>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</si>
  <si>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</si>
  <si>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</si>
  <si>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</si>
  <si>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</si>
  <si>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</si>
  <si>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</si>
  <si>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</si>
  <si>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</si>
  <si>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</si>
  <si>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</si>
  <si>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</si>
  <si>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</si>
  <si>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</si>
  <si>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</si>
  <si>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</si>
  <si>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</si>
  <si>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</si>
  <si>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</si>
  <si>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</si>
  <si>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</si>
  <si>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</si>
  <si>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</si>
  <si>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</si>
  <si>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</si>
  <si>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</si>
  <si>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</si>
  <si>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</si>
  <si>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</si>
  <si>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</si>
  <si>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</si>
  <si>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</si>
  <si>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</si>
  <si>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</si>
  <si>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</si>
  <si>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</si>
  <si>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</si>
  <si>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</si>
  <si>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</si>
  <si>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</si>
  <si>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</si>
  <si>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</si>
  <si>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</si>
  <si>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</si>
  <si>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</si>
  <si>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</si>
  <si>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</si>
  <si>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</si>
  <si>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</si>
  <si>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</si>
  <si>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</si>
  <si>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</si>
  <si>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</si>
  <si>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</si>
  <si>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</si>
  <si>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</si>
  <si>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</si>
  <si>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</si>
  <si>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</si>
  <si>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</si>
  <si>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</si>
  <si>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</si>
  <si>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</si>
  <si>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</si>
  <si>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</si>
  <si>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</si>
  <si>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</si>
  <si>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</si>
  <si>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</si>
  <si>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</si>
  <si>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</si>
  <si>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</si>
  <si>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</si>
  <si>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</si>
  <si>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</si>
  <si>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</si>
  <si>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</si>
  <si>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</si>
  <si>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</si>
  <si>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</si>
  <si>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</si>
  <si>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</si>
  <si>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</si>
  <si>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</si>
  <si>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</si>
  <si>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</si>
  <si>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</si>
  <si>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</si>
  <si>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</si>
  <si>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</si>
  <si>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</si>
  <si>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</si>
  <si>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</si>
  <si>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</si>
  <si>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</si>
  <si>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</si>
  <si>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</si>
  <si>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</si>
  <si>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</si>
  <si>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</si>
  <si>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</si>
  <si>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</si>
  <si>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</si>
  <si>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</si>
  <si>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</si>
  <si>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</si>
  <si>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</si>
  <si>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</si>
  <si>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</si>
  <si>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</si>
  <si>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</si>
  <si>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</si>
  <si>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</si>
  <si>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</si>
  <si>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</si>
  <si>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</si>
  <si>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</si>
  <si>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</si>
  <si>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</si>
  <si>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</si>
  <si>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</si>
  <si>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</si>
  <si>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</si>
  <si>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</si>
  <si>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</si>
  <si>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</si>
  <si>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</si>
  <si>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</si>
  <si>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</si>
  <si>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</si>
  <si>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</si>
  <si>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</si>
  <si>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</si>
  <si>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</si>
  <si>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</si>
  <si>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</si>
  <si>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</si>
  <si>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</si>
  <si>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</si>
  <si>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</si>
  <si>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</si>
  <si>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</si>
  <si>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</si>
  <si>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</si>
  <si>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</si>
  <si>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</si>
  <si>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</si>
  <si>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</si>
  <si>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</si>
  <si>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</si>
  <si>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</si>
  <si>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</si>
  <si>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</si>
  <si>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</si>
  <si>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</si>
  <si>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</si>
  <si>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</si>
  <si>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</si>
  <si>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</si>
  <si>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</si>
  <si>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</si>
  <si>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</si>
  <si>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</si>
  <si>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</si>
  <si>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</si>
  <si>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</si>
  <si>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</si>
  <si>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</si>
  <si>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</si>
  <si>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</si>
  <si>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</si>
  <si>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</si>
  <si>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</si>
  <si>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</si>
  <si>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</si>
  <si>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</si>
  <si>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</si>
  <si>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</si>
  <si>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</si>
  <si>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</si>
  <si>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</si>
  <si>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</si>
  <si>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</si>
  <si>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</si>
  <si>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</si>
  <si>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</si>
  <si>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</si>
  <si>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</si>
  <si>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</si>
  <si>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</si>
  <si>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</si>
  <si>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</si>
  <si>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</si>
  <si>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</si>
  <si>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</si>
  <si>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</si>
  <si>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</si>
  <si>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</si>
  <si>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</si>
  <si>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</si>
  <si>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</si>
  <si>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</si>
  <si>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</si>
  <si>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</si>
  <si>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</si>
  <si>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</si>
  <si>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</si>
  <si>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</si>
  <si>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</si>
  <si>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</si>
  <si>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</si>
  <si>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</si>
  <si>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</si>
  <si>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</si>
  <si>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</si>
  <si>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</si>
  <si>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</si>
  <si>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</si>
  <si>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</si>
  <si>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</si>
  <si>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</si>
  <si>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</si>
  <si>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</si>
  <si>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</si>
  <si>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</si>
  <si>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</si>
  <si>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</si>
  <si>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</si>
  <si>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</si>
  <si>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</si>
  <si>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</si>
  <si>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</si>
  <si>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</si>
  <si>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</si>
  <si>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</si>
  <si>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</si>
  <si>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</si>
  <si>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</si>
  <si>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</si>
  <si>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</si>
  <si>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</si>
  <si>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</si>
  <si>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</si>
  <si>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</si>
  <si>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</si>
  <si>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</si>
  <si>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</si>
  <si>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</si>
  <si>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</si>
  <si>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</si>
  <si>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</si>
  <si>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</si>
  <si>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</si>
  <si>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</si>
  <si>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</si>
  <si>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</si>
  <si>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</si>
  <si>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</si>
  <si>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</si>
  <si>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</si>
  <si>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</si>
  <si>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</si>
  <si>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</si>
  <si>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</si>
  <si>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</si>
  <si>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</si>
  <si>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</si>
  <si>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</si>
  <si>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</si>
  <si>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</si>
  <si>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</si>
  <si>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</si>
  <si>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</si>
  <si>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</si>
  <si>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</si>
  <si>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</si>
  <si>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</si>
  <si>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</si>
  <si>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</si>
  <si>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</si>
  <si>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</si>
  <si>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</si>
  <si>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</si>
  <si>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</si>
  <si>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</si>
  <si>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</si>
  <si>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</si>
  <si>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</si>
  <si>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</si>
  <si>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</si>
  <si>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</si>
  <si>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</si>
  <si>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</si>
  <si>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</si>
  <si>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</si>
  <si>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</si>
  <si>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</si>
  <si>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</si>
  <si>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</si>
  <si>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</si>
  <si>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</si>
  <si>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</si>
  <si>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</si>
  <si>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</si>
  <si>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</si>
  <si>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</si>
  <si>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</si>
  <si>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</si>
  <si>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</si>
  <si>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</si>
  <si>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</si>
  <si>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</si>
  <si>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</si>
  <si>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</si>
  <si>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</si>
  <si>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</si>
  <si>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</si>
  <si>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</si>
  <si>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</si>
  <si>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</si>
  <si>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</si>
  <si>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</si>
  <si>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</si>
  <si>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</si>
  <si>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</si>
  <si>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</si>
  <si>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</si>
  <si>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</si>
  <si>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</si>
  <si>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</si>
  <si>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</si>
  <si>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</si>
  <si>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</si>
  <si>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</si>
  <si>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</si>
  <si>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</si>
  <si>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</si>
  <si>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</si>
  <si>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</si>
  <si>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</si>
  <si>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</si>
  <si>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</si>
  <si>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</si>
  <si>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</si>
  <si>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</si>
  <si>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</si>
  <si>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</si>
  <si>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</si>
  <si>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</si>
  <si>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</si>
  <si>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</si>
  <si>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</si>
  <si>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</si>
  <si>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</si>
  <si>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</si>
  <si>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</si>
  <si>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</si>
  <si>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</si>
  <si>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</si>
  <si>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</si>
  <si>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</si>
  <si>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</si>
  <si>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</si>
  <si>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</si>
  <si>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</si>
  <si>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</si>
  <si>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</si>
  <si>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</si>
  <si>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</si>
  <si>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</si>
  <si>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</si>
  <si>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</si>
  <si>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</si>
  <si>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</si>
  <si>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</si>
  <si>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</si>
  <si>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</si>
  <si>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</si>
  <si>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</si>
  <si>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</si>
  <si>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</si>
  <si>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</si>
  <si>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</si>
  <si>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</si>
  <si>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</si>
  <si>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</si>
  <si>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</si>
  <si>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</si>
  <si>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</si>
  <si>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</si>
  <si>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</si>
  <si>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</si>
  <si>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</si>
  <si>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</si>
  <si>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</si>
  <si>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</si>
  <si>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</si>
  <si>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</si>
  <si>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</si>
  <si>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</si>
  <si>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</si>
  <si>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</si>
  <si>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</si>
  <si>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</si>
  <si>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</si>
  <si>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</si>
  <si>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</si>
  <si>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</si>
  <si>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</si>
  <si>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</si>
  <si>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</si>
  <si>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</si>
  <si>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</si>
  <si>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</si>
  <si>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</si>
  <si>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</si>
  <si>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</si>
  <si>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</si>
  <si>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</si>
  <si>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</si>
  <si>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</si>
  <si>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</si>
  <si>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</si>
  <si>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</si>
  <si>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</si>
  <si>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</si>
  <si>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</si>
  <si>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</si>
  <si>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</si>
  <si>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</si>
  <si>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</si>
  <si>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</si>
  <si>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</si>
  <si>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</si>
  <si>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</si>
  <si>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</si>
  <si>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</si>
  <si>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</si>
  <si>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</si>
  <si>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</si>
  <si>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</si>
  <si>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</si>
  <si>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</si>
  <si>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</si>
  <si>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</si>
  <si>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</si>
  <si>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</si>
  <si>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</si>
  <si>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</si>
  <si>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</si>
  <si>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</si>
  <si>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</si>
  <si>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</si>
  <si>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</si>
  <si>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</si>
  <si>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</si>
  <si>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</si>
  <si>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</si>
  <si>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</si>
  <si>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</si>
  <si>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</si>
  <si>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</si>
  <si>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</si>
  <si>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</si>
  <si>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</si>
  <si>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</si>
  <si>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</si>
  <si>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</si>
  <si>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</si>
  <si>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</si>
  <si>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</si>
  <si>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</si>
  <si>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</si>
  <si>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</si>
  <si>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</si>
  <si>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</si>
  <si>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</si>
  <si>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</si>
  <si>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</si>
  <si>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</si>
  <si>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</si>
  <si>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</si>
  <si>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</si>
  <si>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</si>
  <si>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</si>
  <si>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</si>
  <si>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</si>
  <si>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</si>
  <si>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</si>
  <si>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</si>
  <si>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</si>
  <si>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</si>
  <si>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</si>
  <si>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</si>
  <si>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</si>
  <si>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</si>
  <si>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</si>
  <si>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</si>
  <si>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</si>
  <si>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</si>
  <si>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</si>
  <si>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</si>
  <si>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</si>
  <si>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</si>
  <si>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</si>
  <si>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</si>
  <si>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</si>
  <si>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</si>
  <si>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</si>
  <si>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</si>
  <si>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</si>
  <si>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</si>
  <si>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</si>
  <si>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</si>
  <si>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</si>
  <si>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</si>
  <si>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</si>
  <si>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</si>
  <si>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</si>
  <si>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</si>
  <si>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</si>
  <si>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</si>
  <si>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</si>
  <si>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</si>
  <si>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</si>
  <si>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</si>
  <si>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</si>
  <si>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</si>
  <si>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</si>
  <si>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</si>
  <si>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</si>
  <si>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</si>
  <si>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</si>
  <si>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</si>
  <si>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</si>
  <si>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</si>
  <si>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</si>
  <si>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</si>
  <si>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</si>
  <si>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</si>
  <si>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</si>
  <si>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</si>
  <si>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</si>
  <si>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</si>
  <si>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</si>
  <si>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</si>
  <si>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</si>
  <si>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</si>
  <si>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</si>
  <si>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</si>
  <si>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</si>
  <si>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</si>
  <si>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</si>
  <si>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</si>
  <si>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</si>
  <si>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</si>
  <si>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</si>
  <si>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</si>
  <si>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</si>
  <si>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</si>
  <si>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</si>
  <si>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</si>
  <si>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</si>
  <si>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</si>
  <si>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</si>
  <si>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</si>
  <si>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</si>
  <si>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</si>
  <si>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</si>
  <si>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</si>
  <si>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</si>
  <si>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</si>
  <si>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</si>
  <si>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</si>
  <si>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</si>
  <si>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</si>
  <si>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</si>
  <si>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</si>
  <si>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</si>
  <si>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</si>
  <si>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</si>
  <si>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</si>
  <si>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</si>
  <si>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</si>
  <si>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</si>
  <si>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</si>
  <si>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</si>
  <si>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</si>
  <si>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</si>
  <si>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</si>
  <si>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</si>
  <si>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</si>
  <si>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</si>
  <si>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</si>
  <si>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</si>
  <si>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</si>
  <si>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</si>
  <si>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</si>
  <si>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</si>
  <si>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</si>
  <si>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</si>
  <si>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</si>
  <si>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</si>
  <si>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</si>
  <si>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</si>
  <si>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</si>
  <si>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</si>
  <si>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</si>
  <si>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</si>
  <si>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</si>
  <si>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</si>
  <si>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</si>
  <si>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</si>
  <si>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</si>
  <si>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</si>
  <si>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</si>
  <si>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</si>
  <si>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</si>
  <si>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</si>
  <si>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</si>
  <si>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</si>
  <si>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</si>
  <si>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</si>
  <si>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</si>
  <si>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</si>
  <si>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</si>
  <si>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</si>
  <si>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</si>
  <si>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</si>
  <si>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</si>
  <si>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</si>
  <si>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</si>
  <si>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</si>
  <si>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</si>
  <si>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</si>
  <si>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</si>
  <si>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</si>
  <si>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</si>
  <si>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</si>
  <si>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</si>
  <si>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</si>
  <si>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</si>
  <si>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</si>
  <si>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</si>
  <si>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</si>
  <si>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</si>
  <si>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</si>
  <si>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</si>
  <si>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</si>
  <si>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</si>
  <si>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</si>
  <si>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</si>
  <si>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</si>
  <si>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</si>
  <si>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</si>
  <si>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</si>
  <si>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</si>
  <si>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</si>
  <si>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</si>
  <si>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</si>
  <si>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</si>
  <si>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</si>
  <si>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</si>
  <si>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</si>
  <si>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</si>
  <si>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</si>
  <si>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</si>
  <si>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</si>
  <si>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</si>
  <si>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</si>
  <si>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</si>
  <si>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</si>
  <si>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</si>
  <si>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</si>
  <si>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</si>
  <si>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</si>
  <si>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</si>
  <si>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</si>
  <si>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</si>
  <si>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</si>
  <si>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</si>
  <si>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</si>
  <si>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</si>
  <si>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</si>
  <si>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</si>
  <si>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</si>
  <si>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</si>
  <si>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</si>
  <si>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</si>
  <si>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</si>
  <si>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</si>
  <si>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</si>
  <si>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</si>
  <si>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</si>
  <si>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</si>
  <si>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</si>
  <si>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</si>
  <si>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</si>
  <si>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</si>
  <si>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</si>
  <si>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</si>
  <si>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</si>
  <si>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</si>
  <si>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</si>
  <si>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</si>
  <si>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</si>
  <si>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</si>
  <si>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</si>
  <si>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</si>
  <si>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</si>
  <si>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</si>
  <si>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</si>
  <si>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</si>
  <si>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</si>
  <si>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</si>
  <si>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</si>
  <si>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</si>
  <si>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</si>
  <si>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</si>
  <si>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</si>
  <si>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</si>
  <si>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</si>
  <si>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</si>
  <si>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</si>
  <si>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</si>
  <si>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</si>
  <si>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</si>
  <si>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</si>
  <si>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</si>
  <si>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</si>
  <si>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</si>
  <si>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</si>
  <si>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</si>
  <si>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</si>
  <si>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</si>
  <si>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</si>
  <si>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</si>
  <si>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</si>
  <si>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</si>
  <si>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</si>
  <si>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</si>
  <si>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</si>
  <si>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</si>
  <si>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</si>
  <si>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</si>
  <si>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</si>
  <si>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</si>
  <si>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</si>
  <si>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</si>
  <si>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</si>
  <si>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</si>
  <si>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</si>
  <si>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</si>
  <si>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</si>
  <si>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</si>
  <si>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</si>
  <si>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</si>
  <si>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</si>
  <si>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</si>
  <si>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</si>
  <si>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</si>
  <si>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</si>
  <si>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</si>
  <si>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</si>
  <si>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</si>
  <si>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</si>
  <si>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</si>
  <si>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</si>
  <si>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</si>
  <si>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</si>
  <si>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</si>
  <si>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</si>
  <si>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</si>
  <si>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</si>
  <si>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</si>
  <si>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</si>
  <si>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</si>
  <si>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</si>
  <si>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</si>
  <si>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</si>
  <si>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</si>
  <si>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</si>
  <si>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</si>
  <si>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</si>
  <si>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</si>
  <si>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</si>
  <si>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</si>
  <si>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</si>
  <si>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</si>
  <si>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</si>
  <si>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</si>
  <si>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</si>
  <si>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</si>
  <si>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</si>
  <si>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</si>
  <si>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</si>
  <si>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</si>
  <si>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</si>
  <si>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</si>
  <si>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</si>
  <si>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</si>
  <si>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</si>
  <si>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</si>
  <si>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</si>
  <si>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</si>
  <si>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</si>
  <si>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</si>
  <si>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</si>
  <si>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</si>
  <si>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</si>
  <si>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</si>
  <si>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</si>
  <si>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</si>
  <si>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</si>
  <si>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</si>
  <si>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</si>
  <si>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</si>
  <si>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</si>
  <si>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</si>
  <si>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</si>
  <si>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</si>
  <si>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</si>
  <si>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</si>
  <si>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</si>
  <si>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</si>
  <si>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</si>
  <si>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</si>
  <si>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</si>
  <si>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</si>
  <si>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</si>
  <si>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</si>
  <si>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</si>
  <si>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</si>
  <si>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</si>
  <si>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</si>
  <si>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</si>
  <si>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</si>
  <si>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</si>
  <si>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</si>
  <si>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</si>
  <si>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</si>
  <si>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</si>
  <si>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</si>
  <si>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</si>
  <si>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</si>
  <si>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</si>
  <si>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</si>
  <si>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</si>
  <si>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</si>
  <si>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</si>
  <si>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</si>
  <si>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</si>
  <si>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</si>
  <si>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</si>
  <si>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</si>
  <si>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</si>
  <si>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</si>
  <si>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</si>
  <si>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</si>
  <si>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</si>
  <si>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</si>
  <si>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</si>
  <si>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</si>
  <si>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</si>
  <si>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</si>
  <si>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</si>
  <si>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</si>
  <si>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</si>
  <si>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</si>
  <si>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</si>
  <si>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</si>
  <si>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</si>
  <si>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</si>
  <si>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</si>
  <si>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</si>
  <si>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</si>
  <si>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</si>
  <si>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</si>
  <si>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</si>
  <si>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</si>
  <si>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</si>
  <si>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</si>
  <si>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</si>
  <si>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</si>
  <si>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</si>
  <si>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</si>
  <si>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</si>
  <si>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</si>
  <si>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</si>
  <si>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</si>
  <si>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</si>
  <si>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</si>
  <si>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</si>
  <si>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</si>
  <si>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</si>
  <si>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</si>
  <si>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</si>
  <si>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</si>
  <si>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</si>
  <si>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</si>
  <si>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</si>
  <si>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</si>
  <si>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</si>
  <si>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</si>
  <si>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</si>
  <si>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</si>
  <si>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</si>
  <si>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</si>
  <si>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</si>
  <si>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</si>
  <si>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</si>
  <si>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</si>
  <si>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</si>
  <si>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</si>
  <si>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</si>
  <si>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</si>
  <si>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</si>
  <si>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</si>
  <si>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</si>
  <si>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</si>
  <si>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</si>
  <si>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</si>
  <si>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</si>
  <si>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</si>
  <si>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</si>
  <si>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</si>
  <si>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</si>
  <si>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</si>
  <si>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</si>
  <si>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</si>
  <si>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</si>
  <si>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</si>
  <si>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</si>
  <si>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</si>
  <si>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</si>
  <si>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</si>
  <si>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</si>
  <si>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</si>
  <si>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</si>
  <si>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</si>
  <si>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</si>
  <si>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</si>
  <si>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</si>
  <si>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</si>
  <si>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</si>
  <si>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</si>
  <si>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</si>
  <si>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</si>
  <si>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</si>
  <si>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</si>
  <si>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</si>
  <si>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</si>
  <si>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</si>
  <si>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</si>
  <si>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</si>
  <si>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</si>
  <si>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</si>
  <si>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</si>
  <si>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</si>
  <si>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</si>
  <si>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</si>
  <si>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</si>
  <si>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</si>
  <si>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</si>
  <si>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</si>
  <si>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</si>
  <si>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</si>
  <si>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</si>
  <si>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</si>
  <si>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</si>
  <si>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</si>
  <si>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</si>
  <si>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</si>
  <si>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</si>
  <si>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</si>
  <si>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</si>
  <si>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</si>
  <si>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</si>
  <si>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</si>
  <si>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</si>
  <si>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</si>
  <si>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</si>
  <si>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</si>
  <si>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</si>
  <si>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</si>
  <si>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</si>
  <si>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</si>
  <si>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</si>
  <si>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</si>
  <si>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</si>
  <si>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</si>
  <si>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</si>
  <si>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</si>
  <si>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</si>
  <si>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</si>
  <si>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</si>
  <si>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</si>
  <si>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</si>
  <si>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</si>
  <si>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</si>
  <si>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</si>
  <si>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</si>
  <si>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</si>
  <si>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</si>
  <si>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</si>
  <si>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</si>
  <si>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</si>
  <si>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</si>
  <si>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</si>
  <si>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</si>
  <si>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</si>
  <si>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</si>
  <si>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</si>
  <si>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</si>
  <si>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</si>
  <si>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</si>
  <si>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</si>
  <si>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</si>
  <si>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</si>
  <si>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</si>
  <si>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</si>
  <si>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</si>
  <si>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</si>
  <si>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</si>
  <si>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</si>
  <si>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</si>
  <si>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</si>
  <si>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</si>
  <si>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</si>
  <si>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</si>
  <si>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</si>
  <si>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</si>
  <si>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</si>
  <si>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</si>
  <si>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</si>
  <si>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</si>
  <si>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</si>
  <si>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</si>
  <si>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</si>
  <si>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</si>
  <si>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</si>
  <si>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</si>
  <si>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</si>
  <si>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</si>
  <si>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</si>
  <si>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</si>
  <si>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</si>
  <si>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</si>
  <si>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</si>
  <si>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</si>
  <si>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</si>
  <si>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</si>
  <si>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</si>
  <si>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</si>
  <si>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</si>
  <si>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 - športové pohybové tábory pre mládež</t>
  </si>
  <si>
    <t>1</t>
  </si>
  <si>
    <t>2</t>
  </si>
  <si>
    <t>FA20250313</t>
  </si>
  <si>
    <t>45953601</t>
  </si>
  <si>
    <t>AG Sport s.r.o.</t>
  </si>
  <si>
    <t>FA20250318</t>
  </si>
  <si>
    <t>1251180207</t>
  </si>
  <si>
    <t>46972111</t>
  </si>
  <si>
    <t>MTHIKER</t>
  </si>
  <si>
    <t>4</t>
  </si>
  <si>
    <t>6</t>
  </si>
  <si>
    <t>1022602654</t>
  </si>
  <si>
    <t>46862579</t>
  </si>
  <si>
    <t>FITHAM</t>
  </si>
  <si>
    <t>1022602659</t>
  </si>
  <si>
    <t>7</t>
  </si>
  <si>
    <t>8</t>
  </si>
  <si>
    <t>1022603033</t>
  </si>
  <si>
    <t>32500014</t>
  </si>
  <si>
    <t>36485195</t>
  </si>
  <si>
    <t>Videocom Štencel s.r.o.</t>
  </si>
  <si>
    <t>41883</t>
  </si>
  <si>
    <t>37999095</t>
  </si>
  <si>
    <t xml:space="preserve">Organizácia podujatia
názov podujatia: sportový tábor Lyziarske leto
miesto konania: Skalka pri Kremnici
termín (od-do): 16.8.-22.8.2025
počet aktívnych účastníkov: 26
</t>
  </si>
  <si>
    <t>nakup tovaru (treningové kruhy, koordinačný rebrík) - bezne výdavky: 77,01 Eur</t>
  </si>
  <si>
    <t xml:space="preserve">nakup tovaru (treningové kruhy,prekažka BF, píšťalka) - bezne výdavky: 75,70 Eur
</t>
  </si>
  <si>
    <t>nakup tovaru (tlmič pádu) - bezne výdavky: 283,96 Eur</t>
  </si>
  <si>
    <t>nakup tovaru (fitness podložka, BOSU, kĺzavé disky, posilňovacie gumy) - bezne výdavky: 706,30 Eur</t>
  </si>
  <si>
    <t>nakup tovaru (závasný posilňovací systém) - bezne výdavky: 142,40 Eur</t>
  </si>
  <si>
    <t>nakup tovaru (trampolina vonkajsia 95cm, balančna podložka, koordinačný rebrík, posilňovací szstém, masažnz valček) - bezne výdavky: 387,60 Eur</t>
  </si>
  <si>
    <t>nakup tovaru (štetinové tyče - tuft, elastický hák na zaistenie slalomových tyčí) - bezne výdavky: 298,00 Eur; služba - preprava DPD - 6,00 Eur</t>
  </si>
  <si>
    <t>prenájom športovísk (športová hala 3h á 25,- Eur/hodina - 75 Eur, bazén 24 detí x 6 eur/osoba x 2 vstup : 288,00 Eur) služba - Spolu 363,00 Eur, nárokovaná suma 269,00 Eur</t>
  </si>
  <si>
    <t>Kultúrne a informačné centrum mesta Kremnica (refundácia na zo samostatného projektového účtu na účet klubu LK Lokomotíva Bratislava)</t>
  </si>
  <si>
    <t xml:space="preserve">bankové poplatky spolu </t>
  </si>
  <si>
    <t>31.10.25
30.11.25
31.12.25</t>
  </si>
  <si>
    <t>Slovenská sporiteľna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</si>
</sst>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64" fontId="1" fillId="3" borderId="0" xfId="0" applyNumberFormat="1" applyFont="1" applyFill="1" applyAlignment="1" applyProtection="1">
      <alignment vertical="top" wrapText="1"/>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6" fmlaLink="$B$102" fmlaRange="Adr!$B$2:$B$237" noThreeD="1" sel="57" val="5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22"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28"/>
      <c r="D1" s="32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399999999999999" customHeight="1" x14ac:dyDescent="0.25">
      <c r="A12" s="302" t="s">
        <v>1352</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29"/>
      <c r="D21" s="329"/>
    </row>
    <row r="22" spans="1:4" x14ac:dyDescent="0.25">
      <c r="C22" s="330"/>
      <c r="D22" s="329"/>
    </row>
    <row r="23" spans="1:4" ht="66" x14ac:dyDescent="0.25">
      <c r="A23" s="23" t="s">
        <v>1353</v>
      </c>
      <c r="C23" s="255"/>
      <c r="D23" s="256"/>
    </row>
    <row r="24" spans="1:4" ht="12.75" customHeight="1" x14ac:dyDescent="0.25">
      <c r="C24" s="326"/>
      <c r="D24" s="32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1334</v>
      </c>
    </row>
    <row r="32" spans="1:4" ht="12.6" customHeight="1" x14ac:dyDescent="0.25"/>
    <row r="33" spans="1:3" ht="15.75" customHeight="1" x14ac:dyDescent="0.25">
      <c r="A33" s="19" t="s">
        <v>1335</v>
      </c>
    </row>
    <row r="34" spans="1:3" ht="12.6" customHeight="1" x14ac:dyDescent="0.25"/>
    <row r="35" spans="1:3" ht="52.8" x14ac:dyDescent="0.25">
      <c r="A35" s="19" t="s">
        <v>1337</v>
      </c>
    </row>
    <row r="36" spans="1:3" ht="12" customHeight="1" x14ac:dyDescent="0.25"/>
    <row r="37" spans="1:3" ht="26.4" x14ac:dyDescent="0.25">
      <c r="A37" s="271"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8" customHeight="1" x14ac:dyDescent="0.25">
      <c r="A60" s="23" t="s">
        <v>1344</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1345</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1363</v>
      </c>
    </row>
    <row r="73" spans="1:1" ht="39.6" x14ac:dyDescent="0.25">
      <c r="A73" s="23" t="s">
        <v>1364</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1354</v>
      </c>
    </row>
    <row r="96" spans="1:2" x14ac:dyDescent="0.25">
      <c r="A96" s="23"/>
    </row>
    <row r="97" spans="1:4" x14ac:dyDescent="0.25">
      <c r="A97" s="260" t="s">
        <v>40</v>
      </c>
    </row>
    <row r="98" spans="1:4" ht="68.400000000000006" customHeight="1" x14ac:dyDescent="0.25">
      <c r="A98" s="23" t="s">
        <v>1355</v>
      </c>
    </row>
    <row r="99" spans="1:4" x14ac:dyDescent="0.25">
      <c r="A99" s="23"/>
    </row>
    <row r="100" spans="1:4" x14ac:dyDescent="0.25">
      <c r="A100" s="260" t="s">
        <v>41</v>
      </c>
    </row>
    <row r="101" spans="1:4" ht="79.2" x14ac:dyDescent="0.25">
      <c r="A101" s="23" t="s">
        <v>1356</v>
      </c>
    </row>
    <row r="102" spans="1:4" x14ac:dyDescent="0.25">
      <c r="A102" s="23"/>
    </row>
    <row r="103" spans="1:4" x14ac:dyDescent="0.25">
      <c r="A103" s="295" t="s">
        <v>42</v>
      </c>
    </row>
    <row r="104" spans="1:4" ht="52.8" x14ac:dyDescent="0.25">
      <c r="A104" s="23" t="s">
        <v>1357</v>
      </c>
    </row>
    <row r="105" spans="1:4" x14ac:dyDescent="0.25">
      <c r="A105" s="23"/>
      <c r="B105" s="20" t="s">
        <v>43</v>
      </c>
    </row>
    <row r="106" spans="1:4" x14ac:dyDescent="0.25">
      <c r="A106" s="260"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1349</v>
      </c>
    </row>
    <row r="133" spans="1:1" ht="61.5" customHeight="1" x14ac:dyDescent="0.25">
      <c r="A133" s="301" t="s">
        <v>1361</v>
      </c>
    </row>
    <row r="134" spans="1:1" x14ac:dyDescent="0.25">
      <c r="A134" s="260" t="s">
        <v>1362</v>
      </c>
    </row>
    <row r="135" spans="1:1" ht="105.6" x14ac:dyDescent="0.25">
      <c r="A135" s="301" t="s">
        <v>1350</v>
      </c>
    </row>
    <row r="136" spans="1:1" x14ac:dyDescent="0.25">
      <c r="A136"/>
    </row>
    <row r="137" spans="1:1" ht="71.5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7"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Lyžiarsky klub Lokomotíva Bratislava, Bajzova 5312/10, Bratislava, 841 08</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385" t="s">
        <v>1285</v>
      </c>
      <c r="C14" s="386"/>
      <c r="F14" s="311"/>
      <c r="N14" s="137" t="str">
        <f t="shared" si="0"/>
        <v xml:space="preserve">n - </v>
      </c>
      <c r="O14" s="137" t="s">
        <v>364</v>
      </c>
    </row>
    <row r="15" spans="1:16" ht="34.35" customHeight="1" x14ac:dyDescent="0.25">
      <c r="A15" s="139" t="s">
        <v>1286</v>
      </c>
      <c r="B15" s="385"/>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2.1" customHeight="1" x14ac:dyDescent="0.25">
      <c r="A17" s="139" t="s">
        <v>1273</v>
      </c>
      <c r="B17" s="142">
        <f>F9</f>
        <v>0</v>
      </c>
      <c r="C17" s="137"/>
      <c r="F17" s="388"/>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30847991</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389" t="s">
        <v>1291</v>
      </c>
      <c r="B2" s="389"/>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77"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45961</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45688</v>
      </c>
      <c r="D1" s="26"/>
      <c r="G1" s="252">
        <v>45688</v>
      </c>
    </row>
    <row r="2" spans="1:7" ht="13.8" x14ac:dyDescent="0.25">
      <c r="A2" s="28"/>
      <c r="B2" s="28"/>
      <c r="G2" s="252">
        <v>45716</v>
      </c>
    </row>
    <row r="3" spans="1:7" ht="13.8" x14ac:dyDescent="0.25">
      <c r="A3" s="30" t="s">
        <v>312</v>
      </c>
      <c r="B3" s="338" t="str">
        <f>INDEX(Adr!B:B,Doklady!B102+1)</f>
        <v>Lyžiarsky klub Lokomotíva Bratislava</v>
      </c>
      <c r="C3" s="338"/>
      <c r="D3" s="338"/>
      <c r="G3" s="252">
        <v>45747</v>
      </c>
    </row>
    <row r="4" spans="1:7" ht="13.8" x14ac:dyDescent="0.25">
      <c r="A4" s="30" t="s">
        <v>313</v>
      </c>
      <c r="B4" s="29" t="str">
        <f>RIGHT("0000"&amp;INDEX(Adr!A:A,Doklady!B102+1),8)</f>
        <v>30847991</v>
      </c>
      <c r="G4" s="252">
        <v>45777</v>
      </c>
    </row>
    <row r="5" spans="1:7" ht="13.8" x14ac:dyDescent="0.25">
      <c r="A5" s="30" t="s">
        <v>314</v>
      </c>
      <c r="B5" s="29" t="str">
        <f>INDEX(Adr!D:D,Doklady!B102+1)&amp;", "&amp;INDEX(Adr!E:E,Doklady!B102+1)</f>
        <v>Bajzova 5312/10,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2248</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2248</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I4" sqref="I4"/>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5">
      <c r="B3" s="160" t="s">
        <v>59</v>
      </c>
      <c r="C3" s="362" t="str">
        <f>INDEX(Adr!B2:B242,Doklady!B102)</f>
        <v>Lyžiarsky klub Lokomotíva Bratislava</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30847991</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Bajzova 5312/10, Bratislava, 841 08</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7.399999999999999" x14ac:dyDescent="0.3">
      <c r="A10" s="69" t="s">
        <v>317</v>
      </c>
      <c r="B10" s="70" t="s">
        <v>318</v>
      </c>
      <c r="C10" s="126">
        <f>SUMIF(FP!J:J,Doklady!$B$1&amp;A10,FP!D:D)</f>
        <v>2248</v>
      </c>
      <c r="D10" s="126">
        <f>C10-E10</f>
        <v>2248</v>
      </c>
      <c r="E10" s="357">
        <f>SUMIF(K:K,A10,I:I)</f>
        <v>0</v>
      </c>
      <c r="F10" s="358"/>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7.399999999999999" x14ac:dyDescent="0.3">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2236</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2990</v>
      </c>
      <c r="C28" s="347"/>
      <c r="D28" s="347"/>
      <c r="E28" s="347"/>
      <c r="F28" s="347"/>
      <c r="G28" s="347"/>
      <c r="H28" s="348"/>
      <c r="I28" s="73">
        <f>SUMIF(FP!I:I,Doklady!$B$1&amp;A28,FP!D:D)</f>
        <v>2248</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2248</v>
      </c>
      <c r="D53" s="73">
        <f>IF(A53&lt;&gt;"",Doklady!I1-Doklady!J1,"")</f>
        <v>2248</v>
      </c>
      <c r="E53" s="73">
        <f>IF(A53&lt;&gt;"",MIN(D53,C53)*Doklady!C1/(1-Doklady!C1),"")</f>
        <v>0</v>
      </c>
      <c r="F53" s="71">
        <f>IF(A53&lt;&gt;"",Doklady!J1,"")</f>
        <v>0</v>
      </c>
      <c r="G53" s="73">
        <f>+IFERROR(HLOOKUP(IF(RIGHT(B53,15)="bežné transfery",LEFT(B53,LEN(B53)-18),0),$J$40:$K$42,3,0),MIN(C53,D53))</f>
        <v>2248</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idden="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2248</v>
      </c>
      <c r="D130" s="228">
        <f t="shared" ref="D130:I130" si="9">SUM(D53:D129)</f>
        <v>2248</v>
      </c>
      <c r="E130" s="228">
        <f t="shared" si="9"/>
        <v>0</v>
      </c>
      <c r="F130" s="228">
        <f t="shared" si="9"/>
        <v>0</v>
      </c>
      <c r="G130" s="228">
        <f t="shared" si="9"/>
        <v>2248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72"/>
      <c r="E140" s="372"/>
      <c r="F140" s="372"/>
      <c r="G140" s="372"/>
      <c r="H140" s="372"/>
      <c r="I140" s="372"/>
      <c r="J140" s="85"/>
    </row>
    <row r="141" spans="1:26" ht="68.25" customHeight="1" x14ac:dyDescent="0.25">
      <c r="A141" s="9"/>
      <c r="B141" s="281" t="s">
        <v>393</v>
      </c>
      <c r="C141" s="214"/>
      <c r="D141" s="356" t="s">
        <v>394</v>
      </c>
      <c r="E141" s="356"/>
      <c r="F141" s="356"/>
      <c r="G141" s="356"/>
      <c r="H141" s="356"/>
      <c r="I141" s="356"/>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6" zoomScaleNormal="100" workbookViewId="0">
      <selection activeCell="G124" sqref="G124"/>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30847991</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2248</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75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2992</v>
      </c>
      <c r="J100" s="375"/>
      <c r="K100" s="89"/>
    </row>
    <row r="101" spans="1:25" ht="15.6" x14ac:dyDescent="0.3">
      <c r="A101" s="373"/>
      <c r="B101" s="373"/>
      <c r="C101" s="373"/>
      <c r="D101" s="373"/>
      <c r="E101" s="373"/>
      <c r="F101" s="373"/>
      <c r="G101" s="373"/>
      <c r="H101" s="373"/>
      <c r="I101" s="374">
        <v>45961</v>
      </c>
      <c r="J101" s="374"/>
    </row>
    <row r="102" spans="1:25" ht="13.8" x14ac:dyDescent="0.25">
      <c r="A102" s="249" t="s">
        <v>399</v>
      </c>
      <c r="B102" s="250">
        <v>57</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61.2" x14ac:dyDescent="0.25">
      <c r="A107" s="14" t="s">
        <v>3002</v>
      </c>
      <c r="B107" s="14"/>
      <c r="C107" s="14"/>
      <c r="D107" s="16"/>
      <c r="E107" s="16"/>
      <c r="F107" s="14" t="s">
        <v>3026</v>
      </c>
      <c r="G107" s="14"/>
      <c r="H107" s="14"/>
      <c r="I107" s="15"/>
      <c r="J107" s="77"/>
      <c r="K107" s="92"/>
    </row>
    <row r="108" spans="1:25" ht="20.399999999999999" x14ac:dyDescent="0.25">
      <c r="A108" s="14" t="s">
        <v>3002</v>
      </c>
      <c r="B108" s="14" t="s">
        <v>3003</v>
      </c>
      <c r="C108" s="14" t="s">
        <v>3005</v>
      </c>
      <c r="D108" s="16">
        <v>45984</v>
      </c>
      <c r="E108" s="16"/>
      <c r="F108" s="14" t="s">
        <v>3027</v>
      </c>
      <c r="G108" s="14" t="s">
        <v>3006</v>
      </c>
      <c r="H108" s="14" t="s">
        <v>3007</v>
      </c>
      <c r="I108" s="15">
        <v>77.099999999999994</v>
      </c>
      <c r="J108" s="77">
        <v>10</v>
      </c>
      <c r="K108" s="92"/>
    </row>
    <row r="109" spans="1:25" ht="30.6" x14ac:dyDescent="0.25">
      <c r="A109" s="14" t="s">
        <v>3002</v>
      </c>
      <c r="B109" s="14" t="s">
        <v>3004</v>
      </c>
      <c r="C109" s="14" t="s">
        <v>3008</v>
      </c>
      <c r="D109" s="16">
        <v>45988</v>
      </c>
      <c r="E109" s="16"/>
      <c r="F109" s="14" t="s">
        <v>3028</v>
      </c>
      <c r="G109" s="14" t="s">
        <v>3006</v>
      </c>
      <c r="H109" s="14" t="s">
        <v>3007</v>
      </c>
      <c r="I109" s="15">
        <v>75.7</v>
      </c>
      <c r="J109" s="77">
        <v>10</v>
      </c>
      <c r="K109" s="92"/>
    </row>
    <row r="110" spans="1:25" ht="20.399999999999999" x14ac:dyDescent="0.25">
      <c r="A110" s="14" t="s">
        <v>3002</v>
      </c>
      <c r="B110" s="14" t="s">
        <v>153</v>
      </c>
      <c r="C110" s="14" t="s">
        <v>3009</v>
      </c>
      <c r="D110" s="16">
        <v>45984</v>
      </c>
      <c r="E110" s="16"/>
      <c r="F110" s="14" t="s">
        <v>3029</v>
      </c>
      <c r="G110" s="14" t="s">
        <v>3010</v>
      </c>
      <c r="H110" s="14" t="s">
        <v>3011</v>
      </c>
      <c r="I110" s="15">
        <v>283.95999999999998</v>
      </c>
      <c r="J110" s="77">
        <v>10</v>
      </c>
      <c r="K110" s="92"/>
    </row>
    <row r="111" spans="1:25" ht="30.6" x14ac:dyDescent="0.25">
      <c r="A111" s="14" t="s">
        <v>3002</v>
      </c>
      <c r="B111" s="14" t="s">
        <v>3012</v>
      </c>
      <c r="C111" s="14" t="s">
        <v>3014</v>
      </c>
      <c r="D111" s="16">
        <v>45984</v>
      </c>
      <c r="E111" s="16"/>
      <c r="F111" s="14" t="s">
        <v>3030</v>
      </c>
      <c r="G111" s="14" t="s">
        <v>3015</v>
      </c>
      <c r="H111" s="14" t="s">
        <v>3016</v>
      </c>
      <c r="I111" s="15">
        <v>706.3</v>
      </c>
      <c r="J111" s="77">
        <v>10</v>
      </c>
      <c r="K111" s="92"/>
    </row>
    <row r="112" spans="1:25" ht="20.399999999999999" x14ac:dyDescent="0.25">
      <c r="A112" s="14" t="s">
        <v>3002</v>
      </c>
      <c r="B112" s="14" t="s">
        <v>182</v>
      </c>
      <c r="C112" s="14" t="s">
        <v>3017</v>
      </c>
      <c r="D112" s="16">
        <v>45984</v>
      </c>
      <c r="E112" s="16"/>
      <c r="F112" s="14" t="s">
        <v>3031</v>
      </c>
      <c r="G112" s="14" t="s">
        <v>3015</v>
      </c>
      <c r="H112" s="14" t="s">
        <v>3016</v>
      </c>
      <c r="I112" s="15">
        <v>142.4</v>
      </c>
      <c r="J112" s="77">
        <v>10</v>
      </c>
      <c r="K112" s="92"/>
    </row>
    <row r="113" spans="1:11" ht="40.799999999999997" x14ac:dyDescent="0.25">
      <c r="A113" s="14" t="s">
        <v>3002</v>
      </c>
      <c r="B113" s="14" t="s">
        <v>3013</v>
      </c>
      <c r="C113" s="14" t="s">
        <v>3020</v>
      </c>
      <c r="D113" s="16">
        <v>45985</v>
      </c>
      <c r="E113" s="16"/>
      <c r="F113" s="14" t="s">
        <v>3032</v>
      </c>
      <c r="G113" s="14" t="s">
        <v>3015</v>
      </c>
      <c r="H113" s="14" t="s">
        <v>3016</v>
      </c>
      <c r="I113" s="15">
        <v>387.6</v>
      </c>
      <c r="J113" s="77">
        <v>10</v>
      </c>
      <c r="K113" s="92"/>
    </row>
    <row r="114" spans="1:11" ht="40.799999999999997" x14ac:dyDescent="0.25">
      <c r="A114" s="14" t="s">
        <v>3002</v>
      </c>
      <c r="B114" s="14" t="s">
        <v>3018</v>
      </c>
      <c r="C114" s="14" t="s">
        <v>3021</v>
      </c>
      <c r="D114" s="16">
        <v>45984</v>
      </c>
      <c r="E114" s="16"/>
      <c r="F114" s="14" t="s">
        <v>3033</v>
      </c>
      <c r="G114" s="14" t="s">
        <v>3022</v>
      </c>
      <c r="H114" s="14" t="s">
        <v>3023</v>
      </c>
      <c r="I114" s="15">
        <v>304</v>
      </c>
      <c r="J114" s="77">
        <v>10</v>
      </c>
      <c r="K114" s="92"/>
    </row>
    <row r="115" spans="1:11" ht="51" x14ac:dyDescent="0.25">
      <c r="A115" s="14" t="s">
        <v>3002</v>
      </c>
      <c r="B115" s="14" t="s">
        <v>3019</v>
      </c>
      <c r="C115" s="14" t="s">
        <v>3024</v>
      </c>
      <c r="D115" s="16">
        <v>45889</v>
      </c>
      <c r="E115" s="16">
        <v>46000</v>
      </c>
      <c r="F115" s="14" t="s">
        <v>3034</v>
      </c>
      <c r="G115" s="14" t="s">
        <v>3025</v>
      </c>
      <c r="H115" s="14" t="s">
        <v>3035</v>
      </c>
      <c r="I115" s="15">
        <v>269</v>
      </c>
      <c r="J115" s="77">
        <v>10</v>
      </c>
      <c r="K115" s="92"/>
    </row>
    <row r="116" spans="1:11" ht="51" x14ac:dyDescent="0.25">
      <c r="A116" s="14" t="s">
        <v>3002</v>
      </c>
      <c r="B116" s="14"/>
      <c r="C116" s="14"/>
      <c r="D116" s="390" t="s">
        <v>3037</v>
      </c>
      <c r="E116" s="16"/>
      <c r="F116" s="14" t="s">
        <v>3036</v>
      </c>
      <c r="G116" s="14"/>
      <c r="H116" s="14" t="s">
        <v>3038</v>
      </c>
      <c r="I116" s="15">
        <v>1.94</v>
      </c>
      <c r="J116" s="77">
        <v>10</v>
      </c>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93" activePane="bottomLeft" state="frozen"/>
      <selection activeCell="I2" sqref="I2:L73"/>
      <selection pane="bottomLeft" activeCell="A141" sqref="A141"/>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2"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2"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2"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2"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2"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2"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2"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2"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2"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2"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x14ac:dyDescent="0.2">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2">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2">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2">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2">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2" x14ac:dyDescent="0.2">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2">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3.2" x14ac:dyDescent="0.2">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3.2" x14ac:dyDescent="0.2">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x14ac:dyDescent="0.2">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x14ac:dyDescent="0.2">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2">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x14ac:dyDescent="0.2">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x14ac:dyDescent="0.2">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2">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x14ac:dyDescent="0.2">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2">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0.399999999999999" x14ac:dyDescent="0.2">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x14ac:dyDescent="0.2">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3.2" x14ac:dyDescent="0.25">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x14ac:dyDescent="0.2">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x14ac:dyDescent="0.2">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x14ac:dyDescent="0.2">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x14ac:dyDescent="0.2">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3.2" x14ac:dyDescent="0.25">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x14ac:dyDescent="0.2">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x14ac:dyDescent="0.2">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x14ac:dyDescent="0.2">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x14ac:dyDescent="0.2">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x14ac:dyDescent="0.2">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x14ac:dyDescent="0.2">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x14ac:dyDescent="0.2">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x14ac:dyDescent="0.2">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2">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x14ac:dyDescent="0.2">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x14ac:dyDescent="0.2">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x14ac:dyDescent="0.2">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x14ac:dyDescent="0.2">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x14ac:dyDescent="0.2">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x14ac:dyDescent="0.2">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x14ac:dyDescent="0.2">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x14ac:dyDescent="0.2">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x14ac:dyDescent="0.2">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x14ac:dyDescent="0.2">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x14ac:dyDescent="0.2">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x14ac:dyDescent="0.2">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x14ac:dyDescent="0.2">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3.2" x14ac:dyDescent="0.25">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x14ac:dyDescent="0.2">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x14ac:dyDescent="0.2">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x14ac:dyDescent="0.2">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3.2" x14ac:dyDescent="0.25">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x14ac:dyDescent="0.2">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3.2" x14ac:dyDescent="0.25">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3.2" x14ac:dyDescent="0.25">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3.2" x14ac:dyDescent="0.25">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x14ac:dyDescent="0.2">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x14ac:dyDescent="0.2">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x14ac:dyDescent="0.2">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3.2" x14ac:dyDescent="0.25">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x14ac:dyDescent="0.2">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x14ac:dyDescent="0.2">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2" x14ac:dyDescent="0.25">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3.2" x14ac:dyDescent="0.25">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x14ac:dyDescent="0.2">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x14ac:dyDescent="0.2">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x14ac:dyDescent="0.2">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3.2" x14ac:dyDescent="0.25">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x14ac:dyDescent="0.2">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x14ac:dyDescent="0.2">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2">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9"/>
  <sheetViews>
    <sheetView zoomScale="110" zoomScaleNormal="110" workbookViewId="0">
      <pane ySplit="1" topLeftCell="A251" activePane="bottomLeft" state="frozen"/>
      <selection activeCell="I2" sqref="I2:L73"/>
      <selection pane="bottomLeft" activeCell="D290" sqref="D290"/>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30" si="5">A66&amp;F66</f>
        <v>51565153m</v>
      </c>
      <c r="J66" s="167" t="str">
        <f t="shared" ref="J66:J130" si="6">A66&amp;G66</f>
        <v>51565153026 03</v>
      </c>
      <c r="K66" s="5"/>
      <c r="L66" s="167" t="str">
        <f t="shared" ref="L66:L130" si="7">A66&amp;G66&amp;H66</f>
        <v>51565153026 03B</v>
      </c>
      <c r="M66" s="5" t="str">
        <f t="shared" ref="M66:M130" si="8">B66&amp;F66&amp;H66&amp;C66</f>
        <v>Klub orientačného behu ATU KošicemB21. Pohár Slovenského krasu v orientačnom behu/ Slovak Karst cup</v>
      </c>
      <c r="N66" s="3" t="str">
        <f t="shared" ref="N66:N130"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239012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202" t="s">
        <v>539</v>
      </c>
      <c r="B127" s="204" t="str">
        <f>VLOOKUP(A127,Adr!A:B,2,FALSE)</f>
        <v>Slovenská boxerská federácia</v>
      </c>
      <c r="C127" s="169" t="s">
        <v>3001</v>
      </c>
      <c r="D127" s="288">
        <v>75000</v>
      </c>
      <c r="E127" s="230">
        <v>0</v>
      </c>
      <c r="F127" s="166" t="s">
        <v>339</v>
      </c>
      <c r="G127" s="169" t="s">
        <v>319</v>
      </c>
      <c r="H127" s="169" t="s">
        <v>1055</v>
      </c>
      <c r="I127" s="192" t="str">
        <f t="shared" si="5"/>
        <v>31744621a</v>
      </c>
      <c r="J127" s="167" t="str">
        <f t="shared" si="6"/>
        <v>31744621026 02</v>
      </c>
      <c r="K127" s="5" t="s">
        <v>1065</v>
      </c>
      <c r="L127" s="167" t="str">
        <f t="shared" si="7"/>
        <v>31744621026 02K</v>
      </c>
      <c r="M127" s="5" t="str">
        <f t="shared" si="8"/>
        <v>Slovenská boxerská federáciaaKbox - kapitálové transfery</v>
      </c>
      <c r="N127" s="3" t="str">
        <f t="shared" si="9"/>
        <v>31744621aK</v>
      </c>
    </row>
    <row r="128" spans="1:14" x14ac:dyDescent="0.2">
      <c r="A128" s="166" t="s">
        <v>539</v>
      </c>
      <c r="B128" s="204" t="str">
        <f>VLOOKUP(A128,Adr!A:B,2,FALSE)</f>
        <v>Slovenská boxerská federácia</v>
      </c>
      <c r="C128" s="169" t="s">
        <v>2159</v>
      </c>
      <c r="D128" s="289">
        <v>15000</v>
      </c>
      <c r="E128" s="230">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federáciadBĎuríková Nicole</v>
      </c>
      <c r="N128" s="3" t="str">
        <f t="shared" si="9"/>
        <v>31744621dB</v>
      </c>
    </row>
    <row r="129" spans="1:14" x14ac:dyDescent="0.2">
      <c r="A129" s="166" t="s">
        <v>539</v>
      </c>
      <c r="B129" s="204" t="str">
        <f>VLOOKUP(A129,Adr!A:B,2,FALSE)</f>
        <v>Slovenská boxerská federácia</v>
      </c>
      <c r="C129" s="185" t="s">
        <v>2160</v>
      </c>
      <c r="D129" s="287">
        <v>20000</v>
      </c>
      <c r="E129" s="173">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federáciadBHerceg Miroslav</v>
      </c>
      <c r="N129" s="3" t="str">
        <f t="shared" si="9"/>
        <v>31744621dB</v>
      </c>
    </row>
    <row r="130" spans="1:14" x14ac:dyDescent="0.2">
      <c r="A130" s="178" t="s">
        <v>539</v>
      </c>
      <c r="B130" s="204" t="str">
        <f>VLOOKUP(A130,Adr!A:B,2,FALSE)</f>
        <v>Slovenská boxerská federácia</v>
      </c>
      <c r="C130" s="196" t="s">
        <v>2161</v>
      </c>
      <c r="D130" s="289">
        <v>20000</v>
      </c>
      <c r="E130" s="230">
        <v>0</v>
      </c>
      <c r="F130" s="166" t="s">
        <v>345</v>
      </c>
      <c r="G130" s="169" t="s">
        <v>321</v>
      </c>
      <c r="H130" s="169" t="s">
        <v>1032</v>
      </c>
      <c r="I130" s="192" t="str">
        <f t="shared" si="5"/>
        <v>31744621d</v>
      </c>
      <c r="J130" s="167" t="str">
        <f t="shared" si="6"/>
        <v>31744621026 03</v>
      </c>
      <c r="K130" s="5"/>
      <c r="L130" s="167" t="str">
        <f t="shared" si="7"/>
        <v>31744621026 03B</v>
      </c>
      <c r="M130" s="5" t="str">
        <f t="shared" si="8"/>
        <v>Slovenská boxerská federáciadBJedináková Miroslava</v>
      </c>
      <c r="N130" s="3" t="str">
        <f t="shared" si="9"/>
        <v>31744621dB</v>
      </c>
    </row>
    <row r="131" spans="1:14" x14ac:dyDescent="0.2">
      <c r="A131" s="202" t="s">
        <v>539</v>
      </c>
      <c r="B131" s="204" t="str">
        <f>VLOOKUP(A131,Adr!A:B,2,FALSE)</f>
        <v>Slovenská boxerská federácia</v>
      </c>
      <c r="C131" s="196" t="s">
        <v>2162</v>
      </c>
      <c r="D131" s="289">
        <v>45000</v>
      </c>
      <c r="E131" s="173">
        <v>0</v>
      </c>
      <c r="F131" s="166" t="s">
        <v>345</v>
      </c>
      <c r="G131" s="169" t="s">
        <v>321</v>
      </c>
      <c r="H131" s="169" t="s">
        <v>1032</v>
      </c>
      <c r="I131" s="192" t="str">
        <f t="shared" ref="I131:I194" si="10">A131&amp;F131</f>
        <v>31744621d</v>
      </c>
      <c r="J131" s="167" t="str">
        <f t="shared" ref="J131:J194" si="11">A131&amp;G131</f>
        <v>31744621026 03</v>
      </c>
      <c r="K131" s="5"/>
      <c r="L131" s="167" t="str">
        <f t="shared" ref="L131:L194" si="12">A131&amp;G131&amp;H131</f>
        <v>31744621026 03B</v>
      </c>
      <c r="M131" s="5" t="str">
        <f t="shared" ref="M131:M194" si="13">B131&amp;F131&amp;H131&amp;C131</f>
        <v>Slovenská boxerská federáciadBKubalová Tamara</v>
      </c>
      <c r="N131" s="3" t="str">
        <f t="shared" ref="N131:N194" si="14">+I131&amp;H131</f>
        <v>31744621dB</v>
      </c>
    </row>
    <row r="132" spans="1:14" x14ac:dyDescent="0.2">
      <c r="A132" s="198" t="s">
        <v>539</v>
      </c>
      <c r="B132" s="204" t="str">
        <f>VLOOKUP(A132,Adr!A:B,2,FALSE)</f>
        <v>Slovenská boxerská federácia</v>
      </c>
      <c r="C132" s="185" t="s">
        <v>2163</v>
      </c>
      <c r="D132" s="287">
        <v>15000</v>
      </c>
      <c r="E132" s="230">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federáciadBLovašová Bibiana</v>
      </c>
      <c r="N132" s="3" t="str">
        <f t="shared" si="14"/>
        <v>31744621dB</v>
      </c>
    </row>
    <row r="133" spans="1:14" x14ac:dyDescent="0.2">
      <c r="A133" s="198" t="s">
        <v>539</v>
      </c>
      <c r="B133" s="204" t="str">
        <f>VLOOKUP(A133,Adr!A:B,2,FALSE)</f>
        <v>Slovenská boxerská federácia</v>
      </c>
      <c r="C133" s="185" t="s">
        <v>1501</v>
      </c>
      <c r="D133" s="287">
        <v>45000</v>
      </c>
      <c r="E133" s="173">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federáciadBTriebeľová Jessica</v>
      </c>
      <c r="N133" s="3" t="str">
        <f t="shared" si="14"/>
        <v>31744621dB</v>
      </c>
    </row>
    <row r="134" spans="1:14" x14ac:dyDescent="0.2">
      <c r="A134" s="166" t="s">
        <v>539</v>
      </c>
      <c r="B134" s="204" t="str">
        <f>VLOOKUP(A134,Adr!A:B,2,FALSE)</f>
        <v>Slovenská boxerská federácia</v>
      </c>
      <c r="C134" s="196" t="s">
        <v>2164</v>
      </c>
      <c r="D134" s="289">
        <v>10000</v>
      </c>
      <c r="E134" s="230">
        <v>0</v>
      </c>
      <c r="F134" s="166" t="s">
        <v>345</v>
      </c>
      <c r="G134" s="169" t="s">
        <v>321</v>
      </c>
      <c r="H134" s="169" t="s">
        <v>1032</v>
      </c>
      <c r="I134" s="192" t="str">
        <f t="shared" si="10"/>
        <v>31744621d</v>
      </c>
      <c r="J134" s="167" t="str">
        <f t="shared" si="11"/>
        <v>31744621026 03</v>
      </c>
      <c r="K134" s="5"/>
      <c r="L134" s="167" t="str">
        <f t="shared" si="12"/>
        <v>31744621026 03B</v>
      </c>
      <c r="M134" s="5" t="str">
        <f t="shared" si="13"/>
        <v>Slovenská boxerská federáciadBVymyslický Lukáš</v>
      </c>
      <c r="N134" s="3" t="str">
        <f t="shared" si="14"/>
        <v>31744621dB</v>
      </c>
    </row>
    <row r="135" spans="1:14" x14ac:dyDescent="0.2">
      <c r="A135" s="198" t="s">
        <v>539</v>
      </c>
      <c r="B135" s="204" t="str">
        <f>VLOOKUP(A135,Adr!A:B,2,FALSE)</f>
        <v>Slovenská boxerská federácia</v>
      </c>
      <c r="C135" s="169" t="s">
        <v>350</v>
      </c>
      <c r="D135" s="172">
        <v>20000</v>
      </c>
      <c r="E135" s="173">
        <v>0</v>
      </c>
      <c r="F135" s="166" t="s">
        <v>349</v>
      </c>
      <c r="G135" s="169" t="s">
        <v>321</v>
      </c>
      <c r="H135" s="169" t="s">
        <v>1032</v>
      </c>
      <c r="I135" s="192" t="str">
        <f t="shared" si="10"/>
        <v>31744621f</v>
      </c>
      <c r="J135" s="167" t="str">
        <f t="shared" si="11"/>
        <v>31744621026 03</v>
      </c>
      <c r="K135" s="5"/>
      <c r="L135" s="167" t="str">
        <f t="shared" si="12"/>
        <v>31744621026 03B</v>
      </c>
      <c r="M135" s="5" t="str">
        <f t="shared" si="13"/>
        <v>Slovenská boxerská federáciafBplnenie úloh verejného záujmu v športe</v>
      </c>
      <c r="N135" s="3" t="str">
        <f t="shared" si="14"/>
        <v>31744621fB</v>
      </c>
    </row>
    <row r="136" spans="1:14" x14ac:dyDescent="0.2">
      <c r="A136" s="166" t="s">
        <v>1893</v>
      </c>
      <c r="B136" s="204" t="str">
        <f>VLOOKUP(A136,Adr!A:B,2,FALSE)</f>
        <v>SLOVENSKÁ CYKLOTRIALOVÁ ÚNIA</v>
      </c>
      <c r="C136" s="196" t="s">
        <v>2235</v>
      </c>
      <c r="D136" s="289">
        <v>36500</v>
      </c>
      <c r="E136" s="230">
        <v>0</v>
      </c>
      <c r="F136" s="166" t="s">
        <v>349</v>
      </c>
      <c r="G136" s="169" t="s">
        <v>321</v>
      </c>
      <c r="H136" s="169" t="s">
        <v>1032</v>
      </c>
      <c r="I136" s="192" t="str">
        <f t="shared" si="10"/>
        <v>34056939f</v>
      </c>
      <c r="J136" s="167" t="str">
        <f t="shared" si="11"/>
        <v>34056939026 03</v>
      </c>
      <c r="K136" s="5"/>
      <c r="L136" s="167" t="str">
        <f t="shared" si="12"/>
        <v>34056939026 03B</v>
      </c>
      <c r="M136" s="5" t="str">
        <f t="shared" si="13"/>
        <v>SLOVENSKÁ CYKLOTRIALOVÁ ÚNIAfBpodpora a rozvoj športu</v>
      </c>
      <c r="N136" s="3" t="str">
        <f t="shared" si="14"/>
        <v>34056939fB</v>
      </c>
    </row>
    <row r="137" spans="1:14" x14ac:dyDescent="0.2">
      <c r="A137" s="202" t="s">
        <v>1902</v>
      </c>
      <c r="B137" s="204" t="str">
        <f>VLOOKUP(A137,Adr!A:B,2,FALSE)</f>
        <v>Slovenská Escrima Wing Tsun Organizácia (SEWTO)</v>
      </c>
      <c r="C137" s="185" t="s">
        <v>352</v>
      </c>
      <c r="D137" s="287">
        <v>19200</v>
      </c>
      <c r="E137" s="173">
        <v>0</v>
      </c>
      <c r="F137" s="166" t="s">
        <v>351</v>
      </c>
      <c r="G137" s="169" t="s">
        <v>321</v>
      </c>
      <c r="H137" s="169" t="s">
        <v>1032</v>
      </c>
      <c r="I137" s="192" t="str">
        <f t="shared" si="10"/>
        <v>37824465g</v>
      </c>
      <c r="J137" s="167" t="str">
        <f t="shared" si="11"/>
        <v>37824465026 03</v>
      </c>
      <c r="K137" s="5"/>
      <c r="L137" s="167" t="str">
        <f t="shared" si="12"/>
        <v>37824465026 03B</v>
      </c>
      <c r="M137" s="5" t="str">
        <f t="shared" si="13"/>
        <v>Slovenská Escrima Wing Tsun Organizácia (SEWTO)gBrozvoj športov, ktoré nie sú uznanými podľa zákona č. 440/2015 Z. z.</v>
      </c>
      <c r="N137" s="3" t="str">
        <f t="shared" si="14"/>
        <v>37824465gB</v>
      </c>
    </row>
    <row r="138" spans="1:14" x14ac:dyDescent="0.2">
      <c r="A138" s="198" t="s">
        <v>1902</v>
      </c>
      <c r="B138" s="204" t="str">
        <f>VLOOKUP(A138,Adr!A:B,2,FALSE)</f>
        <v>Slovenská Escrima Wing Tsun Organizácia (SEWTO)</v>
      </c>
      <c r="C138" s="185" t="s">
        <v>2990</v>
      </c>
      <c r="D138" s="287">
        <v>4324</v>
      </c>
      <c r="E138" s="230">
        <v>0</v>
      </c>
      <c r="F138" s="166" t="s">
        <v>360</v>
      </c>
      <c r="G138" s="169" t="s">
        <v>317</v>
      </c>
      <c r="H138" s="169" t="s">
        <v>1032</v>
      </c>
      <c r="I138" s="192" t="str">
        <f t="shared" si="10"/>
        <v>37824465l</v>
      </c>
      <c r="J138" s="167" t="str">
        <f t="shared" si="11"/>
        <v>37824465026 01</v>
      </c>
      <c r="K138" s="5"/>
      <c r="L138" s="167" t="str">
        <f t="shared" si="12"/>
        <v>37824465026 01B</v>
      </c>
      <c r="M138" s="5" t="str">
        <f t="shared" si="13"/>
        <v>Slovenská Escrima Wing Tsun Organizácia (SEWTO)lBšportové pohybové tábory pre mládež</v>
      </c>
      <c r="N138" s="3" t="str">
        <f t="shared" si="14"/>
        <v>37824465lB</v>
      </c>
    </row>
    <row r="139" spans="1:14" x14ac:dyDescent="0.2">
      <c r="A139" s="166" t="s">
        <v>1912</v>
      </c>
      <c r="B139" s="204" t="str">
        <f>VLOOKUP(A139,Adr!A:B,2,FALSE)</f>
        <v>Slovenská federácia karate a bojových umení</v>
      </c>
      <c r="C139" s="196" t="s">
        <v>352</v>
      </c>
      <c r="D139" s="289">
        <v>138000</v>
      </c>
      <c r="E139" s="230">
        <v>0</v>
      </c>
      <c r="F139" s="166" t="s">
        <v>351</v>
      </c>
      <c r="G139" s="169" t="s">
        <v>321</v>
      </c>
      <c r="H139" s="169" t="s">
        <v>1032</v>
      </c>
      <c r="I139" s="192" t="str">
        <f t="shared" si="10"/>
        <v>34003975g</v>
      </c>
      <c r="J139" s="167" t="str">
        <f t="shared" si="11"/>
        <v>34003975026 03</v>
      </c>
      <c r="K139" s="5"/>
      <c r="L139" s="167" t="str">
        <f t="shared" si="12"/>
        <v>34003975026 03B</v>
      </c>
      <c r="M139" s="5" t="str">
        <f t="shared" si="13"/>
        <v>Slovenská federácia karate a bojových umenígBrozvoj športov, ktoré nie sú uznanými podľa zákona č. 440/2015 Z. z.</v>
      </c>
      <c r="N139" s="3" t="str">
        <f t="shared" si="14"/>
        <v>34003975gB</v>
      </c>
    </row>
    <row r="140" spans="1:14" x14ac:dyDescent="0.2">
      <c r="A140" s="166" t="s">
        <v>1912</v>
      </c>
      <c r="B140" s="204" t="str">
        <f>VLOOKUP(A140,Adr!A:B,2,FALSE)</f>
        <v>Slovenská federácia karate a bojových umení</v>
      </c>
      <c r="C140" s="185" t="s">
        <v>2990</v>
      </c>
      <c r="D140" s="287">
        <v>3200</v>
      </c>
      <c r="E140" s="173">
        <v>0</v>
      </c>
      <c r="F140" s="166" t="s">
        <v>360</v>
      </c>
      <c r="G140" s="169" t="s">
        <v>317</v>
      </c>
      <c r="H140" s="169" t="s">
        <v>1032</v>
      </c>
      <c r="I140" s="192" t="str">
        <f t="shared" si="10"/>
        <v>34003975l</v>
      </c>
      <c r="J140" s="167" t="str">
        <f t="shared" si="11"/>
        <v>34003975026 01</v>
      </c>
      <c r="K140" s="5"/>
      <c r="L140" s="167" t="str">
        <f t="shared" si="12"/>
        <v>34003975026 01B</v>
      </c>
      <c r="M140" s="5" t="str">
        <f t="shared" si="13"/>
        <v>Slovenská federácia karate a bojových umenílBšportové pohybové tábory pre mládež</v>
      </c>
      <c r="N140" s="3" t="str">
        <f t="shared" si="14"/>
        <v>34003975lB</v>
      </c>
    </row>
    <row r="141" spans="1:14" x14ac:dyDescent="0.2">
      <c r="A141" s="202" t="s">
        <v>1912</v>
      </c>
      <c r="B141" s="204" t="str">
        <f>VLOOKUP(A141,Adr!A:B,2,FALSE)</f>
        <v>Slovenská federácia karate a bojových umení</v>
      </c>
      <c r="C141" s="190" t="s">
        <v>2209</v>
      </c>
      <c r="D141" s="288">
        <v>7000</v>
      </c>
      <c r="E141" s="173">
        <v>0</v>
      </c>
      <c r="F141" s="166" t="s">
        <v>362</v>
      </c>
      <c r="G141" s="169" t="s">
        <v>321</v>
      </c>
      <c r="H141" s="169" t="s">
        <v>1032</v>
      </c>
      <c r="I141" s="192" t="str">
        <f t="shared" si="10"/>
        <v>34003975m</v>
      </c>
      <c r="J141" s="167" t="str">
        <f t="shared" si="11"/>
        <v>34003975026 03</v>
      </c>
      <c r="K141" s="5"/>
      <c r="L141" s="167" t="str">
        <f t="shared" si="12"/>
        <v>34003975026 03B</v>
      </c>
      <c r="M141" s="5" t="str">
        <f t="shared" si="13"/>
        <v>Slovenská federácia karate a bojových umenímBXXVIII. Slovakia open- WUKF European Cup 2025</v>
      </c>
      <c r="N141" s="3" t="str">
        <f t="shared" si="14"/>
        <v>34003975mB</v>
      </c>
    </row>
    <row r="142" spans="1:14" x14ac:dyDescent="0.2">
      <c r="A142" s="198" t="s">
        <v>548</v>
      </c>
      <c r="B142" s="204" t="str">
        <f>VLOOKUP(A142,Adr!A:B,2,FALSE)</f>
        <v>Slovenská federácia pétanque</v>
      </c>
      <c r="C142" s="169" t="s">
        <v>1066</v>
      </c>
      <c r="D142" s="288">
        <v>19239</v>
      </c>
      <c r="E142" s="230">
        <v>0</v>
      </c>
      <c r="F142" s="166" t="s">
        <v>339</v>
      </c>
      <c r="G142" s="169" t="s">
        <v>319</v>
      </c>
      <c r="H142" s="169" t="s">
        <v>1032</v>
      </c>
      <c r="I142" s="192" t="str">
        <f t="shared" si="10"/>
        <v>36064742a</v>
      </c>
      <c r="J142" s="167" t="str">
        <f t="shared" si="11"/>
        <v>36064742026 02</v>
      </c>
      <c r="K142" s="5" t="s">
        <v>1067</v>
      </c>
      <c r="L142" s="167" t="str">
        <f t="shared" si="12"/>
        <v>36064742026 02B</v>
      </c>
      <c r="M142" s="5" t="str">
        <f t="shared" si="13"/>
        <v>Slovenská federácia pétanqueaBpétanque - bežné transfery</v>
      </c>
      <c r="N142" s="3" t="str">
        <f t="shared" si="14"/>
        <v>36064742aB</v>
      </c>
    </row>
    <row r="143" spans="1:14" x14ac:dyDescent="0.2">
      <c r="A143" s="166" t="s">
        <v>1919</v>
      </c>
      <c r="B143" s="204" t="str">
        <f>VLOOKUP(A143,Adr!A:B,2,FALSE)</f>
        <v>Slovenská footgolfová asociácia</v>
      </c>
      <c r="C143" s="185" t="s">
        <v>352</v>
      </c>
      <c r="D143" s="287">
        <v>84600</v>
      </c>
      <c r="E143" s="230">
        <v>0</v>
      </c>
      <c r="F143" s="166" t="s">
        <v>351</v>
      </c>
      <c r="G143" s="169" t="s">
        <v>321</v>
      </c>
      <c r="H143" s="169" t="s">
        <v>1032</v>
      </c>
      <c r="I143" s="192" t="str">
        <f t="shared" si="10"/>
        <v>42361885g</v>
      </c>
      <c r="J143" s="167" t="str">
        <f t="shared" si="11"/>
        <v>42361885026 03</v>
      </c>
      <c r="K143" s="5"/>
      <c r="L143" s="167" t="str">
        <f t="shared" si="12"/>
        <v>42361885026 03B</v>
      </c>
      <c r="M143" s="5" t="str">
        <f t="shared" si="13"/>
        <v>Slovenská footgolfová asociáciagBrozvoj športov, ktoré nie sú uznanými podľa zákona č. 440/2015 Z. z.</v>
      </c>
      <c r="N143" s="3" t="str">
        <f t="shared" si="14"/>
        <v>42361885gB</v>
      </c>
    </row>
    <row r="144" spans="1:14" x14ac:dyDescent="0.2">
      <c r="A144" s="166" t="s">
        <v>556</v>
      </c>
      <c r="B144" s="204" t="str">
        <f>VLOOKUP(A144,Adr!A:B,2,FALSE)</f>
        <v>Slovenská golfová asociácia</v>
      </c>
      <c r="C144" s="169" t="s">
        <v>1068</v>
      </c>
      <c r="D144" s="288">
        <v>274059</v>
      </c>
      <c r="E144" s="173">
        <v>0</v>
      </c>
      <c r="F144" s="166" t="s">
        <v>339</v>
      </c>
      <c r="G144" s="169" t="s">
        <v>319</v>
      </c>
      <c r="H144" s="169" t="s">
        <v>1032</v>
      </c>
      <c r="I144" s="192" t="str">
        <f t="shared" si="10"/>
        <v>50284363a</v>
      </c>
      <c r="J144" s="167" t="str">
        <f t="shared" si="11"/>
        <v>50284363026 02</v>
      </c>
      <c r="K144" s="5" t="s">
        <v>1069</v>
      </c>
      <c r="L144" s="167" t="str">
        <f t="shared" si="12"/>
        <v>50284363026 02B</v>
      </c>
      <c r="M144" s="5" t="str">
        <f t="shared" si="13"/>
        <v>Slovenská golfová asociáciaaBgolf - bežné transfery</v>
      </c>
      <c r="N144" s="3" t="str">
        <f t="shared" si="14"/>
        <v>50284363aB</v>
      </c>
    </row>
    <row r="145" spans="1:14" x14ac:dyDescent="0.2">
      <c r="A145" s="202" t="s">
        <v>556</v>
      </c>
      <c r="B145" s="204" t="str">
        <f>VLOOKUP(A145,Adr!A:B,2,FALSE)</f>
        <v>Slovenská golfová asociácia</v>
      </c>
      <c r="C145" s="169" t="s">
        <v>1471</v>
      </c>
      <c r="D145" s="288">
        <v>5155</v>
      </c>
      <c r="E145" s="173">
        <v>0</v>
      </c>
      <c r="F145" s="166" t="s">
        <v>343</v>
      </c>
      <c r="G145" s="169" t="s">
        <v>321</v>
      </c>
      <c r="H145" s="169" t="s">
        <v>1032</v>
      </c>
      <c r="I145" s="192" t="str">
        <f t="shared" si="10"/>
        <v>50284363c</v>
      </c>
      <c r="J145" s="167" t="str">
        <f t="shared" si="11"/>
        <v>50284363026 03</v>
      </c>
      <c r="K145" s="5"/>
      <c r="L145" s="167" t="str">
        <f t="shared" si="12"/>
        <v>50284363026 03B</v>
      </c>
      <c r="M145" s="5" t="str">
        <f t="shared" si="13"/>
        <v>Slovenská golfová asociáciacBzabezpečenie a rozvoj športu golf zdravotne postihnutých športovcov</v>
      </c>
      <c r="N145" s="3" t="str">
        <f t="shared" si="14"/>
        <v>50284363cB</v>
      </c>
    </row>
    <row r="146" spans="1:14" x14ac:dyDescent="0.2">
      <c r="A146" s="166" t="s">
        <v>556</v>
      </c>
      <c r="B146" s="204" t="str">
        <f>VLOOKUP(A146,Adr!A:B,2,FALSE)</f>
        <v>Slovenská golfová asociácia</v>
      </c>
      <c r="C146" s="196" t="s">
        <v>1502</v>
      </c>
      <c r="D146" s="289">
        <v>20000</v>
      </c>
      <c r="E146" s="173">
        <v>0</v>
      </c>
      <c r="F146" s="166" t="s">
        <v>345</v>
      </c>
      <c r="G146" s="169" t="s">
        <v>321</v>
      </c>
      <c r="H146" s="169" t="s">
        <v>1032</v>
      </c>
      <c r="I146" s="192" t="str">
        <f t="shared" si="10"/>
        <v>50284363d</v>
      </c>
      <c r="J146" s="167" t="str">
        <f t="shared" si="11"/>
        <v>50284363026 03</v>
      </c>
      <c r="K146" s="5"/>
      <c r="L146" s="167" t="str">
        <f t="shared" si="12"/>
        <v>50284363026 03B</v>
      </c>
      <c r="M146" s="5" t="str">
        <f t="shared" si="13"/>
        <v>Slovenská golfová asociáciadBTeták Tadeáš</v>
      </c>
      <c r="N146" s="3" t="str">
        <f t="shared" si="14"/>
        <v>50284363dB</v>
      </c>
    </row>
    <row r="147" spans="1:14" x14ac:dyDescent="0.2">
      <c r="A147" s="202" t="s">
        <v>556</v>
      </c>
      <c r="B147" s="204" t="str">
        <f>VLOOKUP(A147,Adr!A:B,2,FALSE)</f>
        <v>Slovenská golfová asociácia</v>
      </c>
      <c r="C147" s="196" t="s">
        <v>2210</v>
      </c>
      <c r="D147" s="289">
        <v>2600</v>
      </c>
      <c r="E147" s="230">
        <v>0</v>
      </c>
      <c r="F147" s="166" t="s">
        <v>362</v>
      </c>
      <c r="G147" s="169" t="s">
        <v>321</v>
      </c>
      <c r="H147" s="169" t="s">
        <v>1032</v>
      </c>
      <c r="I147" s="192" t="str">
        <f t="shared" si="10"/>
        <v>50284363m</v>
      </c>
      <c r="J147" s="167" t="str">
        <f t="shared" si="11"/>
        <v>50284363026 03</v>
      </c>
      <c r="K147" s="5"/>
      <c r="L147" s="167" t="str">
        <f t="shared" si="12"/>
        <v>50284363026 03B</v>
      </c>
      <c r="M147" s="5" t="str">
        <f t="shared" si="13"/>
        <v>Slovenská golfová asociáciamBSLOVAK AMATEUR CHAMPIONSHIP</v>
      </c>
      <c r="N147" s="3" t="str">
        <f t="shared" si="14"/>
        <v>50284363mB</v>
      </c>
    </row>
    <row r="148" spans="1:14" x14ac:dyDescent="0.2">
      <c r="A148" s="198" t="s">
        <v>563</v>
      </c>
      <c r="B148" s="204" t="str">
        <f>VLOOKUP(A148,Adr!A:B,2,FALSE)</f>
        <v>Slovenská gymnastická federácia</v>
      </c>
      <c r="C148" s="169" t="s">
        <v>1070</v>
      </c>
      <c r="D148" s="288">
        <v>668145</v>
      </c>
      <c r="E148" s="230">
        <v>0</v>
      </c>
      <c r="F148" s="166" t="s">
        <v>339</v>
      </c>
      <c r="G148" s="169" t="s">
        <v>319</v>
      </c>
      <c r="H148" s="169" t="s">
        <v>1032</v>
      </c>
      <c r="I148" s="192" t="str">
        <f t="shared" si="10"/>
        <v>00688321a</v>
      </c>
      <c r="J148" s="167" t="str">
        <f t="shared" si="11"/>
        <v>00688321026 02</v>
      </c>
      <c r="K148" s="5" t="s">
        <v>1071</v>
      </c>
      <c r="L148" s="167" t="str">
        <f t="shared" si="12"/>
        <v>00688321026 02B</v>
      </c>
      <c r="M148" s="5" t="str">
        <f t="shared" si="13"/>
        <v>Slovenská gymnastická federáciaaBgymnastika - bežné transfery</v>
      </c>
      <c r="N148" s="3" t="str">
        <f t="shared" si="14"/>
        <v>00688321aB</v>
      </c>
    </row>
    <row r="149" spans="1:14" x14ac:dyDescent="0.2">
      <c r="A149" s="182" t="s">
        <v>563</v>
      </c>
      <c r="B149" s="204" t="str">
        <f>VLOOKUP(A149,Adr!A:B,2,FALSE)</f>
        <v>Slovenská gymnastická federácia</v>
      </c>
      <c r="C149" s="185" t="s">
        <v>2165</v>
      </c>
      <c r="D149" s="287">
        <v>10000</v>
      </c>
      <c r="E149" s="230">
        <v>0</v>
      </c>
      <c r="F149" s="166" t="s">
        <v>345</v>
      </c>
      <c r="G149" s="169" t="s">
        <v>321</v>
      </c>
      <c r="H149" s="169" t="s">
        <v>1032</v>
      </c>
      <c r="I149" s="192" t="str">
        <f t="shared" si="10"/>
        <v>00688321d</v>
      </c>
      <c r="J149" s="167" t="str">
        <f t="shared" si="11"/>
        <v>00688321026 03</v>
      </c>
      <c r="K149" s="5"/>
      <c r="L149" s="167" t="str">
        <f t="shared" si="12"/>
        <v>00688321026 03B</v>
      </c>
      <c r="M149" s="5" t="str">
        <f t="shared" si="13"/>
        <v>Slovenská gymnastická federáciadBPiliarová Lucia</v>
      </c>
      <c r="N149" s="3" t="str">
        <f t="shared" si="14"/>
        <v>00688321dB</v>
      </c>
    </row>
    <row r="150" spans="1:14" x14ac:dyDescent="0.2">
      <c r="A150" s="198" t="s">
        <v>563</v>
      </c>
      <c r="B150" s="204" t="str">
        <f>VLOOKUP(A150,Adr!A:B,2,FALSE)</f>
        <v>Slovenská gymnastická federácia</v>
      </c>
      <c r="C150" s="196" t="s">
        <v>2211</v>
      </c>
      <c r="D150" s="287">
        <v>7000</v>
      </c>
      <c r="E150" s="173">
        <v>0</v>
      </c>
      <c r="F150" s="166" t="s">
        <v>362</v>
      </c>
      <c r="G150" s="169" t="s">
        <v>321</v>
      </c>
      <c r="H150" s="169" t="s">
        <v>1032</v>
      </c>
      <c r="I150" s="192" t="str">
        <f t="shared" si="10"/>
        <v>00688321m</v>
      </c>
      <c r="J150" s="167" t="str">
        <f t="shared" si="11"/>
        <v>00688321026 03</v>
      </c>
      <c r="K150" s="5"/>
      <c r="L150" s="167" t="str">
        <f t="shared" si="12"/>
        <v>00688321026 03B</v>
      </c>
      <c r="M150" s="5" t="str">
        <f t="shared" si="13"/>
        <v>Slovenská gymnastická federáciamBSlovak Aerobik Open</v>
      </c>
      <c r="N150" s="3" t="str">
        <f t="shared" si="14"/>
        <v>00688321mB</v>
      </c>
    </row>
    <row r="151" spans="1:14" x14ac:dyDescent="0.2">
      <c r="A151" s="198" t="s">
        <v>1930</v>
      </c>
      <c r="B151" s="204" t="str">
        <f>VLOOKUP(A151,Adr!A:B,2,FALSE)</f>
        <v>Slovenská hokejbalová únia</v>
      </c>
      <c r="C151" s="185" t="s">
        <v>2235</v>
      </c>
      <c r="D151" s="287">
        <v>35500</v>
      </c>
      <c r="E151" s="173">
        <v>0</v>
      </c>
      <c r="F151" s="166" t="s">
        <v>349</v>
      </c>
      <c r="G151" s="169" t="s">
        <v>321</v>
      </c>
      <c r="H151" s="169" t="s">
        <v>1032</v>
      </c>
      <c r="I151" s="192" t="str">
        <f t="shared" si="10"/>
        <v>00603091f</v>
      </c>
      <c r="J151" s="167" t="str">
        <f t="shared" si="11"/>
        <v>00603091026 03</v>
      </c>
      <c r="K151" s="5"/>
      <c r="L151" s="167" t="str">
        <f t="shared" si="12"/>
        <v>00603091026 03B</v>
      </c>
      <c r="M151" s="5" t="str">
        <f t="shared" si="13"/>
        <v>Slovenská hokejbalová úniafBpodpora a rozvoj športu</v>
      </c>
      <c r="N151" s="3" t="str">
        <f t="shared" si="14"/>
        <v>00603091fB</v>
      </c>
    </row>
    <row r="152" spans="1:14" x14ac:dyDescent="0.2">
      <c r="A152" s="166" t="s">
        <v>1930</v>
      </c>
      <c r="B152" s="204" t="str">
        <f>VLOOKUP(A152,Adr!A:B,2,FALSE)</f>
        <v>Slovenská hokejbalová únia</v>
      </c>
      <c r="C152" s="196" t="s">
        <v>352</v>
      </c>
      <c r="D152" s="289">
        <v>214300</v>
      </c>
      <c r="E152" s="173">
        <v>0</v>
      </c>
      <c r="F152" s="166" t="s">
        <v>351</v>
      </c>
      <c r="G152" s="169" t="s">
        <v>321</v>
      </c>
      <c r="H152" s="169" t="s">
        <v>1032</v>
      </c>
      <c r="I152" s="192" t="str">
        <f t="shared" si="10"/>
        <v>00603091g</v>
      </c>
      <c r="J152" s="167" t="str">
        <f t="shared" si="11"/>
        <v>00603091026 03</v>
      </c>
      <c r="K152" s="5"/>
      <c r="L152" s="167" t="str">
        <f t="shared" si="12"/>
        <v>00603091026 03B</v>
      </c>
      <c r="M152" s="5" t="str">
        <f t="shared" si="13"/>
        <v>Slovenská hokejbalová úniagBrozvoj športov, ktoré nie sú uznanými podľa zákona č. 440/2015 Z. z.</v>
      </c>
      <c r="N152" s="3" t="str">
        <f t="shared" si="14"/>
        <v>00603091gB</v>
      </c>
    </row>
    <row r="153" spans="1:14" x14ac:dyDescent="0.2">
      <c r="A153" s="202" t="s">
        <v>1930</v>
      </c>
      <c r="B153" s="204" t="str">
        <f>VLOOKUP(A153,Adr!A:B,2,FALSE)</f>
        <v>Slovenská hokejbalová únia</v>
      </c>
      <c r="C153" s="197" t="s">
        <v>2212</v>
      </c>
      <c r="D153" s="290">
        <v>7000</v>
      </c>
      <c r="E153" s="230">
        <v>0</v>
      </c>
      <c r="F153" s="166" t="s">
        <v>362</v>
      </c>
      <c r="G153" s="169" t="s">
        <v>321</v>
      </c>
      <c r="H153" s="169" t="s">
        <v>1032</v>
      </c>
      <c r="I153" s="192" t="str">
        <f t="shared" si="10"/>
        <v>00603091m</v>
      </c>
      <c r="J153" s="167" t="str">
        <f t="shared" si="11"/>
        <v>00603091026 03</v>
      </c>
      <c r="K153" s="5"/>
      <c r="L153" s="167" t="str">
        <f t="shared" si="12"/>
        <v>00603091026 03B</v>
      </c>
      <c r="M153" s="5" t="str">
        <f t="shared" si="13"/>
        <v>Slovenská hokejbalová úniamBOrszágh cup 2025</v>
      </c>
      <c r="N153" s="3" t="str">
        <f t="shared" si="14"/>
        <v>00603091mB</v>
      </c>
    </row>
    <row r="154" spans="1:14" x14ac:dyDescent="0.2">
      <c r="A154" s="202" t="s">
        <v>569</v>
      </c>
      <c r="B154" s="204" t="str">
        <f>VLOOKUP(A154,Adr!A:B,2,FALSE)</f>
        <v>SLOVENSKÁ CHEERLEADING ÚNIA</v>
      </c>
      <c r="C154" s="169" t="s">
        <v>1072</v>
      </c>
      <c r="D154" s="288">
        <v>19239</v>
      </c>
      <c r="E154" s="230">
        <v>0</v>
      </c>
      <c r="F154" s="166" t="s">
        <v>339</v>
      </c>
      <c r="G154" s="169" t="s">
        <v>319</v>
      </c>
      <c r="H154" s="169" t="s">
        <v>1032</v>
      </c>
      <c r="I154" s="192" t="str">
        <f t="shared" si="10"/>
        <v>54041368a</v>
      </c>
      <c r="J154" s="167" t="str">
        <f t="shared" si="11"/>
        <v>54041368026 02</v>
      </c>
      <c r="K154" s="5" t="s">
        <v>1073</v>
      </c>
      <c r="L154" s="167" t="str">
        <f t="shared" si="12"/>
        <v>54041368026 02B</v>
      </c>
      <c r="M154" s="5" t="str">
        <f t="shared" si="13"/>
        <v>SLOVENSKÁ CHEERLEADING ÚNIAaBcheerleading - bežné transfery</v>
      </c>
      <c r="N154" s="3" t="str">
        <f t="shared" si="14"/>
        <v>54041368aB</v>
      </c>
    </row>
    <row r="155" spans="1:14" x14ac:dyDescent="0.2">
      <c r="A155" s="166" t="s">
        <v>575</v>
      </c>
      <c r="B155" s="204" t="str">
        <f>VLOOKUP(A155,Adr!A:B,2,FALSE)</f>
        <v>SLOVENSKÁ JAZDECKÁ FEDERÁCIA</v>
      </c>
      <c r="C155" s="197" t="s">
        <v>1074</v>
      </c>
      <c r="D155" s="290">
        <v>120904</v>
      </c>
      <c r="E155" s="173">
        <v>0</v>
      </c>
      <c r="F155" s="166" t="s">
        <v>339</v>
      </c>
      <c r="G155" s="169" t="s">
        <v>319</v>
      </c>
      <c r="H155" s="169" t="s">
        <v>1032</v>
      </c>
      <c r="I155" s="192" t="str">
        <f t="shared" si="10"/>
        <v>31787801a</v>
      </c>
      <c r="J155" s="167" t="str">
        <f t="shared" si="11"/>
        <v>31787801026 02</v>
      </c>
      <c r="K155" s="5" t="s">
        <v>1075</v>
      </c>
      <c r="L155" s="167" t="str">
        <f t="shared" si="12"/>
        <v>31787801026 02B</v>
      </c>
      <c r="M155" s="5" t="str">
        <f t="shared" si="13"/>
        <v>SLOVENSKÁ JAZDECKÁ FEDERÁCIAaBjazdectvo - bežné transfery</v>
      </c>
      <c r="N155" s="3" t="str">
        <f t="shared" si="14"/>
        <v>31787801aB</v>
      </c>
    </row>
    <row r="156" spans="1:14" x14ac:dyDescent="0.2">
      <c r="A156" s="198" t="s">
        <v>582</v>
      </c>
      <c r="B156" s="204" t="str">
        <f>VLOOKUP(A156,Adr!A:B,2,FALSE)</f>
        <v>Slovenská kanoistika</v>
      </c>
      <c r="C156" s="196" t="s">
        <v>1076</v>
      </c>
      <c r="D156" s="287">
        <v>1181281</v>
      </c>
      <c r="E156" s="230">
        <v>0</v>
      </c>
      <c r="F156" s="166" t="s">
        <v>339</v>
      </c>
      <c r="G156" s="169" t="s">
        <v>319</v>
      </c>
      <c r="H156" s="169" t="s">
        <v>1032</v>
      </c>
      <c r="I156" s="192" t="str">
        <f t="shared" si="10"/>
        <v>50434101a</v>
      </c>
      <c r="J156" s="167" t="str">
        <f t="shared" si="11"/>
        <v>50434101026 02</v>
      </c>
      <c r="K156" s="5" t="s">
        <v>1077</v>
      </c>
      <c r="L156" s="167" t="str">
        <f t="shared" si="12"/>
        <v>50434101026 02B</v>
      </c>
      <c r="M156" s="5" t="str">
        <f t="shared" si="13"/>
        <v>Slovenská kanoistikaaBkanoistika - bežné transfery</v>
      </c>
      <c r="N156" s="3" t="str">
        <f t="shared" si="14"/>
        <v>50434101aB</v>
      </c>
    </row>
    <row r="157" spans="1:14" x14ac:dyDescent="0.2">
      <c r="A157" s="202" t="s">
        <v>582</v>
      </c>
      <c r="B157" s="204" t="str">
        <f>VLOOKUP(A157,Adr!A:B,2,FALSE)</f>
        <v>Slovenská kanoistika</v>
      </c>
      <c r="C157" s="185" t="s">
        <v>1503</v>
      </c>
      <c r="D157" s="287">
        <v>10000</v>
      </c>
      <c r="E157" s="173">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kanoistikadBAbrahámová Karolína</v>
      </c>
      <c r="N157" s="3" t="str">
        <f t="shared" si="14"/>
        <v>50434101dB</v>
      </c>
    </row>
    <row r="158" spans="1:14" x14ac:dyDescent="0.2">
      <c r="A158" s="182" t="s">
        <v>582</v>
      </c>
      <c r="B158" s="204" t="str">
        <f>VLOOKUP(A158,Adr!A:B,2,FALSE)</f>
        <v>Slovenská kanoistika</v>
      </c>
      <c r="C158" s="185" t="s">
        <v>1504</v>
      </c>
      <c r="D158" s="287">
        <v>9300</v>
      </c>
      <c r="E158" s="230">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kanoistikadBBábik Martin</v>
      </c>
      <c r="N158" s="3" t="str">
        <f t="shared" si="14"/>
        <v>50434101dB</v>
      </c>
    </row>
    <row r="159" spans="1:14" x14ac:dyDescent="0.2">
      <c r="A159" s="202" t="s">
        <v>582</v>
      </c>
      <c r="B159" s="204" t="str">
        <f>VLOOKUP(A159,Adr!A:B,2,FALSE)</f>
        <v>Slovenská kanoistika</v>
      </c>
      <c r="C159" s="185" t="s">
        <v>1505</v>
      </c>
      <c r="D159" s="287">
        <v>15600</v>
      </c>
      <c r="E159" s="173">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kanoistikadBBaláž Samuel</v>
      </c>
      <c r="N159" s="3" t="str">
        <f t="shared" si="14"/>
        <v>50434101dB</v>
      </c>
    </row>
    <row r="160" spans="1:14" x14ac:dyDescent="0.2">
      <c r="A160" s="202" t="s">
        <v>582</v>
      </c>
      <c r="B160" s="204" t="str">
        <f>VLOOKUP(A160,Adr!A:B,2,FALSE)</f>
        <v>Slovenská kanoistika</v>
      </c>
      <c r="C160" s="185" t="s">
        <v>1506</v>
      </c>
      <c r="D160" s="287">
        <v>80000</v>
      </c>
      <c r="E160" s="230">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kanoistikadBBeňuš Matej</v>
      </c>
      <c r="N160" s="3" t="str">
        <f t="shared" si="14"/>
        <v>50434101dB</v>
      </c>
    </row>
    <row r="161" spans="1:14" x14ac:dyDescent="0.2">
      <c r="A161" s="202" t="s">
        <v>582</v>
      </c>
      <c r="B161" s="204" t="str">
        <f>VLOOKUP(A161,Adr!A:B,2,FALSE)</f>
        <v>Slovenská kanoistika</v>
      </c>
      <c r="C161" s="185" t="s">
        <v>1507</v>
      </c>
      <c r="D161" s="287">
        <v>9300</v>
      </c>
      <c r="E161" s="173">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kanoistikadBBergendi Sofia</v>
      </c>
      <c r="N161" s="3" t="str">
        <f t="shared" si="14"/>
        <v>50434101dB</v>
      </c>
    </row>
    <row r="162" spans="1:14" x14ac:dyDescent="0.2">
      <c r="A162" s="166" t="s">
        <v>582</v>
      </c>
      <c r="B162" s="204" t="str">
        <f>VLOOKUP(A162,Adr!A:B,2,FALSE)</f>
        <v>Slovenská kanoistika</v>
      </c>
      <c r="C162" s="185" t="s">
        <v>1508</v>
      </c>
      <c r="D162" s="287">
        <v>15600</v>
      </c>
      <c r="E162" s="230">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kanoistikadBBotek Adam</v>
      </c>
      <c r="N162" s="3" t="str">
        <f t="shared" si="14"/>
        <v>50434101dB</v>
      </c>
    </row>
    <row r="163" spans="1:14" x14ac:dyDescent="0.2">
      <c r="A163" s="182" t="s">
        <v>582</v>
      </c>
      <c r="B163" s="204" t="str">
        <f>VLOOKUP(A163,Adr!A:B,2,FALSE)</f>
        <v>Slovenská kanoistika</v>
      </c>
      <c r="C163" s="185" t="s">
        <v>1509</v>
      </c>
      <c r="D163" s="287">
        <v>15000</v>
      </c>
      <c r="E163" s="173">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kanoistikadBBugár Reka</v>
      </c>
      <c r="N163" s="3" t="str">
        <f t="shared" si="14"/>
        <v>50434101dB</v>
      </c>
    </row>
    <row r="164" spans="1:14" x14ac:dyDescent="0.2">
      <c r="A164" s="166" t="s">
        <v>582</v>
      </c>
      <c r="B164" s="204" t="str">
        <f>VLOOKUP(A164,Adr!A:B,2,FALSE)</f>
        <v>Slovenská kanoistika</v>
      </c>
      <c r="C164" s="185" t="s">
        <v>1510</v>
      </c>
      <c r="D164" s="287">
        <v>9300</v>
      </c>
      <c r="E164" s="230">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kanoistikadBČulenová Dagmar</v>
      </c>
      <c r="N164" s="3" t="str">
        <f t="shared" si="14"/>
        <v>50434101dB</v>
      </c>
    </row>
    <row r="165" spans="1:14" x14ac:dyDescent="0.2">
      <c r="A165" s="166" t="s">
        <v>582</v>
      </c>
      <c r="B165" s="204" t="str">
        <f>VLOOKUP(A165,Adr!A:B,2,FALSE)</f>
        <v>Slovenská kanoistika</v>
      </c>
      <c r="C165" s="196" t="s">
        <v>1511</v>
      </c>
      <c r="D165" s="289">
        <v>7500</v>
      </c>
      <c r="E165" s="173">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kanoistikadBDoktorík Dominik</v>
      </c>
      <c r="N165" s="3" t="str">
        <f t="shared" si="14"/>
        <v>50434101dB</v>
      </c>
    </row>
    <row r="166" spans="1:14" x14ac:dyDescent="0.2">
      <c r="A166" s="166" t="s">
        <v>582</v>
      </c>
      <c r="B166" s="204" t="str">
        <f>VLOOKUP(A166,Adr!A:B,2,FALSE)</f>
        <v>Slovenská kanoistika</v>
      </c>
      <c r="C166" s="196" t="s">
        <v>1512</v>
      </c>
      <c r="D166" s="289">
        <v>15000</v>
      </c>
      <c r="E166" s="230">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kanoistikadBDorner Milan</v>
      </c>
      <c r="N166" s="3" t="str">
        <f t="shared" si="14"/>
        <v>50434101dB</v>
      </c>
    </row>
    <row r="167" spans="1:14" x14ac:dyDescent="0.2">
      <c r="A167" s="166" t="s">
        <v>582</v>
      </c>
      <c r="B167" s="204" t="str">
        <f>VLOOKUP(A167,Adr!A:B,2,FALSE)</f>
        <v>Slovenská kanoistika</v>
      </c>
      <c r="C167" s="190" t="s">
        <v>1513</v>
      </c>
      <c r="D167" s="289">
        <v>20000</v>
      </c>
      <c r="E167" s="173">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kanoistikadBDuda Filip</v>
      </c>
      <c r="N167" s="3" t="str">
        <f t="shared" si="14"/>
        <v>50434101dB</v>
      </c>
    </row>
    <row r="168" spans="1:14" x14ac:dyDescent="0.2">
      <c r="A168" s="182" t="s">
        <v>582</v>
      </c>
      <c r="B168" s="204" t="str">
        <f>VLOOKUP(A168,Adr!A:B,2,FALSE)</f>
        <v>Slovenská kanoistika</v>
      </c>
      <c r="C168" s="169" t="s">
        <v>1514</v>
      </c>
      <c r="D168" s="288">
        <v>10000</v>
      </c>
      <c r="E168" s="230">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kanoistikadBEgyházy Dominik</v>
      </c>
      <c r="N168" s="3" t="str">
        <f t="shared" si="14"/>
        <v>50434101dB</v>
      </c>
    </row>
    <row r="169" spans="1:14" x14ac:dyDescent="0.2">
      <c r="A169" s="202" t="s">
        <v>582</v>
      </c>
      <c r="B169" s="204" t="str">
        <f>VLOOKUP(A169,Adr!A:B,2,FALSE)</f>
        <v>Slovenská kanoistika</v>
      </c>
      <c r="C169" s="169" t="s">
        <v>1515</v>
      </c>
      <c r="D169" s="288">
        <v>15000</v>
      </c>
      <c r="E169" s="173">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kanoistikadBGacsal Ákos</v>
      </c>
      <c r="N169" s="3" t="str">
        <f t="shared" si="14"/>
        <v>50434101dB</v>
      </c>
    </row>
    <row r="170" spans="1:14" x14ac:dyDescent="0.2">
      <c r="A170" s="202" t="s">
        <v>582</v>
      </c>
      <c r="B170" s="204" t="str">
        <f>VLOOKUP(A170,Adr!A:B,2,FALSE)</f>
        <v>Slovenská kanoistika</v>
      </c>
      <c r="C170" s="196" t="s">
        <v>1516</v>
      </c>
      <c r="D170" s="289">
        <v>10000</v>
      </c>
      <c r="E170" s="230">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kanoistikadBGavorová Hana</v>
      </c>
      <c r="N170" s="3" t="str">
        <f t="shared" si="14"/>
        <v>50434101dB</v>
      </c>
    </row>
    <row r="171" spans="1:14" x14ac:dyDescent="0.2">
      <c r="A171" s="198" t="s">
        <v>582</v>
      </c>
      <c r="B171" s="204" t="str">
        <f>VLOOKUP(A171,Adr!A:B,2,FALSE)</f>
        <v>Slovenská kanoistika</v>
      </c>
      <c r="C171" s="185" t="s">
        <v>1517</v>
      </c>
      <c r="D171" s="287">
        <v>50000</v>
      </c>
      <c r="E171" s="173">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kanoistikadBGrigar Jakub</v>
      </c>
      <c r="N171" s="3" t="str">
        <f t="shared" si="14"/>
        <v>50434101dB</v>
      </c>
    </row>
    <row r="172" spans="1:14" x14ac:dyDescent="0.2">
      <c r="A172" s="202" t="s">
        <v>582</v>
      </c>
      <c r="B172" s="204" t="str">
        <f>VLOOKUP(A172,Adr!A:B,2,FALSE)</f>
        <v>Slovenská kanoistika</v>
      </c>
      <c r="C172" s="196" t="s">
        <v>1518</v>
      </c>
      <c r="D172" s="289">
        <v>10000</v>
      </c>
      <c r="E172" s="230">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kanoistikadBHvojníková Nikola</v>
      </c>
      <c r="N172" s="3" t="str">
        <f t="shared" si="14"/>
        <v>50434101dB</v>
      </c>
    </row>
    <row r="173" spans="1:14" x14ac:dyDescent="0.2">
      <c r="A173" s="198" t="s">
        <v>582</v>
      </c>
      <c r="B173" s="204" t="str">
        <f>VLOOKUP(A173,Adr!A:B,2,FALSE)</f>
        <v>Slovenská kanoistika</v>
      </c>
      <c r="C173" s="196" t="s">
        <v>2166</v>
      </c>
      <c r="D173" s="287">
        <v>10000</v>
      </c>
      <c r="E173" s="173">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kanoistikadBChlebová Ivana</v>
      </c>
      <c r="N173" s="3" t="str">
        <f t="shared" si="14"/>
        <v>50434101dB</v>
      </c>
    </row>
    <row r="174" spans="1:14" x14ac:dyDescent="0.2">
      <c r="A174" s="166" t="s">
        <v>582</v>
      </c>
      <c r="B174" s="204" t="str">
        <f>VLOOKUP(A174,Adr!A:B,2,FALSE)</f>
        <v>Slovenská kanoistika</v>
      </c>
      <c r="C174" s="169" t="s">
        <v>1519</v>
      </c>
      <c r="D174" s="288">
        <v>10000</v>
      </c>
      <c r="E174" s="230">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kanoistikadBKořínek Matyáš</v>
      </c>
      <c r="N174" s="3" t="str">
        <f t="shared" si="14"/>
        <v>50434101dB</v>
      </c>
    </row>
    <row r="175" spans="1:14" x14ac:dyDescent="0.2">
      <c r="A175" s="182" t="s">
        <v>582</v>
      </c>
      <c r="B175" s="204" t="str">
        <f>VLOOKUP(A175,Adr!A:B,2,FALSE)</f>
        <v>Slovenská kanoistika</v>
      </c>
      <c r="C175" s="169" t="s">
        <v>1520</v>
      </c>
      <c r="D175" s="288">
        <v>10000</v>
      </c>
      <c r="E175" s="173">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kanoistikadBKrajčí Samuel</v>
      </c>
      <c r="N175" s="3" t="str">
        <f t="shared" si="14"/>
        <v>50434101dB</v>
      </c>
    </row>
    <row r="176" spans="1:14" x14ac:dyDescent="0.2">
      <c r="A176" s="166" t="s">
        <v>582</v>
      </c>
      <c r="B176" s="204" t="str">
        <f>VLOOKUP(A176,Adr!A:B,2,FALSE)</f>
        <v>Slovenská kanoistika</v>
      </c>
      <c r="C176" s="185" t="s">
        <v>1521</v>
      </c>
      <c r="D176" s="287">
        <v>9300</v>
      </c>
      <c r="E176" s="230">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kanoistikadBLepi Máté</v>
      </c>
      <c r="N176" s="3" t="str">
        <f t="shared" si="14"/>
        <v>50434101dB</v>
      </c>
    </row>
    <row r="177" spans="1:14" x14ac:dyDescent="0.2">
      <c r="A177" s="198" t="s">
        <v>582</v>
      </c>
      <c r="B177" s="204" t="str">
        <f>VLOOKUP(A177,Adr!A:B,2,FALSE)</f>
        <v>Slovenská kanoistika</v>
      </c>
      <c r="C177" s="169" t="s">
        <v>1522</v>
      </c>
      <c r="D177" s="288">
        <v>10000</v>
      </c>
      <c r="E177" s="173">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kanoistikadBLukáč Teo Peter</v>
      </c>
      <c r="N177" s="3" t="str">
        <f t="shared" si="14"/>
        <v>50434101dB</v>
      </c>
    </row>
    <row r="178" spans="1:14" x14ac:dyDescent="0.2">
      <c r="A178" s="198" t="s">
        <v>582</v>
      </c>
      <c r="B178" s="204" t="str">
        <f>VLOOKUP(A178,Adr!A:B,2,FALSE)</f>
        <v>Slovenská kanoistika</v>
      </c>
      <c r="C178" s="169" t="s">
        <v>1523</v>
      </c>
      <c r="D178" s="288">
        <v>25000</v>
      </c>
      <c r="E178" s="230">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kanoistikadBLuknárová Emanuela</v>
      </c>
      <c r="N178" s="3" t="str">
        <f t="shared" si="14"/>
        <v>50434101dB</v>
      </c>
    </row>
    <row r="179" spans="1:14" x14ac:dyDescent="0.2">
      <c r="A179" s="198" t="s">
        <v>582</v>
      </c>
      <c r="B179" s="204" t="str">
        <f>VLOOKUP(A179,Adr!A:B,2,FALSE)</f>
        <v>Slovenská kanoistika</v>
      </c>
      <c r="C179" s="196" t="s">
        <v>1524</v>
      </c>
      <c r="D179" s="287">
        <v>9300</v>
      </c>
      <c r="E179" s="173">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kanoistikadBMarsal Máté</v>
      </c>
      <c r="N179" s="3" t="str">
        <f t="shared" si="14"/>
        <v>50434101dB</v>
      </c>
    </row>
    <row r="180" spans="1:14" x14ac:dyDescent="0.2">
      <c r="A180" s="202" t="s">
        <v>582</v>
      </c>
      <c r="B180" s="204" t="str">
        <f>VLOOKUP(A180,Adr!A:B,2,FALSE)</f>
        <v>Slovenská kanoistika</v>
      </c>
      <c r="C180" s="196" t="s">
        <v>2167</v>
      </c>
      <c r="D180" s="287">
        <v>20000</v>
      </c>
      <c r="E180" s="230">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kanoistikadBMartikán Michal</v>
      </c>
      <c r="N180" s="3" t="str">
        <f t="shared" si="14"/>
        <v>50434101dB</v>
      </c>
    </row>
    <row r="181" spans="1:14" x14ac:dyDescent="0.2">
      <c r="A181" s="202" t="s">
        <v>582</v>
      </c>
      <c r="B181" s="204" t="str">
        <f>VLOOKUP(A181,Adr!A:B,2,FALSE)</f>
        <v>Slovenská kanoistika</v>
      </c>
      <c r="C181" s="185" t="s">
        <v>1525</v>
      </c>
      <c r="D181" s="287">
        <v>70000</v>
      </c>
      <c r="E181" s="173">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kanoistikadBMintálová Eliška</v>
      </c>
      <c r="N181" s="3" t="str">
        <f t="shared" si="14"/>
        <v>50434101dB</v>
      </c>
    </row>
    <row r="182" spans="1:14" x14ac:dyDescent="0.2">
      <c r="A182" s="202" t="s">
        <v>582</v>
      </c>
      <c r="B182" s="204" t="str">
        <f>VLOOKUP(A182,Adr!A:B,2,FALSE)</f>
        <v>Slovenská kanoistika</v>
      </c>
      <c r="C182" s="196" t="s">
        <v>1526</v>
      </c>
      <c r="D182" s="287">
        <v>40000</v>
      </c>
      <c r="E182" s="230">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kanoistikadBMirgorodský Marko</v>
      </c>
      <c r="N182" s="3" t="str">
        <f t="shared" si="14"/>
        <v>50434101dB</v>
      </c>
    </row>
    <row r="183" spans="1:14" x14ac:dyDescent="0.2">
      <c r="A183" s="166" t="s">
        <v>582</v>
      </c>
      <c r="B183" s="204" t="str">
        <f>VLOOKUP(A183,Adr!A:B,2,FALSE)</f>
        <v>Slovenská kanoistika</v>
      </c>
      <c r="C183" s="185" t="s">
        <v>1527</v>
      </c>
      <c r="D183" s="287">
        <v>15600</v>
      </c>
      <c r="E183" s="173">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kanoistikadBMyšák Denis</v>
      </c>
      <c r="N183" s="3" t="str">
        <f t="shared" si="14"/>
        <v>50434101dB</v>
      </c>
    </row>
    <row r="184" spans="1:14" x14ac:dyDescent="0.2">
      <c r="A184" s="166" t="s">
        <v>582</v>
      </c>
      <c r="B184" s="204" t="str">
        <f>VLOOKUP(A184,Adr!A:B,2,FALSE)</f>
        <v>Slovenská kanoistika</v>
      </c>
      <c r="C184" s="196" t="s">
        <v>1528</v>
      </c>
      <c r="D184" s="289">
        <v>60000</v>
      </c>
      <c r="E184" s="230">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kanoistikadBPaňková Zuzana</v>
      </c>
      <c r="N184" s="3" t="str">
        <f t="shared" si="14"/>
        <v>50434101dB</v>
      </c>
    </row>
    <row r="185" spans="1:14" x14ac:dyDescent="0.2">
      <c r="A185" s="202" t="s">
        <v>582</v>
      </c>
      <c r="B185" s="204" t="str">
        <f>VLOOKUP(A185,Adr!A:B,2,FALSE)</f>
        <v>Slovenská kanoistika</v>
      </c>
      <c r="C185" s="185" t="s">
        <v>1529</v>
      </c>
      <c r="D185" s="287">
        <v>9300</v>
      </c>
      <c r="E185" s="173">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kanoistikadBPecsuková Katarína</v>
      </c>
      <c r="N185" s="3" t="str">
        <f t="shared" si="14"/>
        <v>50434101dB</v>
      </c>
    </row>
    <row r="186" spans="1:14" x14ac:dyDescent="0.2">
      <c r="A186" s="202" t="s">
        <v>582</v>
      </c>
      <c r="B186" s="204" t="str">
        <f>VLOOKUP(A186,Adr!A:B,2,FALSE)</f>
        <v>Slovenská kanoistika</v>
      </c>
      <c r="C186" s="185" t="s">
        <v>1530</v>
      </c>
      <c r="D186" s="287">
        <v>10000</v>
      </c>
      <c r="E186" s="230">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kanoistikadBRumanský Richard</v>
      </c>
      <c r="N186" s="3" t="str">
        <f t="shared" si="14"/>
        <v>50434101dB</v>
      </c>
    </row>
    <row r="187" spans="1:14" x14ac:dyDescent="0.2">
      <c r="A187" s="202" t="s">
        <v>582</v>
      </c>
      <c r="B187" s="204" t="str">
        <f>VLOOKUP(A187,Adr!A:B,2,FALSE)</f>
        <v>Slovenská kanoistika</v>
      </c>
      <c r="C187" s="196" t="s">
        <v>1531</v>
      </c>
      <c r="D187" s="287">
        <v>10000</v>
      </c>
      <c r="E187" s="173">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kanoistikadBRužič Patrik</v>
      </c>
      <c r="N187" s="3" t="str">
        <f t="shared" si="14"/>
        <v>50434101dB</v>
      </c>
    </row>
    <row r="188" spans="1:14" x14ac:dyDescent="0.2">
      <c r="A188" s="202" t="s">
        <v>582</v>
      </c>
      <c r="B188" s="204" t="str">
        <f>VLOOKUP(A188,Adr!A:B,2,FALSE)</f>
        <v>Slovenská kanoistika</v>
      </c>
      <c r="C188" s="185" t="s">
        <v>1532</v>
      </c>
      <c r="D188" s="287">
        <v>15000</v>
      </c>
      <c r="E188" s="230">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kanoistikadBSidová Bianka</v>
      </c>
      <c r="N188" s="3" t="str">
        <f t="shared" si="14"/>
        <v>50434101dB</v>
      </c>
    </row>
    <row r="189" spans="1:14" x14ac:dyDescent="0.2">
      <c r="A189" s="166" t="s">
        <v>582</v>
      </c>
      <c r="B189" s="204" t="str">
        <f>VLOOKUP(A189,Adr!A:B,2,FALSE)</f>
        <v>Slovenská kanoistika</v>
      </c>
      <c r="C189" s="196" t="s">
        <v>1533</v>
      </c>
      <c r="D189" s="289">
        <v>10000</v>
      </c>
      <c r="E189" s="173">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kanoistikadBSkubík Dávid</v>
      </c>
      <c r="N189" s="3" t="str">
        <f t="shared" si="14"/>
        <v>50434101dB</v>
      </c>
    </row>
    <row r="190" spans="1:14" x14ac:dyDescent="0.2">
      <c r="A190" s="202" t="s">
        <v>582</v>
      </c>
      <c r="B190" s="204" t="str">
        <f>VLOOKUP(A190,Adr!A:B,2,FALSE)</f>
        <v>Slovenská kanoistika</v>
      </c>
      <c r="C190" s="169" t="s">
        <v>1534</v>
      </c>
      <c r="D190" s="288">
        <v>35000</v>
      </c>
      <c r="E190" s="230">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kanoistikadBStanovská Soňa</v>
      </c>
      <c r="N190" s="3" t="str">
        <f t="shared" si="14"/>
        <v>50434101dB</v>
      </c>
    </row>
    <row r="191" spans="1:14" x14ac:dyDescent="0.2">
      <c r="A191" s="202" t="s">
        <v>582</v>
      </c>
      <c r="B191" s="204" t="str">
        <f>VLOOKUP(A191,Adr!A:B,2,FALSE)</f>
        <v>Slovenská kanoistika</v>
      </c>
      <c r="C191" s="185" t="s">
        <v>1535</v>
      </c>
      <c r="D191" s="287">
        <v>9300</v>
      </c>
      <c r="E191" s="173">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kanoistikadBSzabó Maximilián</v>
      </c>
      <c r="N191" s="3" t="str">
        <f t="shared" si="14"/>
        <v>50434101dB</v>
      </c>
    </row>
    <row r="192" spans="1:14" x14ac:dyDescent="0.2">
      <c r="A192" s="166" t="s">
        <v>582</v>
      </c>
      <c r="B192" s="204" t="str">
        <f>VLOOKUP(A192,Adr!A:B,2,FALSE)</f>
        <v>Slovenská kanoistika</v>
      </c>
      <c r="C192" s="196" t="s">
        <v>1536</v>
      </c>
      <c r="D192" s="289">
        <v>10000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kanoistikadBŠevčík Jakub</v>
      </c>
      <c r="N192" s="3" t="str">
        <f t="shared" si="14"/>
        <v>50434101dB</v>
      </c>
    </row>
    <row r="193" spans="1:14" x14ac:dyDescent="0.2">
      <c r="A193" s="166" t="s">
        <v>582</v>
      </c>
      <c r="B193" s="204" t="str">
        <f>VLOOKUP(A193,Adr!A:B,2,FALSE)</f>
        <v>Slovenská kanoistika</v>
      </c>
      <c r="C193" s="196" t="s">
        <v>1537</v>
      </c>
      <c r="D193" s="289">
        <v>7500</v>
      </c>
      <c r="E193" s="230">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kanoistikadBŠvecová Romana</v>
      </c>
      <c r="N193" s="3" t="str">
        <f t="shared" si="14"/>
        <v>50434101dB</v>
      </c>
    </row>
    <row r="194" spans="1:14" x14ac:dyDescent="0.2">
      <c r="A194" s="166" t="s">
        <v>582</v>
      </c>
      <c r="B194" s="204" t="str">
        <f>VLOOKUP(A194,Adr!A:B,2,FALSE)</f>
        <v>Slovenská kanoistika</v>
      </c>
      <c r="C194" s="196" t="s">
        <v>1538</v>
      </c>
      <c r="D194" s="289">
        <v>7500</v>
      </c>
      <c r="E194" s="173">
        <v>0</v>
      </c>
      <c r="F194" s="166" t="s">
        <v>345</v>
      </c>
      <c r="G194" s="169" t="s">
        <v>321</v>
      </c>
      <c r="H194" s="169" t="s">
        <v>1032</v>
      </c>
      <c r="I194" s="192" t="str">
        <f t="shared" si="10"/>
        <v>50434101d</v>
      </c>
      <c r="J194" s="167" t="str">
        <f t="shared" si="11"/>
        <v>50434101026 03</v>
      </c>
      <c r="K194" s="5"/>
      <c r="L194" s="167" t="str">
        <f t="shared" si="12"/>
        <v>50434101026 03B</v>
      </c>
      <c r="M194" s="5" t="str">
        <f t="shared" si="13"/>
        <v>Slovenská kanoistikadBTóth Ludovít</v>
      </c>
      <c r="N194" s="3" t="str">
        <f t="shared" si="14"/>
        <v>50434101dB</v>
      </c>
    </row>
    <row r="195" spans="1:14" x14ac:dyDescent="0.2">
      <c r="A195" s="202" t="s">
        <v>582</v>
      </c>
      <c r="B195" s="204" t="str">
        <f>VLOOKUP(A195,Adr!A:B,2,FALSE)</f>
        <v>Slovenská kanoistika</v>
      </c>
      <c r="C195" s="196" t="s">
        <v>1539</v>
      </c>
      <c r="D195" s="287">
        <v>15600</v>
      </c>
      <c r="E195" s="230">
        <v>0</v>
      </c>
      <c r="F195" s="166" t="s">
        <v>345</v>
      </c>
      <c r="G195" s="169" t="s">
        <v>321</v>
      </c>
      <c r="H195" s="169" t="s">
        <v>1032</v>
      </c>
      <c r="I195" s="192" t="str">
        <f t="shared" ref="I195:I258" si="15">A195&amp;F195</f>
        <v>50434101d</v>
      </c>
      <c r="J195" s="167" t="str">
        <f t="shared" ref="J195:J258" si="16">A195&amp;G195</f>
        <v>50434101026 03</v>
      </c>
      <c r="K195" s="5"/>
      <c r="L195" s="167" t="str">
        <f t="shared" ref="L195:L258" si="17">A195&amp;G195&amp;H195</f>
        <v>50434101026 03B</v>
      </c>
      <c r="M195" s="5" t="str">
        <f t="shared" ref="M195:M258" si="18">B195&amp;F195&amp;H195&amp;C195</f>
        <v>Slovenská kanoistikadBZalka Csaba</v>
      </c>
      <c r="N195" s="3" t="str">
        <f t="shared" ref="N195:N258" si="19">+I195&amp;H195</f>
        <v>50434101dB</v>
      </c>
    </row>
    <row r="196" spans="1:14" x14ac:dyDescent="0.2">
      <c r="A196" s="202" t="s">
        <v>582</v>
      </c>
      <c r="B196" s="204" t="str">
        <f>VLOOKUP(A196,Adr!A:B,2,FALSE)</f>
        <v>Slovenská kanoistika</v>
      </c>
      <c r="C196" s="185" t="s">
        <v>1540</v>
      </c>
      <c r="D196" s="287">
        <v>9300</v>
      </c>
      <c r="E196" s="230">
        <v>0</v>
      </c>
      <c r="F196" s="166" t="s">
        <v>345</v>
      </c>
      <c r="G196" s="169" t="s">
        <v>321</v>
      </c>
      <c r="H196" s="169" t="s">
        <v>1032</v>
      </c>
      <c r="I196" s="192" t="str">
        <f t="shared" si="15"/>
        <v>50434101d</v>
      </c>
      <c r="J196" s="167" t="str">
        <f t="shared" si="16"/>
        <v>50434101026 03</v>
      </c>
      <c r="K196" s="5"/>
      <c r="L196" s="167" t="str">
        <f t="shared" si="17"/>
        <v>50434101026 03B</v>
      </c>
      <c r="M196" s="5" t="str">
        <f t="shared" si="18"/>
        <v>Slovenská kanoistikadBZemánková Hana</v>
      </c>
      <c r="N196" s="3" t="str">
        <f t="shared" si="19"/>
        <v>50434101dB</v>
      </c>
    </row>
    <row r="197" spans="1:14" x14ac:dyDescent="0.2">
      <c r="A197" s="202" t="s">
        <v>587</v>
      </c>
      <c r="B197" s="204" t="str">
        <f>VLOOKUP(A197,Adr!A:B,2,FALSE)</f>
        <v>Slovenská Lakrosová Federácia</v>
      </c>
      <c r="C197" s="185" t="s">
        <v>1078</v>
      </c>
      <c r="D197" s="287">
        <v>19239</v>
      </c>
      <c r="E197" s="173">
        <v>0</v>
      </c>
      <c r="F197" s="166" t="s">
        <v>339</v>
      </c>
      <c r="G197" s="169" t="s">
        <v>319</v>
      </c>
      <c r="H197" s="169" t="s">
        <v>1032</v>
      </c>
      <c r="I197" s="192" t="str">
        <f t="shared" si="15"/>
        <v>30853427a</v>
      </c>
      <c r="J197" s="167" t="str">
        <f t="shared" si="16"/>
        <v>30853427026 02</v>
      </c>
      <c r="K197" s="5" t="s">
        <v>1079</v>
      </c>
      <c r="L197" s="167" t="str">
        <f t="shared" si="17"/>
        <v>30853427026 02B</v>
      </c>
      <c r="M197" s="5" t="str">
        <f t="shared" si="18"/>
        <v>Slovenská Lakrosová FederáciaaBlakros - bežné transfery</v>
      </c>
      <c r="N197" s="3" t="str">
        <f t="shared" si="19"/>
        <v>30853427aB</v>
      </c>
    </row>
    <row r="198" spans="1:14" x14ac:dyDescent="0.2">
      <c r="A198" s="198" t="s">
        <v>1938</v>
      </c>
      <c r="B198" s="204" t="str">
        <f>VLOOKUP(A198,Adr!A:B,2,FALSE)</f>
        <v>Slovenská lukostrelecká asociácia 3D</v>
      </c>
      <c r="C198" s="196" t="s">
        <v>352</v>
      </c>
      <c r="D198" s="287">
        <v>45800</v>
      </c>
      <c r="E198" s="230">
        <v>0</v>
      </c>
      <c r="F198" s="166" t="s">
        <v>351</v>
      </c>
      <c r="G198" s="169" t="s">
        <v>321</v>
      </c>
      <c r="H198" s="169" t="s">
        <v>1032</v>
      </c>
      <c r="I198" s="192" t="str">
        <f t="shared" si="15"/>
        <v>36075809g</v>
      </c>
      <c r="J198" s="167" t="str">
        <f t="shared" si="16"/>
        <v>36075809026 03</v>
      </c>
      <c r="K198" s="5"/>
      <c r="L198" s="167" t="str">
        <f t="shared" si="17"/>
        <v>36075809026 03B</v>
      </c>
      <c r="M198" s="5" t="str">
        <f t="shared" si="18"/>
        <v>Slovenská lukostrelecká asociácia 3DgBrozvoj športov, ktoré nie sú uznanými podľa zákona č. 440/2015 Z. z.</v>
      </c>
      <c r="N198" s="3" t="str">
        <f t="shared" si="19"/>
        <v>36075809gB</v>
      </c>
    </row>
    <row r="199" spans="1:14" x14ac:dyDescent="0.2">
      <c r="A199" s="202" t="s">
        <v>595</v>
      </c>
      <c r="B199" s="204" t="str">
        <f>VLOOKUP(A199,Adr!A:B,2,FALSE)</f>
        <v>Slovenská motocyklová federácia</v>
      </c>
      <c r="C199" s="196" t="s">
        <v>1080</v>
      </c>
      <c r="D199" s="289">
        <v>88269</v>
      </c>
      <c r="E199" s="230">
        <v>0</v>
      </c>
      <c r="F199" s="166" t="s">
        <v>339</v>
      </c>
      <c r="G199" s="169" t="s">
        <v>319</v>
      </c>
      <c r="H199" s="169" t="s">
        <v>1032</v>
      </c>
      <c r="I199" s="192" t="str">
        <f t="shared" si="15"/>
        <v>30813883a</v>
      </c>
      <c r="J199" s="167" t="str">
        <f t="shared" si="16"/>
        <v>30813883026 02</v>
      </c>
      <c r="K199" s="5" t="s">
        <v>1081</v>
      </c>
      <c r="L199" s="167" t="str">
        <f t="shared" si="17"/>
        <v>30813883026 02B</v>
      </c>
      <c r="M199" s="5" t="str">
        <f t="shared" si="18"/>
        <v>Slovenská motocyklová federáciaaBmotocyklový šport - bežné transfery</v>
      </c>
      <c r="N199" s="3" t="str">
        <f t="shared" si="19"/>
        <v>30813883aB</v>
      </c>
    </row>
    <row r="200" spans="1:14" x14ac:dyDescent="0.2">
      <c r="A200" s="202" t="s">
        <v>595</v>
      </c>
      <c r="B200" s="204" t="str">
        <f>VLOOKUP(A200,Adr!A:B,2,FALSE)</f>
        <v>Slovenská motocyklová federácia</v>
      </c>
      <c r="C200" s="196" t="s">
        <v>1541</v>
      </c>
      <c r="D200" s="287">
        <v>20000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federáciadBSvitko Štefan</v>
      </c>
      <c r="N200" s="3" t="str">
        <f t="shared" si="19"/>
        <v>30813883dB</v>
      </c>
    </row>
    <row r="201" spans="1:14" x14ac:dyDescent="0.2">
      <c r="A201" s="202" t="s">
        <v>595</v>
      </c>
      <c r="B201" s="204" t="str">
        <f>VLOOKUP(A201,Adr!A:B,2,FALSE)</f>
        <v>Slovenská motocyklová federácia</v>
      </c>
      <c r="C201" s="185" t="s">
        <v>1542</v>
      </c>
      <c r="D201" s="287">
        <v>35000</v>
      </c>
      <c r="E201" s="173">
        <v>0</v>
      </c>
      <c r="F201" s="166" t="s">
        <v>345</v>
      </c>
      <c r="G201" s="169" t="s">
        <v>321</v>
      </c>
      <c r="H201" s="169" t="s">
        <v>1032</v>
      </c>
      <c r="I201" s="192" t="str">
        <f t="shared" si="15"/>
        <v>30813883d</v>
      </c>
      <c r="J201" s="167" t="str">
        <f t="shared" si="16"/>
        <v>30813883026 03</v>
      </c>
      <c r="K201" s="5"/>
      <c r="L201" s="167" t="str">
        <f t="shared" si="17"/>
        <v>30813883026 03B</v>
      </c>
      <c r="M201" s="5" t="str">
        <f t="shared" si="18"/>
        <v>Slovenská motocyklová federáciadBVaculík Martin</v>
      </c>
      <c r="N201" s="3" t="str">
        <f t="shared" si="19"/>
        <v>30813883dB</v>
      </c>
    </row>
    <row r="202" spans="1:14" x14ac:dyDescent="0.2">
      <c r="A202" s="198" t="s">
        <v>605</v>
      </c>
      <c r="B202" s="204" t="str">
        <f>VLOOKUP(A202,Adr!A:B,2,FALSE)</f>
        <v>Slovenská Muaythai asociácia</v>
      </c>
      <c r="C202" s="185" t="s">
        <v>1082</v>
      </c>
      <c r="D202" s="287">
        <v>19609</v>
      </c>
      <c r="E202" s="173">
        <v>0</v>
      </c>
      <c r="F202" s="166" t="s">
        <v>339</v>
      </c>
      <c r="G202" s="169" t="s">
        <v>319</v>
      </c>
      <c r="H202" s="169" t="s">
        <v>1032</v>
      </c>
      <c r="I202" s="192" t="str">
        <f t="shared" si="15"/>
        <v>34057587a</v>
      </c>
      <c r="J202" s="167" t="str">
        <f t="shared" si="16"/>
        <v>34057587026 02</v>
      </c>
      <c r="K202" s="5" t="s">
        <v>1083</v>
      </c>
      <c r="L202" s="167" t="str">
        <f t="shared" si="17"/>
        <v>34057587026 02B</v>
      </c>
      <c r="M202" s="5" t="str">
        <f t="shared" si="18"/>
        <v>Slovenská Muaythai asociáciaaBthajský box - bežné transfery</v>
      </c>
      <c r="N202" s="3" t="str">
        <f t="shared" si="19"/>
        <v>34057587aB</v>
      </c>
    </row>
    <row r="203" spans="1:14" x14ac:dyDescent="0.2">
      <c r="A203" s="166" t="s">
        <v>605</v>
      </c>
      <c r="B203" s="204" t="str">
        <f>VLOOKUP(A203,Adr!A:B,2,FALSE)</f>
        <v>Slovenská Muaythai asociácia</v>
      </c>
      <c r="C203" s="169" t="s">
        <v>1543</v>
      </c>
      <c r="D203" s="288">
        <v>20000</v>
      </c>
      <c r="E203" s="230">
        <v>0</v>
      </c>
      <c r="F203" s="166" t="s">
        <v>345</v>
      </c>
      <c r="G203" s="169" t="s">
        <v>321</v>
      </c>
      <c r="H203" s="169" t="s">
        <v>1032</v>
      </c>
      <c r="I203" s="192" t="str">
        <f t="shared" si="15"/>
        <v>34057587d</v>
      </c>
      <c r="J203" s="167" t="str">
        <f t="shared" si="16"/>
        <v>34057587026 03</v>
      </c>
      <c r="K203" s="5"/>
      <c r="L203" s="167" t="str">
        <f t="shared" si="17"/>
        <v>34057587026 03B</v>
      </c>
      <c r="M203" s="5" t="str">
        <f t="shared" si="18"/>
        <v>Slovenská Muaythai asociáciadBChochlíková Monika</v>
      </c>
      <c r="N203" s="3" t="str">
        <f t="shared" si="19"/>
        <v>34057587dB</v>
      </c>
    </row>
    <row r="204" spans="1:14" x14ac:dyDescent="0.2">
      <c r="A204" s="166" t="s">
        <v>1417</v>
      </c>
      <c r="B204" s="204" t="str">
        <f>VLOOKUP(A204,Adr!A:B,2,FALSE)</f>
        <v>Slovenská nohejbalová asociácia</v>
      </c>
      <c r="C204" s="190" t="s">
        <v>352</v>
      </c>
      <c r="D204" s="288">
        <v>46100</v>
      </c>
      <c r="E204" s="173">
        <v>0</v>
      </c>
      <c r="F204" s="166" t="s">
        <v>351</v>
      </c>
      <c r="G204" s="169" t="s">
        <v>321</v>
      </c>
      <c r="H204" s="169" t="s">
        <v>1032</v>
      </c>
      <c r="I204" s="192" t="str">
        <f t="shared" si="15"/>
        <v>30806887g</v>
      </c>
      <c r="J204" s="167" t="str">
        <f t="shared" si="16"/>
        <v>30806887026 03</v>
      </c>
      <c r="K204" s="5"/>
      <c r="L204" s="167" t="str">
        <f t="shared" si="17"/>
        <v>30806887026 03B</v>
      </c>
      <c r="M204" s="5" t="str">
        <f t="shared" si="18"/>
        <v>Slovenská nohejbalová asociáciagBrozvoj športov, ktoré nie sú uznanými podľa zákona č. 440/2015 Z. z.</v>
      </c>
      <c r="N204" s="3" t="str">
        <f t="shared" si="19"/>
        <v>30806887gB</v>
      </c>
    </row>
    <row r="205" spans="1:14" x14ac:dyDescent="0.2">
      <c r="A205" s="198" t="s">
        <v>1947</v>
      </c>
      <c r="B205" s="204" t="str">
        <f>VLOOKUP(A205,Adr!A:B,2,FALSE)</f>
        <v>SLOVENSKÁ PADELOVÁ ASOCIÁCIA</v>
      </c>
      <c r="C205" s="196" t="s">
        <v>2235</v>
      </c>
      <c r="D205" s="287">
        <v>15000</v>
      </c>
      <c r="E205" s="230">
        <v>0</v>
      </c>
      <c r="F205" s="166" t="s">
        <v>349</v>
      </c>
      <c r="G205" s="169" t="s">
        <v>321</v>
      </c>
      <c r="H205" s="169" t="s">
        <v>1032</v>
      </c>
      <c r="I205" s="192" t="str">
        <f t="shared" si="15"/>
        <v>51852179f</v>
      </c>
      <c r="J205" s="167" t="str">
        <f t="shared" si="16"/>
        <v>51852179026 03</v>
      </c>
      <c r="K205" s="5"/>
      <c r="L205" s="167" t="str">
        <f t="shared" si="17"/>
        <v>51852179026 03B</v>
      </c>
      <c r="M205" s="5" t="str">
        <f t="shared" si="18"/>
        <v>SLOVENSKÁ PADELOVÁ ASOCIÁCIAfBpodpora a rozvoj športu</v>
      </c>
      <c r="N205" s="3" t="str">
        <f t="shared" si="19"/>
        <v>51852179fB</v>
      </c>
    </row>
    <row r="206" spans="1:14" x14ac:dyDescent="0.2">
      <c r="A206" s="198" t="s">
        <v>612</v>
      </c>
      <c r="B206" s="204" t="str">
        <f>VLOOKUP(A206,Adr!A:B,2,FALSE)</f>
        <v>Slovenská plavecká federácia</v>
      </c>
      <c r="C206" s="185" t="s">
        <v>1084</v>
      </c>
      <c r="D206" s="287">
        <v>1740292</v>
      </c>
      <c r="E206" s="173">
        <v>0</v>
      </c>
      <c r="F206" s="166" t="s">
        <v>339</v>
      </c>
      <c r="G206" s="169" t="s">
        <v>319</v>
      </c>
      <c r="H206" s="169" t="s">
        <v>1032</v>
      </c>
      <c r="I206" s="192" t="str">
        <f t="shared" si="15"/>
        <v>36068764a</v>
      </c>
      <c r="J206" s="167" t="str">
        <f t="shared" si="16"/>
        <v>36068764026 02</v>
      </c>
      <c r="K206" s="5" t="s">
        <v>1085</v>
      </c>
      <c r="L206" s="167" t="str">
        <f t="shared" si="17"/>
        <v>36068764026 02B</v>
      </c>
      <c r="M206" s="5" t="str">
        <f t="shared" si="18"/>
        <v>Slovenská plavecká federáciaaBplavecké športy - bežné transfery</v>
      </c>
      <c r="N206" s="3" t="str">
        <f t="shared" si="19"/>
        <v>36068764aB</v>
      </c>
    </row>
    <row r="207" spans="1:14" x14ac:dyDescent="0.2">
      <c r="A207" s="202" t="s">
        <v>612</v>
      </c>
      <c r="B207" s="204" t="str">
        <f>VLOOKUP(A207,Adr!A:B,2,FALSE)</f>
        <v>Slovenská plavecká federácia</v>
      </c>
      <c r="C207" s="185" t="s">
        <v>1544</v>
      </c>
      <c r="D207" s="287">
        <v>7500</v>
      </c>
      <c r="E207" s="173">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federáciadBBernathova Michaela</v>
      </c>
      <c r="N207" s="3" t="str">
        <f t="shared" si="19"/>
        <v>36068764dB</v>
      </c>
    </row>
    <row r="208" spans="1:14" x14ac:dyDescent="0.2">
      <c r="A208" s="202" t="s">
        <v>612</v>
      </c>
      <c r="B208" s="204" t="str">
        <f>VLOOKUP(A208,Adr!A:B,2,FALSE)</f>
        <v>Slovenská plavecká federácia</v>
      </c>
      <c r="C208" s="169" t="s">
        <v>1545</v>
      </c>
      <c r="D208" s="288">
        <v>20000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federáciadBDuša Matej</v>
      </c>
      <c r="N208" s="3" t="str">
        <f t="shared" si="19"/>
        <v>36068764dB</v>
      </c>
    </row>
    <row r="209" spans="1:14" x14ac:dyDescent="0.2">
      <c r="A209" s="182" t="s">
        <v>612</v>
      </c>
      <c r="B209" s="204" t="str">
        <f>VLOOKUP(A209,Adr!A:B,2,FALSE)</f>
        <v>Slovenská plavecká federácia</v>
      </c>
      <c r="C209" s="185" t="s">
        <v>1546</v>
      </c>
      <c r="D209" s="287">
        <v>10000</v>
      </c>
      <c r="E209" s="230">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federáciadBHrnčárová Alexandra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166" t="s">
        <v>612</v>
      </c>
      <c r="B211" s="204" t="str">
        <f>VLOOKUP(A211,Adr!A:B,2,FALSE)</f>
        <v>Slovenská plavecká federácia</v>
      </c>
      <c r="C211" s="196" t="s">
        <v>1547</v>
      </c>
      <c r="D211" s="289">
        <v>7500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federáciadBKrajčovičová Lea</v>
      </c>
      <c r="N211" s="3" t="str">
        <f t="shared" si="19"/>
        <v>36068764dB</v>
      </c>
    </row>
    <row r="212" spans="1:14" x14ac:dyDescent="0.2">
      <c r="A212" s="202" t="s">
        <v>612</v>
      </c>
      <c r="B212" s="204" t="str">
        <f>VLOOKUP(A212,Adr!A:B,2,FALSE)</f>
        <v>Slovenská plavecká federácia</v>
      </c>
      <c r="C212" s="185" t="s">
        <v>1549</v>
      </c>
      <c r="D212" s="287">
        <v>20000</v>
      </c>
      <c r="E212" s="173">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federáciadBNagy Richard</v>
      </c>
      <c r="N212" s="3" t="str">
        <f t="shared" si="19"/>
        <v>36068764dB</v>
      </c>
    </row>
    <row r="213" spans="1:14" x14ac:dyDescent="0.2">
      <c r="A213" s="166" t="s">
        <v>612</v>
      </c>
      <c r="B213" s="204" t="str">
        <f>VLOOKUP(A213,Adr!A:B,2,FALSE)</f>
        <v>Slovenská plavecká federácia</v>
      </c>
      <c r="C213" s="169" t="s">
        <v>1550</v>
      </c>
      <c r="D213" s="288">
        <v>20000</v>
      </c>
      <c r="E213" s="230">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federáciadBPodmaníková Andrea</v>
      </c>
      <c r="N213" s="3" t="str">
        <f t="shared" si="19"/>
        <v>36068764dB</v>
      </c>
    </row>
    <row r="214" spans="1:14" x14ac:dyDescent="0.2">
      <c r="A214" s="166" t="s">
        <v>612</v>
      </c>
      <c r="B214" s="204" t="str">
        <f>VLOOKUP(A214,Adr!A:B,2,FALSE)</f>
        <v>Slovenská plavecká federácia</v>
      </c>
      <c r="C214" s="196" t="s">
        <v>1551</v>
      </c>
      <c r="D214" s="289">
        <v>20000</v>
      </c>
      <c r="E214" s="173">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federáciadBPotocká Tamara</v>
      </c>
      <c r="N214" s="3" t="str">
        <f t="shared" si="19"/>
        <v>36068764dB</v>
      </c>
    </row>
    <row r="215" spans="1:14" x14ac:dyDescent="0.2">
      <c r="A215" s="182" t="s">
        <v>612</v>
      </c>
      <c r="B215" s="204" t="str">
        <f>VLOOKUP(A215,Adr!A:B,2,FALSE)</f>
        <v>Slovenská plavecká federácia</v>
      </c>
      <c r="C215" s="185" t="s">
        <v>1552</v>
      </c>
      <c r="D215" s="287">
        <v>10000</v>
      </c>
      <c r="E215" s="230">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federáciadBSlušná Lilian</v>
      </c>
      <c r="N215" s="3" t="str">
        <f t="shared" si="19"/>
        <v>36068764dB</v>
      </c>
    </row>
    <row r="216" spans="1:14" x14ac:dyDescent="0.2">
      <c r="A216" s="166" t="s">
        <v>612</v>
      </c>
      <c r="B216" s="204" t="str">
        <f>VLOOKUP(A216,Adr!A:B,2,FALSE)</f>
        <v>Slovenská plavecká federácia</v>
      </c>
      <c r="C216" s="197" t="s">
        <v>1553</v>
      </c>
      <c r="D216" s="290">
        <v>7500</v>
      </c>
      <c r="E216" s="173">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federáciadBStrapeková Žofia</v>
      </c>
      <c r="N216" s="3" t="str">
        <f t="shared" si="19"/>
        <v>36068764dB</v>
      </c>
    </row>
    <row r="217" spans="1:14" x14ac:dyDescent="0.2">
      <c r="A217" s="198" t="s">
        <v>612</v>
      </c>
      <c r="B217" s="204" t="str">
        <f>VLOOKUP(A217,Adr!A:B,2,FALSE)</f>
        <v>Slovenská plavecká federácia</v>
      </c>
      <c r="C217" s="169" t="s">
        <v>1554</v>
      </c>
      <c r="D217" s="288">
        <v>10000</v>
      </c>
      <c r="E217" s="230">
        <v>0</v>
      </c>
      <c r="F217" s="166" t="s">
        <v>345</v>
      </c>
      <c r="G217" s="169" t="s">
        <v>321</v>
      </c>
      <c r="H217" s="169" t="s">
        <v>1032</v>
      </c>
      <c r="I217" s="192" t="str">
        <f t="shared" si="15"/>
        <v>36068764d</v>
      </c>
      <c r="J217" s="167" t="str">
        <f t="shared" si="16"/>
        <v>36068764026 03</v>
      </c>
      <c r="K217" s="5"/>
      <c r="L217" s="167" t="str">
        <f t="shared" si="17"/>
        <v>36068764026 03B</v>
      </c>
      <c r="M217" s="5" t="str">
        <f t="shared" si="18"/>
        <v>Slovenská plavecká federáciadBštafeta - plávanie</v>
      </c>
      <c r="N217" s="3" t="str">
        <f t="shared" si="19"/>
        <v>36068764dB</v>
      </c>
    </row>
    <row r="218" spans="1:14" x14ac:dyDescent="0.2">
      <c r="A218" s="166" t="s">
        <v>619</v>
      </c>
      <c r="B218" s="204" t="str">
        <f>VLOOKUP(A218,Adr!A:B,2,FALSE)</f>
        <v>Slovenská rugbyová únia</v>
      </c>
      <c r="C218" s="185" t="s">
        <v>1086</v>
      </c>
      <c r="D218" s="287">
        <v>23402</v>
      </c>
      <c r="E218" s="230">
        <v>0</v>
      </c>
      <c r="F218" s="166" t="s">
        <v>339</v>
      </c>
      <c r="G218" s="169" t="s">
        <v>319</v>
      </c>
      <c r="H218" s="169" t="s">
        <v>1032</v>
      </c>
      <c r="I218" s="192" t="str">
        <f t="shared" si="15"/>
        <v>30851459a</v>
      </c>
      <c r="J218" s="167" t="str">
        <f t="shared" si="16"/>
        <v>30851459026 02</v>
      </c>
      <c r="K218" s="5" t="s">
        <v>1087</v>
      </c>
      <c r="L218" s="167" t="str">
        <f t="shared" si="17"/>
        <v>30851459026 02B</v>
      </c>
      <c r="M218" s="5" t="str">
        <f t="shared" si="18"/>
        <v>Slovenská rugbyová úniaaBrugby - bežné transfery</v>
      </c>
      <c r="N218" s="3" t="str">
        <f t="shared" si="19"/>
        <v>30851459aB</v>
      </c>
    </row>
    <row r="219" spans="1:14" x14ac:dyDescent="0.2">
      <c r="A219" s="198" t="s">
        <v>625</v>
      </c>
      <c r="B219" s="204" t="str">
        <f>VLOOKUP(A219,Adr!A:B,2,FALSE)</f>
        <v>Slovenská skialpinistická asociácia</v>
      </c>
      <c r="C219" s="185" t="s">
        <v>1088</v>
      </c>
      <c r="D219" s="287">
        <v>19239</v>
      </c>
      <c r="E219" s="173">
        <v>0</v>
      </c>
      <c r="F219" s="166" t="s">
        <v>339</v>
      </c>
      <c r="G219" s="169" t="s">
        <v>319</v>
      </c>
      <c r="H219" s="169" t="s">
        <v>1032</v>
      </c>
      <c r="I219" s="192" t="str">
        <f t="shared" si="15"/>
        <v>37998919a</v>
      </c>
      <c r="J219" s="167" t="str">
        <f t="shared" si="16"/>
        <v>37998919026 02</v>
      </c>
      <c r="K219" s="5" t="s">
        <v>1089</v>
      </c>
      <c r="L219" s="167" t="str">
        <f t="shared" si="17"/>
        <v>37998919026 02B</v>
      </c>
      <c r="M219" s="5" t="str">
        <f t="shared" si="18"/>
        <v>Slovenská skialpinistická asociáciaaBskialpinizmus - bežné transfery</v>
      </c>
      <c r="N219" s="3" t="str">
        <f t="shared" si="19"/>
        <v>37998919aB</v>
      </c>
    </row>
    <row r="220" spans="1:14" x14ac:dyDescent="0.2">
      <c r="A220" s="202" t="s">
        <v>625</v>
      </c>
      <c r="B220" s="204" t="str">
        <f>VLOOKUP(A220,Adr!A:B,2,FALSE)</f>
        <v>Slovenská skialpinistická asociácia</v>
      </c>
      <c r="C220" s="185" t="s">
        <v>1555</v>
      </c>
      <c r="D220" s="287">
        <v>30000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asociáciadBdvojica - skialpinizmus (dospelí mix)</v>
      </c>
      <c r="N220" s="3" t="str">
        <f t="shared" si="19"/>
        <v>37998919dB</v>
      </c>
    </row>
    <row r="221" spans="1:14" x14ac:dyDescent="0.2">
      <c r="A221" s="202" t="s">
        <v>625</v>
      </c>
      <c r="B221" s="204" t="str">
        <f>VLOOKUP(A221,Adr!A:B,2,FALSE)</f>
        <v>Slovenská skialpinistická asociácia</v>
      </c>
      <c r="C221" s="185" t="s">
        <v>1556</v>
      </c>
      <c r="D221" s="287">
        <v>80000</v>
      </c>
      <c r="E221" s="173">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asociáciadBJagerčíková Marianna</v>
      </c>
      <c r="N221" s="3" t="str">
        <f t="shared" si="19"/>
        <v>37998919dB</v>
      </c>
    </row>
    <row r="222" spans="1:14" x14ac:dyDescent="0.2">
      <c r="A222" s="166" t="s">
        <v>625</v>
      </c>
      <c r="B222" s="204" t="str">
        <f>VLOOKUP(A222,Adr!A:B,2,FALSE)</f>
        <v>Slovenská skialpinistická asociácia</v>
      </c>
      <c r="C222" s="196" t="s">
        <v>1557</v>
      </c>
      <c r="D222" s="289">
        <v>20000</v>
      </c>
      <c r="E222" s="230">
        <v>0</v>
      </c>
      <c r="F222" s="166" t="s">
        <v>345</v>
      </c>
      <c r="G222" s="169" t="s">
        <v>321</v>
      </c>
      <c r="H222" s="169" t="s">
        <v>1032</v>
      </c>
      <c r="I222" s="192" t="str">
        <f t="shared" si="15"/>
        <v>37998919d</v>
      </c>
      <c r="J222" s="167" t="str">
        <f t="shared" si="16"/>
        <v>37998919026 03</v>
      </c>
      <c r="K222" s="5"/>
      <c r="L222" s="167" t="str">
        <f t="shared" si="17"/>
        <v>37998919026 03B</v>
      </c>
      <c r="M222" s="5" t="str">
        <f t="shared" si="18"/>
        <v>Slovenská skialpinistická asociáciadBŠiarnik Jakub</v>
      </c>
      <c r="N222" s="3" t="str">
        <f t="shared" si="19"/>
        <v>37998919dB</v>
      </c>
    </row>
    <row r="223" spans="1:14" x14ac:dyDescent="0.2">
      <c r="A223" s="166" t="s">
        <v>634</v>
      </c>
      <c r="B223" s="204" t="str">
        <f>VLOOKUP(A223,Adr!A:B,2,FALSE)</f>
        <v>Slovenská softballová asociácia</v>
      </c>
      <c r="C223" s="196" t="s">
        <v>1090</v>
      </c>
      <c r="D223" s="289">
        <v>30873</v>
      </c>
      <c r="E223" s="230">
        <v>0</v>
      </c>
      <c r="F223" s="166" t="s">
        <v>339</v>
      </c>
      <c r="G223" s="169" t="s">
        <v>319</v>
      </c>
      <c r="H223" s="169" t="s">
        <v>1032</v>
      </c>
      <c r="I223" s="192" t="str">
        <f t="shared" si="15"/>
        <v>17316723a</v>
      </c>
      <c r="J223" s="167" t="str">
        <f t="shared" si="16"/>
        <v>17316723026 02</v>
      </c>
      <c r="K223" s="5" t="s">
        <v>1091</v>
      </c>
      <c r="L223" s="167" t="str">
        <f t="shared" si="17"/>
        <v>17316723026 02B</v>
      </c>
      <c r="M223" s="5" t="str">
        <f t="shared" si="18"/>
        <v>Slovenská softballová asociáciaaBsoftbal - bežné transfery</v>
      </c>
      <c r="N223" s="3" t="str">
        <f t="shared" si="19"/>
        <v>17316723aB</v>
      </c>
    </row>
    <row r="224" spans="1:14" x14ac:dyDescent="0.2">
      <c r="A224" s="202" t="s">
        <v>640</v>
      </c>
      <c r="B224" s="204" t="str">
        <f>VLOOKUP(A224,Adr!A:B,2,FALSE)</f>
        <v>Slovenská squashová asociácia</v>
      </c>
      <c r="C224" s="185" t="s">
        <v>1092</v>
      </c>
      <c r="D224" s="287">
        <v>19239</v>
      </c>
      <c r="E224" s="230">
        <v>0</v>
      </c>
      <c r="F224" s="166" t="s">
        <v>339</v>
      </c>
      <c r="G224" s="169" t="s">
        <v>319</v>
      </c>
      <c r="H224" s="169" t="s">
        <v>1032</v>
      </c>
      <c r="I224" s="192" t="str">
        <f t="shared" si="15"/>
        <v>30807018a</v>
      </c>
      <c r="J224" s="167" t="str">
        <f t="shared" si="16"/>
        <v>30807018026 02</v>
      </c>
      <c r="K224" s="5" t="s">
        <v>1093</v>
      </c>
      <c r="L224" s="167" t="str">
        <f t="shared" si="17"/>
        <v>30807018026 02B</v>
      </c>
      <c r="M224" s="5" t="str">
        <f t="shared" si="18"/>
        <v>Slovenská squashová asociáciaaBsquash - bežné transfery</v>
      </c>
      <c r="N224" s="3" t="str">
        <f t="shared" si="19"/>
        <v>30807018aB</v>
      </c>
    </row>
    <row r="225" spans="1:14" x14ac:dyDescent="0.2">
      <c r="A225" s="202" t="s">
        <v>647</v>
      </c>
      <c r="B225" s="204" t="str">
        <f>VLOOKUP(A225,Adr!A:B,2,FALSE)</f>
        <v>Slovenská triatlonová únia</v>
      </c>
      <c r="C225" s="185" t="s">
        <v>1094</v>
      </c>
      <c r="D225" s="287">
        <v>168998</v>
      </c>
      <c r="E225" s="173">
        <v>0</v>
      </c>
      <c r="F225" s="166" t="s">
        <v>339</v>
      </c>
      <c r="G225" s="169" t="s">
        <v>319</v>
      </c>
      <c r="H225" s="169" t="s">
        <v>1032</v>
      </c>
      <c r="I225" s="192" t="str">
        <f t="shared" si="15"/>
        <v>31745466a</v>
      </c>
      <c r="J225" s="167" t="str">
        <f t="shared" si="16"/>
        <v>31745466026 02</v>
      </c>
      <c r="K225" s="5" t="s">
        <v>1095</v>
      </c>
      <c r="L225" s="167" t="str">
        <f t="shared" si="17"/>
        <v>31745466026 02B</v>
      </c>
      <c r="M225" s="5" t="str">
        <f t="shared" si="18"/>
        <v>Slovenská triatlonová úniaaBtriatlon - bežné transfery</v>
      </c>
      <c r="N225" s="3" t="str">
        <f t="shared" si="19"/>
        <v>31745466aB</v>
      </c>
    </row>
    <row r="226" spans="1:14" x14ac:dyDescent="0.2">
      <c r="A226" s="166" t="s">
        <v>647</v>
      </c>
      <c r="B226" s="204" t="str">
        <f>VLOOKUP(A226,Adr!A:B,2,FALSE)</f>
        <v>Slovenská triatlonová únia</v>
      </c>
      <c r="C226" s="196" t="s">
        <v>1472</v>
      </c>
      <c r="D226" s="289">
        <v>7175</v>
      </c>
      <c r="E226" s="173">
        <v>0</v>
      </c>
      <c r="F226" s="166" t="s">
        <v>343</v>
      </c>
      <c r="G226" s="169" t="s">
        <v>321</v>
      </c>
      <c r="H226" s="169" t="s">
        <v>1032</v>
      </c>
      <c r="I226" s="192" t="str">
        <f t="shared" si="15"/>
        <v>31745466c</v>
      </c>
      <c r="J226" s="167" t="str">
        <f t="shared" si="16"/>
        <v>31745466026 03</v>
      </c>
      <c r="K226" s="5"/>
      <c r="L226" s="167" t="str">
        <f t="shared" si="17"/>
        <v>31745466026 03B</v>
      </c>
      <c r="M226" s="5" t="str">
        <f t="shared" si="18"/>
        <v>Slovenská triatlonová úniacBzabezpečenie a rozvoj športu triatlon zdravotne postihnutých športovcov</v>
      </c>
      <c r="N226" s="3" t="str">
        <f t="shared" si="19"/>
        <v>31745466cB</v>
      </c>
    </row>
    <row r="227" spans="1:14" x14ac:dyDescent="0.2">
      <c r="A227" s="202" t="s">
        <v>647</v>
      </c>
      <c r="B227" s="204" t="str">
        <f>VLOOKUP(A227,Adr!A:B,2,FALSE)</f>
        <v>Slovenská triatlonová únia</v>
      </c>
      <c r="C227" s="196" t="s">
        <v>1558</v>
      </c>
      <c r="D227" s="287">
        <v>10000</v>
      </c>
      <c r="E227" s="173">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úniadBIvančík Dominik</v>
      </c>
      <c r="N227" s="3" t="str">
        <f t="shared" si="19"/>
        <v>31745466dB</v>
      </c>
    </row>
    <row r="228" spans="1:14" x14ac:dyDescent="0.2">
      <c r="A228" s="178" t="s">
        <v>647</v>
      </c>
      <c r="B228" s="204" t="str">
        <f>VLOOKUP(A228,Adr!A:B,2,FALSE)</f>
        <v>Slovenská triatlonová únia</v>
      </c>
      <c r="C228" s="169" t="s">
        <v>1559</v>
      </c>
      <c r="D228" s="288">
        <v>50000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úniadBMichaličková Zuzana</v>
      </c>
      <c r="N228" s="3" t="str">
        <f t="shared" si="19"/>
        <v>31745466dB</v>
      </c>
    </row>
    <row r="229" spans="1:14" x14ac:dyDescent="0.2">
      <c r="A229" s="202" t="s">
        <v>647</v>
      </c>
      <c r="B229" s="204" t="str">
        <f>VLOOKUP(A229,Adr!A:B,2,FALSE)</f>
        <v>Slovenská triatlonová únia</v>
      </c>
      <c r="C229" s="185" t="s">
        <v>1560</v>
      </c>
      <c r="D229" s="287">
        <v>10000</v>
      </c>
      <c r="E229" s="230">
        <v>0</v>
      </c>
      <c r="F229" s="166" t="s">
        <v>345</v>
      </c>
      <c r="G229" s="169" t="s">
        <v>321</v>
      </c>
      <c r="H229" s="169" t="s">
        <v>1032</v>
      </c>
      <c r="I229" s="192" t="str">
        <f t="shared" si="15"/>
        <v>31745466d</v>
      </c>
      <c r="J229" s="167" t="str">
        <f t="shared" si="16"/>
        <v>31745466026 03</v>
      </c>
      <c r="K229" s="5"/>
      <c r="L229" s="167" t="str">
        <f t="shared" si="17"/>
        <v>31745466026 03B</v>
      </c>
      <c r="M229" s="5" t="str">
        <f t="shared" si="18"/>
        <v>Slovenská triatlonová úniadBVráblová Margaréta</v>
      </c>
      <c r="N229" s="3" t="str">
        <f t="shared" si="19"/>
        <v>31745466dB</v>
      </c>
    </row>
    <row r="230" spans="1:14" x14ac:dyDescent="0.2">
      <c r="A230" s="202" t="s">
        <v>654</v>
      </c>
      <c r="B230" s="204" t="str">
        <f>VLOOKUP(A230,Adr!A:B,2,FALSE)</f>
        <v>Slovenská volejbalová federácia</v>
      </c>
      <c r="C230" s="169" t="s">
        <v>1096</v>
      </c>
      <c r="D230" s="288">
        <v>1214960</v>
      </c>
      <c r="E230" s="230">
        <v>0</v>
      </c>
      <c r="F230" s="166" t="s">
        <v>339</v>
      </c>
      <c r="G230" s="169" t="s">
        <v>319</v>
      </c>
      <c r="H230" s="169" t="s">
        <v>1032</v>
      </c>
      <c r="I230" s="192" t="str">
        <f t="shared" si="15"/>
        <v>00688819a</v>
      </c>
      <c r="J230" s="167" t="str">
        <f t="shared" si="16"/>
        <v>00688819026 02</v>
      </c>
      <c r="K230" s="5" t="s">
        <v>1097</v>
      </c>
      <c r="L230" s="167" t="str">
        <f t="shared" si="17"/>
        <v>00688819026 02B</v>
      </c>
      <c r="M230" s="5" t="str">
        <f t="shared" si="18"/>
        <v>Slovenská volejbalová federáciaaBvolejbal - bežné transfery</v>
      </c>
      <c r="N230" s="3" t="str">
        <f t="shared" si="19"/>
        <v>00688819aB</v>
      </c>
    </row>
    <row r="231" spans="1:14" x14ac:dyDescent="0.2">
      <c r="A231" s="198" t="s">
        <v>662</v>
      </c>
      <c r="B231" s="204" t="str">
        <f>VLOOKUP(A231,Adr!A:B,2,FALSE)</f>
        <v>Slovenský atletický zväz</v>
      </c>
      <c r="C231" s="185" t="s">
        <v>1098</v>
      </c>
      <c r="D231" s="287">
        <v>2167461</v>
      </c>
      <c r="E231" s="173">
        <v>0</v>
      </c>
      <c r="F231" s="166" t="s">
        <v>339</v>
      </c>
      <c r="G231" s="169" t="s">
        <v>319</v>
      </c>
      <c r="H231" s="169" t="s">
        <v>1032</v>
      </c>
      <c r="I231" s="192" t="str">
        <f t="shared" si="15"/>
        <v>36063835a</v>
      </c>
      <c r="J231" s="167" t="str">
        <f t="shared" si="16"/>
        <v>36063835026 02</v>
      </c>
      <c r="K231" s="5" t="s">
        <v>1099</v>
      </c>
      <c r="L231" s="167" t="str">
        <f t="shared" si="17"/>
        <v>36063835026 02B</v>
      </c>
      <c r="M231" s="5" t="str">
        <f t="shared" si="18"/>
        <v>Slovenský atletický zväzaBatletika - bežné transfery</v>
      </c>
      <c r="N231" s="3" t="str">
        <f t="shared" si="19"/>
        <v>36063835aB</v>
      </c>
    </row>
    <row r="232" spans="1:14" x14ac:dyDescent="0.2">
      <c r="A232" s="202" t="s">
        <v>662</v>
      </c>
      <c r="B232" s="204" t="str">
        <f>VLOOKUP(A232,Adr!A:B,2,FALSE)</f>
        <v>Slovenský atletický zväz</v>
      </c>
      <c r="C232" s="185" t="s">
        <v>1561</v>
      </c>
      <c r="D232" s="287">
        <v>20000</v>
      </c>
      <c r="E232" s="173">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zväzdBBurzalová Hana</v>
      </c>
      <c r="N232" s="3" t="str">
        <f t="shared" si="19"/>
        <v>36063835dB</v>
      </c>
    </row>
    <row r="233" spans="1:14" x14ac:dyDescent="0.2">
      <c r="A233" s="178" t="s">
        <v>662</v>
      </c>
      <c r="B233" s="204" t="str">
        <f>VLOOKUP(A233,Adr!A:B,2,FALSE)</f>
        <v>Slovenský atletický zväz</v>
      </c>
      <c r="C233" s="190" t="s">
        <v>2168</v>
      </c>
      <c r="D233" s="288">
        <v>15974.27</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zväzdBCzaková Mária Katerinka</v>
      </c>
      <c r="N233" s="3" t="str">
        <f t="shared" si="19"/>
        <v>36063835dB</v>
      </c>
    </row>
    <row r="234" spans="1:14" x14ac:dyDescent="0.2">
      <c r="A234" s="166" t="s">
        <v>662</v>
      </c>
      <c r="B234" s="204" t="str">
        <f>VLOOKUP(A234,Adr!A:B,2,FALSE)</f>
        <v>Slovenský atletický zväz</v>
      </c>
      <c r="C234" s="185" t="s">
        <v>1566</v>
      </c>
      <c r="D234" s="287">
        <v>20000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zväzdBČerný Dominik</v>
      </c>
      <c r="N234" s="3" t="str">
        <f t="shared" si="19"/>
        <v>36063835dB</v>
      </c>
    </row>
    <row r="235" spans="1:14" x14ac:dyDescent="0.2">
      <c r="A235" s="166" t="s">
        <v>662</v>
      </c>
      <c r="B235" s="204" t="str">
        <f>VLOOKUP(A235,Adr!A:B,2,FALSE)</f>
        <v>Slovenský atletický zväz</v>
      </c>
      <c r="C235" s="196" t="s">
        <v>1562</v>
      </c>
      <c r="D235" s="289">
        <v>10000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zväzdBFederič Filip</v>
      </c>
      <c r="N235" s="3" t="str">
        <f t="shared" si="19"/>
        <v>36063835dB</v>
      </c>
    </row>
    <row r="236" spans="1:14" x14ac:dyDescent="0.2">
      <c r="A236" s="202" t="s">
        <v>662</v>
      </c>
      <c r="B236" s="204" t="str">
        <f>VLOOKUP(A236,Adr!A:B,2,FALSE)</f>
        <v>Slovenský atletický zväz</v>
      </c>
      <c r="C236" s="185" t="s">
        <v>1563</v>
      </c>
      <c r="D236" s="287">
        <v>20000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zväzdBForster Viktória</v>
      </c>
      <c r="N236" s="3" t="str">
        <f t="shared" si="19"/>
        <v>36063835dB</v>
      </c>
    </row>
    <row r="237" spans="1:14" x14ac:dyDescent="0.2">
      <c r="A237" s="202" t="s">
        <v>662</v>
      </c>
      <c r="B237" s="204" t="str">
        <f>VLOOKUP(A237,Adr!A:B,2,FALSE)</f>
        <v>Slovenský atletický zväz</v>
      </c>
      <c r="C237" s="196" t="s">
        <v>2169</v>
      </c>
      <c r="D237" s="287">
        <v>20000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zväzdBFraňo Peter</v>
      </c>
      <c r="N237" s="3" t="str">
        <f t="shared" si="19"/>
        <v>36063835dB</v>
      </c>
    </row>
    <row r="238" spans="1:14" x14ac:dyDescent="0.2">
      <c r="A238" s="198" t="s">
        <v>662</v>
      </c>
      <c r="B238" s="204" t="str">
        <f>VLOOKUP(A238,Adr!A:B,2,FALSE)</f>
        <v>Slovenský atletický zväz</v>
      </c>
      <c r="C238" s="169" t="s">
        <v>1568</v>
      </c>
      <c r="D238" s="288">
        <v>10000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zväzdBFrličková Laura</v>
      </c>
      <c r="N238" s="3" t="str">
        <f t="shared" si="19"/>
        <v>36063835dB</v>
      </c>
    </row>
    <row r="239" spans="1:14" x14ac:dyDescent="0.2">
      <c r="A239" s="198" t="s">
        <v>662</v>
      </c>
      <c r="B239" s="204" t="str">
        <f>VLOOKUP(A239,Adr!A:B,2,FALSE)</f>
        <v>Slovenský atletický zväz</v>
      </c>
      <c r="C239" s="190" t="s">
        <v>1564</v>
      </c>
      <c r="D239" s="288">
        <v>50000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zväzdBGajanová Gabriela</v>
      </c>
      <c r="N239" s="3" t="str">
        <f t="shared" si="19"/>
        <v>36063835dB</v>
      </c>
    </row>
    <row r="240" spans="1:14" x14ac:dyDescent="0.2">
      <c r="A240" s="198" t="s">
        <v>662</v>
      </c>
      <c r="B240" s="204" t="str">
        <f>VLOOKUP(A240,Adr!A:B,2,FALSE)</f>
        <v>Slovenský atletický zväz</v>
      </c>
      <c r="C240" s="185" t="s">
        <v>1565</v>
      </c>
      <c r="D240" s="287">
        <v>15000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zväzdBRuffíni Robert</v>
      </c>
      <c r="N240" s="3" t="str">
        <f t="shared" si="19"/>
        <v>36063835dB</v>
      </c>
    </row>
    <row r="241" spans="1:14" x14ac:dyDescent="0.2">
      <c r="A241" s="166" t="s">
        <v>662</v>
      </c>
      <c r="B241" s="204" t="str">
        <f>VLOOKUP(A241,Adr!A:B,2,FALSE)</f>
        <v>Slovenský atletický zväz</v>
      </c>
      <c r="C241" s="196" t="s">
        <v>1567</v>
      </c>
      <c r="D241" s="289">
        <v>10000</v>
      </c>
      <c r="E241" s="173">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zväzdBSlezáková Rebecca</v>
      </c>
      <c r="N241" s="3" t="str">
        <f t="shared" si="19"/>
        <v>36063835dB</v>
      </c>
    </row>
    <row r="242" spans="1:14" x14ac:dyDescent="0.2">
      <c r="A242" s="202" t="s">
        <v>662</v>
      </c>
      <c r="B242" s="204" t="str">
        <f>VLOOKUP(A242,Adr!A:B,2,FALSE)</f>
        <v>Slovenský atletický zväz</v>
      </c>
      <c r="C242" s="190" t="s">
        <v>1569</v>
      </c>
      <c r="D242" s="288">
        <v>20000</v>
      </c>
      <c r="E242" s="230">
        <v>0</v>
      </c>
      <c r="F242" s="166" t="s">
        <v>345</v>
      </c>
      <c r="G242" s="169" t="s">
        <v>321</v>
      </c>
      <c r="H242" s="169" t="s">
        <v>1032</v>
      </c>
      <c r="I242" s="192" t="str">
        <f t="shared" si="15"/>
        <v>36063835d</v>
      </c>
      <c r="J242" s="167" t="str">
        <f t="shared" si="16"/>
        <v>36063835026 03</v>
      </c>
      <c r="K242" s="5"/>
      <c r="L242" s="167" t="str">
        <f t="shared" si="17"/>
        <v>36063835026 03B</v>
      </c>
      <c r="M242" s="5" t="str">
        <f t="shared" si="18"/>
        <v>Slovenský atletický zväzdBVolko Ján</v>
      </c>
      <c r="N242" s="3" t="str">
        <f t="shared" si="19"/>
        <v>36063835dB</v>
      </c>
    </row>
    <row r="243" spans="1:14" x14ac:dyDescent="0.2">
      <c r="A243" s="166" t="s">
        <v>1955</v>
      </c>
      <c r="B243" s="204" t="str">
        <f>VLOOKUP(A243,Adr!A:B,2,FALSE)</f>
        <v>Slovenský bežecký spolok</v>
      </c>
      <c r="C243" s="196" t="s">
        <v>2231</v>
      </c>
      <c r="D243" s="289">
        <v>35000</v>
      </c>
      <c r="E243" s="230">
        <v>0</v>
      </c>
      <c r="F243" s="166" t="s">
        <v>349</v>
      </c>
      <c r="G243" s="169" t="s">
        <v>317</v>
      </c>
      <c r="H243" s="169" t="s">
        <v>1032</v>
      </c>
      <c r="I243" s="192" t="str">
        <f t="shared" si="15"/>
        <v>30845688f</v>
      </c>
      <c r="J243" s="167" t="str">
        <f t="shared" si="16"/>
        <v>30845688026 01</v>
      </c>
      <c r="K243" s="5"/>
      <c r="L243" s="167" t="str">
        <f t="shared" si="17"/>
        <v>30845688026 01B</v>
      </c>
      <c r="M243" s="5" t="str">
        <f t="shared" si="18"/>
        <v>Slovenský bežecký spolokfBpodpora a rozvoj športu pre všetkých</v>
      </c>
      <c r="N243" s="3" t="str">
        <f t="shared" si="19"/>
        <v>30845688fB</v>
      </c>
    </row>
    <row r="244" spans="1:14" x14ac:dyDescent="0.2">
      <c r="A244" s="202" t="s">
        <v>670</v>
      </c>
      <c r="B244" s="204" t="str">
        <f>VLOOKUP(A244,Adr!A:B,2,FALSE)</f>
        <v>Slovenský biliardový zväz</v>
      </c>
      <c r="C244" s="185" t="s">
        <v>1100</v>
      </c>
      <c r="D244" s="287">
        <v>31111</v>
      </c>
      <c r="E244" s="173">
        <v>0</v>
      </c>
      <c r="F244" s="166" t="s">
        <v>339</v>
      </c>
      <c r="G244" s="169" t="s">
        <v>319</v>
      </c>
      <c r="H244" s="169" t="s">
        <v>1032</v>
      </c>
      <c r="I244" s="192" t="str">
        <f t="shared" si="15"/>
        <v>31753825a</v>
      </c>
      <c r="J244" s="167" t="str">
        <f t="shared" si="16"/>
        <v>31753825026 02</v>
      </c>
      <c r="K244" s="5" t="s">
        <v>1101</v>
      </c>
      <c r="L244" s="167" t="str">
        <f t="shared" si="17"/>
        <v>31753825026 02B</v>
      </c>
      <c r="M244" s="5" t="str">
        <f t="shared" si="18"/>
        <v>Slovenský biliardový zväzaBbiliard - bežné transfery</v>
      </c>
      <c r="N244" s="3" t="str">
        <f t="shared" si="19"/>
        <v>31753825aB</v>
      </c>
    </row>
    <row r="245" spans="1:14" x14ac:dyDescent="0.2">
      <c r="A245" s="202" t="s">
        <v>673</v>
      </c>
      <c r="B245" s="204" t="str">
        <f>VLOOKUP(A245,Adr!A:B,2,FALSE)</f>
        <v>Slovenský bowlingový zväz</v>
      </c>
      <c r="C245" s="185" t="s">
        <v>1102</v>
      </c>
      <c r="D245" s="287">
        <v>37659</v>
      </c>
      <c r="E245" s="230">
        <v>0</v>
      </c>
      <c r="F245" s="166" t="s">
        <v>339</v>
      </c>
      <c r="G245" s="169" t="s">
        <v>319</v>
      </c>
      <c r="H245" s="169" t="s">
        <v>1032</v>
      </c>
      <c r="I245" s="192" t="str">
        <f t="shared" si="15"/>
        <v>36128147a</v>
      </c>
      <c r="J245" s="167" t="str">
        <f t="shared" si="16"/>
        <v>36128147026 02</v>
      </c>
      <c r="K245" s="5" t="s">
        <v>1103</v>
      </c>
      <c r="L245" s="167" t="str">
        <f t="shared" si="17"/>
        <v>36128147026 02B</v>
      </c>
      <c r="M245" s="5" t="str">
        <f t="shared" si="18"/>
        <v>Slovenský bowlingový zväzaBbowling - bežné transfery</v>
      </c>
      <c r="N245" s="3" t="str">
        <f t="shared" si="19"/>
        <v>36128147aB</v>
      </c>
    </row>
    <row r="246" spans="1:14" x14ac:dyDescent="0.2">
      <c r="A246" s="202" t="s">
        <v>680</v>
      </c>
      <c r="B246" s="204" t="str">
        <f>VLOOKUP(A246,Adr!A:B,2,FALSE)</f>
        <v>Slovenský bridžový zväz</v>
      </c>
      <c r="C246" s="185" t="s">
        <v>1104</v>
      </c>
      <c r="D246" s="287">
        <v>19239</v>
      </c>
      <c r="E246" s="173">
        <v>0</v>
      </c>
      <c r="F246" s="166" t="s">
        <v>339</v>
      </c>
      <c r="G246" s="169" t="s">
        <v>319</v>
      </c>
      <c r="H246" s="169" t="s">
        <v>1032</v>
      </c>
      <c r="I246" s="192" t="str">
        <f t="shared" si="15"/>
        <v>31770908a</v>
      </c>
      <c r="J246" s="167" t="str">
        <f t="shared" si="16"/>
        <v>31770908026 02</v>
      </c>
      <c r="K246" s="5" t="s">
        <v>1105</v>
      </c>
      <c r="L246" s="167" t="str">
        <f t="shared" si="17"/>
        <v>31770908026 02B</v>
      </c>
      <c r="M246" s="5" t="str">
        <f t="shared" si="18"/>
        <v>Slovenský bridžový zväzaBbridž - bežné transfery</v>
      </c>
      <c r="N246" s="3" t="str">
        <f t="shared" si="19"/>
        <v>31770908aB</v>
      </c>
    </row>
    <row r="247" spans="1:14" x14ac:dyDescent="0.2">
      <c r="A247" s="202" t="s">
        <v>685</v>
      </c>
      <c r="B247" s="204" t="str">
        <f>VLOOKUP(A247,Adr!A:B,2,FALSE)</f>
        <v>Slovenský curlingový zväz</v>
      </c>
      <c r="C247" s="185" t="s">
        <v>1106</v>
      </c>
      <c r="D247" s="287">
        <v>24607</v>
      </c>
      <c r="E247" s="230">
        <v>0</v>
      </c>
      <c r="F247" s="166" t="s">
        <v>339</v>
      </c>
      <c r="G247" s="169" t="s">
        <v>319</v>
      </c>
      <c r="H247" s="169" t="s">
        <v>1032</v>
      </c>
      <c r="I247" s="192" t="str">
        <f t="shared" si="15"/>
        <v>37841866a</v>
      </c>
      <c r="J247" s="167" t="str">
        <f t="shared" si="16"/>
        <v>37841866026 02</v>
      </c>
      <c r="K247" s="5" t="s">
        <v>1107</v>
      </c>
      <c r="L247" s="167" t="str">
        <f t="shared" si="17"/>
        <v>37841866026 02B</v>
      </c>
      <c r="M247" s="5" t="str">
        <f t="shared" si="18"/>
        <v>Slovenský curlingový zväzaBcurling - bežné transfery</v>
      </c>
      <c r="N247" s="3" t="str">
        <f t="shared" si="19"/>
        <v>37841866aB</v>
      </c>
    </row>
    <row r="248" spans="1:14" x14ac:dyDescent="0.2">
      <c r="A248" s="202" t="s">
        <v>1425</v>
      </c>
      <c r="B248" s="204" t="str">
        <f>VLOOKUP(A248,Adr!A:B,2,FALSE)</f>
        <v>Slovenský cykloklub</v>
      </c>
      <c r="C248" s="169" t="s">
        <v>1669</v>
      </c>
      <c r="D248" s="288">
        <v>50000</v>
      </c>
      <c r="E248" s="173">
        <v>0</v>
      </c>
      <c r="F248" s="166" t="s">
        <v>349</v>
      </c>
      <c r="G248" s="169" t="s">
        <v>317</v>
      </c>
      <c r="H248" s="169" t="s">
        <v>1032</v>
      </c>
      <c r="I248" s="192" t="str">
        <f t="shared" si="15"/>
        <v>34009388f</v>
      </c>
      <c r="J248" s="167" t="str">
        <f t="shared" si="16"/>
        <v>34009388026 01</v>
      </c>
      <c r="K248" s="5"/>
      <c r="L248" s="167" t="str">
        <f t="shared" si="17"/>
        <v>34009388026 01B</v>
      </c>
      <c r="M248" s="5" t="str">
        <f t="shared" si="18"/>
        <v>Slovenský cykloklubfBznačenie cykloturistických trás</v>
      </c>
      <c r="N248" s="3" t="str">
        <f t="shared" si="19"/>
        <v>34009388fB</v>
      </c>
    </row>
    <row r="249" spans="1:14" x14ac:dyDescent="0.2">
      <c r="A249" s="202" t="s">
        <v>694</v>
      </c>
      <c r="B249" s="204" t="str">
        <f>VLOOKUP(A249,Adr!A:B,2,FALSE)</f>
        <v>Slovenský futbalový zväz</v>
      </c>
      <c r="C249" s="185" t="s">
        <v>1108</v>
      </c>
      <c r="D249" s="287">
        <v>8176462</v>
      </c>
      <c r="E249" s="173">
        <v>0</v>
      </c>
      <c r="F249" s="166" t="s">
        <v>339</v>
      </c>
      <c r="G249" s="169" t="s">
        <v>319</v>
      </c>
      <c r="H249" s="169" t="s">
        <v>1032</v>
      </c>
      <c r="I249" s="192" t="str">
        <f t="shared" si="15"/>
        <v>00687308a</v>
      </c>
      <c r="J249" s="167" t="str">
        <f t="shared" si="16"/>
        <v>00687308026 02</v>
      </c>
      <c r="K249" s="5" t="s">
        <v>1109</v>
      </c>
      <c r="L249" s="167" t="str">
        <f t="shared" si="17"/>
        <v>00687308026 02B</v>
      </c>
      <c r="M249" s="5" t="str">
        <f t="shared" si="18"/>
        <v>Slovenský futbalový zväzaBfutbal - bežné transfery</v>
      </c>
      <c r="N249" s="3" t="str">
        <f t="shared" si="19"/>
        <v>00687308aB</v>
      </c>
    </row>
    <row r="250" spans="1:14" x14ac:dyDescent="0.2">
      <c r="A250" s="166" t="s">
        <v>694</v>
      </c>
      <c r="B250" s="204" t="str">
        <f>VLOOKUP(A250,Adr!A:B,2,FALSE)</f>
        <v>Slovenský futbalový zväz</v>
      </c>
      <c r="C250" s="196" t="s">
        <v>350</v>
      </c>
      <c r="D250" s="186">
        <v>15000</v>
      </c>
      <c r="E250" s="173">
        <v>0</v>
      </c>
      <c r="F250" s="166" t="s">
        <v>349</v>
      </c>
      <c r="G250" s="169" t="s">
        <v>321</v>
      </c>
      <c r="H250" s="169" t="s">
        <v>1032</v>
      </c>
      <c r="I250" s="192" t="str">
        <f t="shared" si="15"/>
        <v>00687308f</v>
      </c>
      <c r="J250" s="167" t="str">
        <f t="shared" si="16"/>
        <v>00687308026 03</v>
      </c>
      <c r="K250" s="5"/>
      <c r="L250" s="167" t="str">
        <f t="shared" si="17"/>
        <v>00687308026 03B</v>
      </c>
      <c r="M250" s="5" t="str">
        <f t="shared" si="18"/>
        <v>Slovenský futbalový zväzfBplnenie úloh verejného záujmu v športe</v>
      </c>
      <c r="N250" s="3" t="str">
        <f t="shared" si="19"/>
        <v>00687308fB</v>
      </c>
    </row>
    <row r="251" spans="1:14" x14ac:dyDescent="0.2">
      <c r="A251" s="202" t="s">
        <v>702</v>
      </c>
      <c r="B251" s="204" t="str">
        <f>VLOOKUP(A251,Adr!A:B,2,FALSE)</f>
        <v>Slovenský horolezecký spolok JAMES</v>
      </c>
      <c r="C251" s="185" t="s">
        <v>1110</v>
      </c>
      <c r="D251" s="287">
        <v>77278</v>
      </c>
      <c r="E251" s="230">
        <v>0</v>
      </c>
      <c r="F251" s="166" t="s">
        <v>339</v>
      </c>
      <c r="G251" s="169" t="s">
        <v>319</v>
      </c>
      <c r="H251" s="169" t="s">
        <v>1032</v>
      </c>
      <c r="I251" s="192" t="str">
        <f t="shared" si="15"/>
        <v>00586455a</v>
      </c>
      <c r="J251" s="167" t="str">
        <f t="shared" si="16"/>
        <v>00586455026 02</v>
      </c>
      <c r="K251" s="5" t="s">
        <v>1111</v>
      </c>
      <c r="L251" s="167" t="str">
        <f t="shared" si="17"/>
        <v>00586455026 02B</v>
      </c>
      <c r="M251" s="5" t="str">
        <f t="shared" si="18"/>
        <v>Slovenský horolezecký spolok JAMESaBhorolezectvo - bežné transfery</v>
      </c>
      <c r="N251" s="3" t="str">
        <f t="shared" si="19"/>
        <v>00586455aB</v>
      </c>
    </row>
    <row r="252" spans="1:14" x14ac:dyDescent="0.2">
      <c r="A252" s="202" t="s">
        <v>702</v>
      </c>
      <c r="B252" s="204" t="str">
        <f>VLOOKUP(A252,Adr!A:B,2,FALSE)</f>
        <v>Slovenský horolezecký spolok JAMES</v>
      </c>
      <c r="C252" s="185" t="s">
        <v>1112</v>
      </c>
      <c r="D252" s="287">
        <v>33812</v>
      </c>
      <c r="E252" s="173">
        <v>0</v>
      </c>
      <c r="F252" s="166" t="s">
        <v>339</v>
      </c>
      <c r="G252" s="169" t="s">
        <v>319</v>
      </c>
      <c r="H252" s="169" t="s">
        <v>1032</v>
      </c>
      <c r="I252" s="192" t="str">
        <f t="shared" si="15"/>
        <v>00586455a</v>
      </c>
      <c r="J252" s="167" t="str">
        <f t="shared" si="16"/>
        <v>00586455026 02</v>
      </c>
      <c r="K252" s="5" t="s">
        <v>1113</v>
      </c>
      <c r="L252" s="167" t="str">
        <f t="shared" si="17"/>
        <v>00586455026 02B</v>
      </c>
      <c r="M252" s="5" t="str">
        <f t="shared" si="18"/>
        <v>Slovenský horolezecký spolok JAMESaBšportové lezenie - bežné transfery</v>
      </c>
      <c r="N252" s="3" t="str">
        <f t="shared" si="19"/>
        <v>00586455aB</v>
      </c>
    </row>
    <row r="253" spans="1:14" x14ac:dyDescent="0.2">
      <c r="A253" s="198" t="s">
        <v>702</v>
      </c>
      <c r="B253" s="204" t="str">
        <f>VLOOKUP(A253,Adr!A:B,2,FALSE)</f>
        <v>Slovenský horolezecký spolok JAMES</v>
      </c>
      <c r="C253" s="169" t="s">
        <v>1473</v>
      </c>
      <c r="D253" s="288">
        <v>8829</v>
      </c>
      <c r="E253" s="230">
        <v>0</v>
      </c>
      <c r="F253" s="166" t="s">
        <v>343</v>
      </c>
      <c r="G253" s="169" t="s">
        <v>321</v>
      </c>
      <c r="H253" s="169" t="s">
        <v>1032</v>
      </c>
      <c r="I253" s="192" t="str">
        <f t="shared" si="15"/>
        <v>00586455c</v>
      </c>
      <c r="J253" s="167" t="str">
        <f t="shared" si="16"/>
        <v>00586455026 03</v>
      </c>
      <c r="K253" s="5"/>
      <c r="L253" s="167" t="str">
        <f t="shared" si="17"/>
        <v>00586455026 03B</v>
      </c>
      <c r="M253" s="5" t="str">
        <f t="shared" si="18"/>
        <v>Slovenský horolezecký spolok JAMEScBzabezpečenie a rozvoj športu para lezenie zdravotne postihnutých športovcov</v>
      </c>
      <c r="N253" s="3" t="str">
        <f t="shared" si="19"/>
        <v>00586455cB</v>
      </c>
    </row>
    <row r="254" spans="1:14" x14ac:dyDescent="0.2">
      <c r="A254" s="198" t="s">
        <v>702</v>
      </c>
      <c r="B254" s="204" t="str">
        <f>VLOOKUP(A254,Adr!A:B,2,FALSE)</f>
        <v>Slovenský horolezecký spolok JAMES</v>
      </c>
      <c r="C254" s="196" t="s">
        <v>1570</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JAMESdBBuršíková Martina</v>
      </c>
      <c r="N254" s="3" t="str">
        <f t="shared" si="19"/>
        <v>00586455dB</v>
      </c>
    </row>
    <row r="255" spans="1:14" x14ac:dyDescent="0.2">
      <c r="A255" s="202" t="s">
        <v>702</v>
      </c>
      <c r="B255" s="204" t="str">
        <f>VLOOKUP(A255,Adr!A:B,2,FALSE)</f>
        <v>Slovenský horolezecký spolok JAMES</v>
      </c>
      <c r="C255" s="185" t="s">
        <v>1571</v>
      </c>
      <c r="D255" s="287">
        <v>10000</v>
      </c>
      <c r="E255" s="173">
        <v>0</v>
      </c>
      <c r="F255" s="166" t="s">
        <v>345</v>
      </c>
      <c r="G255" s="169" t="s">
        <v>321</v>
      </c>
      <c r="H255" s="169" t="s">
        <v>1032</v>
      </c>
      <c r="I255" s="192" t="str">
        <f t="shared" si="15"/>
        <v>00586455d</v>
      </c>
      <c r="J255" s="167" t="str">
        <f t="shared" si="16"/>
        <v>00586455026 03</v>
      </c>
      <c r="K255" s="5"/>
      <c r="L255" s="167" t="str">
        <f t="shared" si="17"/>
        <v>00586455026 03B</v>
      </c>
      <c r="M255" s="5" t="str">
        <f t="shared" si="18"/>
        <v>Slovenský horolezecký spolok JAMESdBSlobodová Lea</v>
      </c>
      <c r="N255" s="3" t="str">
        <f t="shared" si="19"/>
        <v>00586455dB</v>
      </c>
    </row>
    <row r="256" spans="1:14" x14ac:dyDescent="0.2">
      <c r="A256" s="166" t="s">
        <v>702</v>
      </c>
      <c r="B256" s="204" t="str">
        <f>VLOOKUP(A256,Adr!A:B,2,FALSE)</f>
        <v>Slovenský horolezecký spolok JAMES</v>
      </c>
      <c r="C256" s="197" t="s">
        <v>350</v>
      </c>
      <c r="D256" s="191">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98" t="s">
        <v>702</v>
      </c>
      <c r="B257" s="204" t="str">
        <f>VLOOKUP(A257,Adr!A:B,2,FALSE)</f>
        <v>Slovenský horolezecký spolok JAMES</v>
      </c>
      <c r="C257" s="169" t="s">
        <v>350</v>
      </c>
      <c r="D257" s="172">
        <v>5000</v>
      </c>
      <c r="E257" s="173">
        <v>0</v>
      </c>
      <c r="F257" s="166" t="s">
        <v>349</v>
      </c>
      <c r="G257" s="169" t="s">
        <v>321</v>
      </c>
      <c r="H257" s="169" t="s">
        <v>1032</v>
      </c>
      <c r="I257" s="192" t="str">
        <f t="shared" si="15"/>
        <v>00586455f</v>
      </c>
      <c r="J257" s="167" t="str">
        <f t="shared" si="16"/>
        <v>00586455026 03</v>
      </c>
      <c r="K257" s="5"/>
      <c r="L257" s="167" t="str">
        <f t="shared" si="17"/>
        <v>00586455026 03B</v>
      </c>
      <c r="M257" s="5" t="str">
        <f t="shared" si="18"/>
        <v>Slovenský horolezecký spolok JAMESfBplnenie úloh verejného záujmu v športe</v>
      </c>
      <c r="N257" s="3" t="str">
        <f t="shared" si="19"/>
        <v>00586455fB</v>
      </c>
    </row>
    <row r="258" spans="1:14" x14ac:dyDescent="0.2">
      <c r="A258" s="182" t="s">
        <v>702</v>
      </c>
      <c r="B258" s="204" t="str">
        <f>VLOOKUP(A258,Adr!A:B,2,FALSE)</f>
        <v>Slovenský horolezecký spolok JAMES</v>
      </c>
      <c r="C258" s="185" t="s">
        <v>2990</v>
      </c>
      <c r="D258" s="287">
        <v>2800</v>
      </c>
      <c r="E258" s="230">
        <v>0</v>
      </c>
      <c r="F258" s="166" t="s">
        <v>360</v>
      </c>
      <c r="G258" s="169" t="s">
        <v>317</v>
      </c>
      <c r="H258" s="169" t="s">
        <v>1032</v>
      </c>
      <c r="I258" s="192" t="str">
        <f t="shared" si="15"/>
        <v>00586455l</v>
      </c>
      <c r="J258" s="167" t="str">
        <f t="shared" si="16"/>
        <v>00586455026 01</v>
      </c>
      <c r="K258" s="5"/>
      <c r="L258" s="167" t="str">
        <f t="shared" si="17"/>
        <v>00586455026 01B</v>
      </c>
      <c r="M258" s="5" t="str">
        <f t="shared" si="18"/>
        <v>Slovenský horolezecký spolok JAMESlBšportové pohybové tábory pre mládež</v>
      </c>
      <c r="N258" s="3" t="str">
        <f t="shared" si="19"/>
        <v>00586455lB</v>
      </c>
    </row>
    <row r="259" spans="1:14" x14ac:dyDescent="0.2">
      <c r="A259" s="166" t="s">
        <v>1966</v>
      </c>
      <c r="B259" s="204" t="str">
        <f>VLOOKUP(A259,Adr!A:B,2,FALSE)</f>
        <v>Slovenský kolkársky zväz</v>
      </c>
      <c r="C259" s="185" t="s">
        <v>352</v>
      </c>
      <c r="D259" s="287">
        <v>34900</v>
      </c>
      <c r="E259" s="173">
        <v>0</v>
      </c>
      <c r="F259" s="166" t="s">
        <v>351</v>
      </c>
      <c r="G259" s="169" t="s">
        <v>321</v>
      </c>
      <c r="H259" s="169" t="s">
        <v>1032</v>
      </c>
      <c r="I259" s="192" t="str">
        <f t="shared" ref="I259:I326" si="20">A259&amp;F259</f>
        <v>31771688g</v>
      </c>
      <c r="J259" s="167" t="str">
        <f t="shared" ref="J259:J326" si="21">A259&amp;G259</f>
        <v>31771688026 03</v>
      </c>
      <c r="K259" s="5"/>
      <c r="L259" s="167" t="str">
        <f t="shared" ref="L259:L326" si="22">A259&amp;G259&amp;H259</f>
        <v>31771688026 03B</v>
      </c>
      <c r="M259" s="5" t="str">
        <f t="shared" ref="M259:M326" si="23">B259&amp;F259&amp;H259&amp;C259</f>
        <v>Slovenský kolkársky zväzgBrozvoj športov, ktoré nie sú uznanými podľa zákona č. 440/2015 Z. z.</v>
      </c>
      <c r="N259" s="3" t="str">
        <f t="shared" ref="N259:N326" si="24">+I259&amp;H259</f>
        <v>31771688gB</v>
      </c>
    </row>
    <row r="260" spans="1:14" x14ac:dyDescent="0.2">
      <c r="A260" s="166" t="s">
        <v>2709</v>
      </c>
      <c r="B260" s="204" t="str">
        <f>VLOOKUP(A260,Adr!A:B,2,FALSE)</f>
        <v>Slovenský korfbalový klub "Dolphins" Prievidza</v>
      </c>
      <c r="C260" s="185" t="s">
        <v>2990</v>
      </c>
      <c r="D260" s="287">
        <v>4700</v>
      </c>
      <c r="E260" s="173">
        <v>0</v>
      </c>
      <c r="F260" s="166" t="s">
        <v>360</v>
      </c>
      <c r="G260" s="169" t="s">
        <v>317</v>
      </c>
      <c r="H260" s="169" t="s">
        <v>1032</v>
      </c>
      <c r="I260" s="192" t="str">
        <f t="shared" si="20"/>
        <v>42013861l</v>
      </c>
      <c r="J260" s="167" t="str">
        <f t="shared" si="21"/>
        <v>42013861026 01</v>
      </c>
      <c r="K260" s="5"/>
      <c r="L260" s="167" t="str">
        <f t="shared" si="22"/>
        <v>42013861026 01B</v>
      </c>
      <c r="M260" s="5" t="str">
        <f t="shared" si="23"/>
        <v>Slovenský korfbalový klub "Dolphins" PrievidzalBšportové pohybové tábory pre mládež</v>
      </c>
      <c r="N260" s="3" t="str">
        <f t="shared" si="24"/>
        <v>42013861lB</v>
      </c>
    </row>
    <row r="261" spans="1:14" x14ac:dyDescent="0.2">
      <c r="A261" s="202" t="s">
        <v>708</v>
      </c>
      <c r="B261" s="204" t="str">
        <f>VLOOKUP(A261,Adr!A:B,2,FALSE)</f>
        <v>Slovenský krasokorčuliarsky zväz</v>
      </c>
      <c r="C261" s="185" t="s">
        <v>1114</v>
      </c>
      <c r="D261" s="287">
        <v>189027</v>
      </c>
      <c r="E261" s="230">
        <v>0</v>
      </c>
      <c r="F261" s="166" t="s">
        <v>339</v>
      </c>
      <c r="G261" s="169" t="s">
        <v>319</v>
      </c>
      <c r="H261" s="169" t="s">
        <v>1032</v>
      </c>
      <c r="I261" s="192" t="str">
        <f t="shared" si="20"/>
        <v>31805540a</v>
      </c>
      <c r="J261" s="167" t="str">
        <f t="shared" si="21"/>
        <v>31805540026 02</v>
      </c>
      <c r="K261" s="5" t="s">
        <v>1115</v>
      </c>
      <c r="L261" s="167" t="str">
        <f t="shared" si="22"/>
        <v>31805540026 02B</v>
      </c>
      <c r="M261" s="5" t="str">
        <f t="shared" si="23"/>
        <v>Slovenský krasokorčuliarsky zväzaBkrasokorčuľovanie - bežné transfery</v>
      </c>
      <c r="N261" s="3" t="str">
        <f t="shared" si="24"/>
        <v>31805540aB</v>
      </c>
    </row>
    <row r="262" spans="1:14" x14ac:dyDescent="0.2">
      <c r="A262" s="198" t="s">
        <v>708</v>
      </c>
      <c r="B262" s="204" t="str">
        <f>VLOOKUP(A262,Adr!A:B,2,FALSE)</f>
        <v>Slovenský krasokorčuliarsky zväz</v>
      </c>
      <c r="C262" s="196" t="s">
        <v>1572</v>
      </c>
      <c r="D262" s="287">
        <v>20000</v>
      </c>
      <c r="E262" s="230">
        <v>0</v>
      </c>
      <c r="F262" s="166" t="s">
        <v>345</v>
      </c>
      <c r="G262" s="169" t="s">
        <v>321</v>
      </c>
      <c r="H262" s="169" t="s">
        <v>1032</v>
      </c>
      <c r="I262" s="192" t="str">
        <f t="shared" si="20"/>
        <v>31805540d</v>
      </c>
      <c r="J262" s="167" t="str">
        <f t="shared" si="21"/>
        <v>31805540026 03</v>
      </c>
      <c r="K262" s="5"/>
      <c r="L262" s="167" t="str">
        <f t="shared" si="22"/>
        <v>31805540026 03B</v>
      </c>
      <c r="M262" s="5" t="str">
        <f t="shared" si="23"/>
        <v>Slovenský krasokorčuliarsky zväzdBHagara Adam</v>
      </c>
      <c r="N262" s="3" t="str">
        <f t="shared" si="24"/>
        <v>31805540dB</v>
      </c>
    </row>
    <row r="263" spans="1:14" x14ac:dyDescent="0.2">
      <c r="A263" s="202" t="s">
        <v>716</v>
      </c>
      <c r="B263" s="204" t="str">
        <f>VLOOKUP(A263,Adr!A:B,2,FALSE)</f>
        <v>Slovenský lukostrelecký zväz</v>
      </c>
      <c r="C263" s="185" t="s">
        <v>1116</v>
      </c>
      <c r="D263" s="287">
        <v>146867</v>
      </c>
      <c r="E263" s="230">
        <v>0</v>
      </c>
      <c r="F263" s="166" t="s">
        <v>339</v>
      </c>
      <c r="G263" s="169" t="s">
        <v>319</v>
      </c>
      <c r="H263" s="169" t="s">
        <v>1032</v>
      </c>
      <c r="I263" s="192" t="str">
        <f t="shared" si="20"/>
        <v>30793009a</v>
      </c>
      <c r="J263" s="167" t="str">
        <f t="shared" si="21"/>
        <v>30793009026 02</v>
      </c>
      <c r="K263" s="5" t="s">
        <v>1117</v>
      </c>
      <c r="L263" s="167" t="str">
        <f t="shared" si="22"/>
        <v>30793009026 02B</v>
      </c>
      <c r="M263" s="5" t="str">
        <f t="shared" si="23"/>
        <v>Slovenský lukostrelecký zväzaBlukostreľba - bežné transfery</v>
      </c>
      <c r="N263" s="3" t="str">
        <f t="shared" si="24"/>
        <v>30793009aB</v>
      </c>
    </row>
    <row r="264" spans="1:14" x14ac:dyDescent="0.2">
      <c r="A264" s="202" t="s">
        <v>716</v>
      </c>
      <c r="B264" s="204" t="str">
        <f>VLOOKUP(A264,Adr!A:B,2,FALSE)</f>
        <v>Slovenský lukostrelecký zväz</v>
      </c>
      <c r="C264" s="185" t="s">
        <v>1573</v>
      </c>
      <c r="D264" s="287">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zväzdBBaránková Denisa</v>
      </c>
      <c r="N264" s="3" t="str">
        <f t="shared" si="24"/>
        <v>30793009dB</v>
      </c>
    </row>
    <row r="265" spans="1:14" x14ac:dyDescent="0.2">
      <c r="A265" s="182" t="s">
        <v>716</v>
      </c>
      <c r="B265" s="204" t="str">
        <f>VLOOKUP(A265,Adr!A:B,2,FALSE)</f>
        <v>Slovenský lukostrelecký zväz</v>
      </c>
      <c r="C265" s="196" t="s">
        <v>2170</v>
      </c>
      <c r="D265" s="289">
        <v>20000</v>
      </c>
      <c r="E265" s="230">
        <v>0</v>
      </c>
      <c r="F265" s="166" t="s">
        <v>345</v>
      </c>
      <c r="G265" s="169" t="s">
        <v>321</v>
      </c>
      <c r="H265" s="169" t="s">
        <v>1032</v>
      </c>
      <c r="I265" s="192" t="str">
        <f t="shared" si="20"/>
        <v>30793009d</v>
      </c>
      <c r="J265" s="167" t="str">
        <f t="shared" si="21"/>
        <v>30793009026 03</v>
      </c>
      <c r="K265" s="5"/>
      <c r="L265" s="167" t="str">
        <f t="shared" si="22"/>
        <v>30793009026 03B</v>
      </c>
      <c r="M265" s="5" t="str">
        <f t="shared" si="23"/>
        <v>Slovenský lukostrelecký zväzdBBošanský Jozef</v>
      </c>
      <c r="N265" s="3" t="str">
        <f t="shared" si="24"/>
        <v>30793009dB</v>
      </c>
    </row>
    <row r="266" spans="1:14" x14ac:dyDescent="0.2">
      <c r="A266" s="202" t="s">
        <v>722</v>
      </c>
      <c r="B266" s="204" t="str">
        <f>VLOOKUP(A266,Adr!A:B,2,FALSE)</f>
        <v>Slovenský národný aeroklub generála Milana Rastislava Štefánika</v>
      </c>
      <c r="C266" s="185" t="s">
        <v>1118</v>
      </c>
      <c r="D266" s="287">
        <v>90011</v>
      </c>
      <c r="E266" s="230">
        <v>0</v>
      </c>
      <c r="F266" s="166" t="s">
        <v>339</v>
      </c>
      <c r="G266" s="169" t="s">
        <v>319</v>
      </c>
      <c r="H266" s="169" t="s">
        <v>1032</v>
      </c>
      <c r="I266" s="192" t="str">
        <f t="shared" si="20"/>
        <v>00677604a</v>
      </c>
      <c r="J266" s="167" t="str">
        <f t="shared" si="21"/>
        <v>00677604026 02</v>
      </c>
      <c r="K266" s="5" t="s">
        <v>1119</v>
      </c>
      <c r="L266" s="167" t="str">
        <f t="shared" si="22"/>
        <v>00677604026 02B</v>
      </c>
      <c r="M266" s="5" t="str">
        <f t="shared" si="23"/>
        <v>Slovenský národný aeroklub generála Milana Rastislava ŠtefánikaaBletecké športy - bežné transfery</v>
      </c>
      <c r="N266" s="3" t="str">
        <f t="shared" si="24"/>
        <v>00677604aB</v>
      </c>
    </row>
    <row r="267" spans="1:14" x14ac:dyDescent="0.2">
      <c r="A267" s="166" t="s">
        <v>731</v>
      </c>
      <c r="B267" s="204" t="str">
        <f>VLOOKUP(A267,Adr!A:B,2,FALSE)</f>
        <v>Slovenský olympijský a športový výbor</v>
      </c>
      <c r="C267" s="196" t="s">
        <v>1120</v>
      </c>
      <c r="D267" s="289">
        <v>2408259</v>
      </c>
      <c r="E267" s="173">
        <v>0</v>
      </c>
      <c r="F267" s="166" t="s">
        <v>341</v>
      </c>
      <c r="G267" s="169" t="s">
        <v>321</v>
      </c>
      <c r="H267" s="169" t="s">
        <v>1032</v>
      </c>
      <c r="I267" s="192" t="str">
        <f t="shared" si="20"/>
        <v>30811082b</v>
      </c>
      <c r="J267" s="167" t="str">
        <f t="shared" si="21"/>
        <v>30811082026 03</v>
      </c>
      <c r="K267" s="5"/>
      <c r="L267" s="167" t="str">
        <f t="shared" si="22"/>
        <v>30811082026 03B</v>
      </c>
      <c r="M267" s="5" t="str">
        <f t="shared" si="23"/>
        <v>Slovenský olympijský a športový výborbBčinnosť Slovenského olympijského a športového výboru</v>
      </c>
      <c r="N267" s="3" t="str">
        <f t="shared" si="24"/>
        <v>30811082bB</v>
      </c>
    </row>
    <row r="268" spans="1:14" ht="20.399999999999999" x14ac:dyDescent="0.2">
      <c r="A268" s="166" t="s">
        <v>731</v>
      </c>
      <c r="B268" s="204" t="str">
        <f>VLOOKUP(A268,Adr!A:B,2,FALSE)</f>
        <v>Slovenský olympijský a športový výbor</v>
      </c>
      <c r="C268" s="197" t="s">
        <v>2232</v>
      </c>
      <c r="D268" s="290">
        <v>517000</v>
      </c>
      <c r="E268" s="230">
        <v>0</v>
      </c>
      <c r="F268" s="166" t="s">
        <v>347</v>
      </c>
      <c r="G268" s="169" t="s">
        <v>321</v>
      </c>
      <c r="H268" s="169" t="s">
        <v>1032</v>
      </c>
      <c r="I268" s="192" t="str">
        <f t="shared" si="20"/>
        <v>30811082e</v>
      </c>
      <c r="J268" s="167" t="str">
        <f t="shared" si="21"/>
        <v>30811082026 03</v>
      </c>
      <c r="K268" s="5"/>
      <c r="L268" s="167" t="str">
        <f t="shared" si="22"/>
        <v>30811082026 03B</v>
      </c>
      <c r="M268" s="5" t="str">
        <f t="shared" si="23"/>
        <v>Slovenský olympijský a športový výboreBzabezpečenie účasti reprezentantov SR na XXV. Zimných olympijských hrách v Miláne a Cortine d´Ampezzo v roku 2026</v>
      </c>
      <c r="N268" s="3" t="str">
        <f t="shared" si="24"/>
        <v>30811082eB</v>
      </c>
    </row>
    <row r="269" spans="1:14" ht="20.399999999999999" x14ac:dyDescent="0.2">
      <c r="A269" s="166" t="s">
        <v>731</v>
      </c>
      <c r="B269" s="204" t="str">
        <f>VLOOKUP(A269,Adr!A:B,2,FALSE)</f>
        <v>Slovenský olympijský a športový výbor</v>
      </c>
      <c r="C269" s="197" t="s">
        <v>2998</v>
      </c>
      <c r="D269" s="290">
        <v>217000</v>
      </c>
      <c r="E269" s="173">
        <v>0</v>
      </c>
      <c r="F269" s="166" t="s">
        <v>347</v>
      </c>
      <c r="G269" s="169" t="s">
        <v>321</v>
      </c>
      <c r="H269" s="169" t="s">
        <v>1032</v>
      </c>
      <c r="I269" s="192" t="str">
        <f>A269&amp;F269</f>
        <v>30811082e</v>
      </c>
      <c r="J269" s="167" t="str">
        <f>A269&amp;G269</f>
        <v>30811082026 03</v>
      </c>
      <c r="K269" s="5"/>
      <c r="L269" s="167" t="str">
        <f>A269&amp;G269&amp;H269</f>
        <v>30811082026 03B</v>
      </c>
      <c r="M269" s="5" t="str">
        <f>B269&amp;F269&amp;H269&amp;C269</f>
        <v>Slovenský olympijský a športový výboreBzabezpečenie účasti športovej reprezentácie SR na Zimnom Európskom olympijskom festivale mládeže (EYOF) v Bakuriani, Gruzínsko</v>
      </c>
      <c r="N269" s="3" t="str">
        <f>+I269&amp;H269</f>
        <v>30811082eB</v>
      </c>
    </row>
    <row r="270" spans="1:14" ht="20.399999999999999" x14ac:dyDescent="0.2">
      <c r="A270" s="166" t="s">
        <v>731</v>
      </c>
      <c r="B270" s="204" t="str">
        <f>VLOOKUP(A270,Adr!A:B,2,FALSE)</f>
        <v>Slovenský olympijský a športový výbor</v>
      </c>
      <c r="C270" s="197" t="s">
        <v>2999</v>
      </c>
      <c r="D270" s="290">
        <v>156100</v>
      </c>
      <c r="E270" s="230">
        <v>0</v>
      </c>
      <c r="F270" s="166" t="s">
        <v>347</v>
      </c>
      <c r="G270" s="169" t="s">
        <v>321</v>
      </c>
      <c r="H270" s="169" t="s">
        <v>1032</v>
      </c>
      <c r="I270" s="192" t="str">
        <f>A270&amp;F270</f>
        <v>30811082e</v>
      </c>
      <c r="J270" s="167" t="str">
        <f>A270&amp;G270</f>
        <v>30811082026 03</v>
      </c>
      <c r="K270" s="5"/>
      <c r="L270" s="167" t="str">
        <f>A270&amp;G270&amp;H270</f>
        <v>30811082026 03B</v>
      </c>
      <c r="M270" s="5" t="str">
        <f>B270&amp;F270&amp;H270&amp;C270</f>
        <v>Slovenský olympijský a športový výboreBzabezpečenie účasti športovej reprezentácie SR na Letnom Európskom olympijskom festivale mládeže (EYOF) v Skopje, Severné Macedónsko</v>
      </c>
      <c r="N270" s="3" t="str">
        <f>+I270&amp;H270</f>
        <v>30811082eB</v>
      </c>
    </row>
    <row r="271" spans="1:14" ht="20.399999999999999" x14ac:dyDescent="0.2">
      <c r="A271" s="166" t="s">
        <v>731</v>
      </c>
      <c r="B271" s="204" t="str">
        <f>VLOOKUP(A271,Adr!A:B,2,FALSE)</f>
        <v>Slovenský olympijský a športový výbor</v>
      </c>
      <c r="C271" s="197" t="s">
        <v>3000</v>
      </c>
      <c r="D271" s="290">
        <v>193372</v>
      </c>
      <c r="E271" s="173">
        <v>0</v>
      </c>
      <c r="F271" s="166" t="s">
        <v>347</v>
      </c>
      <c r="G271" s="169" t="s">
        <v>321</v>
      </c>
      <c r="H271" s="169" t="s">
        <v>1032</v>
      </c>
      <c r="I271" s="192" t="str">
        <f>A271&amp;F271</f>
        <v>30811082e</v>
      </c>
      <c r="J271" s="167" t="str">
        <f>A271&amp;G271</f>
        <v>30811082026 03</v>
      </c>
      <c r="K271" s="5"/>
      <c r="L271" s="167" t="str">
        <f>A271&amp;G271&amp;H271</f>
        <v>30811082026 03B</v>
      </c>
      <c r="M271" s="5" t="str">
        <f>B271&amp;F271&amp;H271&amp;C271</f>
        <v>Slovenský olympijský a športový výboreBzabezpečenie účasti športovej reprezentácie SR na Svetových hrách 2025 v Čcheng-tu, Čína</v>
      </c>
      <c r="N271" s="3" t="str">
        <f>+I271&amp;H271</f>
        <v>30811082eB</v>
      </c>
    </row>
    <row r="272" spans="1:14" x14ac:dyDescent="0.2">
      <c r="A272" s="202" t="s">
        <v>731</v>
      </c>
      <c r="B272" s="204" t="str">
        <f>VLOOKUP(A272,Adr!A:B,2,FALSE)</f>
        <v>Slovenský olympijský a športový výbor</v>
      </c>
      <c r="C272" s="185" t="s">
        <v>1481</v>
      </c>
      <c r="D272" s="287">
        <v>80000</v>
      </c>
      <c r="E272" s="230">
        <v>0</v>
      </c>
      <c r="F272" s="166" t="s">
        <v>349</v>
      </c>
      <c r="G272" s="169" t="s">
        <v>321</v>
      </c>
      <c r="H272" s="169" t="s">
        <v>1032</v>
      </c>
      <c r="I272" s="192" t="str">
        <f t="shared" si="20"/>
        <v>30811082f</v>
      </c>
      <c r="J272" s="167" t="str">
        <f t="shared" si="21"/>
        <v>30811082026 03</v>
      </c>
      <c r="K272" s="5"/>
      <c r="L272" s="167" t="str">
        <f t="shared" si="22"/>
        <v>30811082026 03B</v>
      </c>
      <c r="M272" s="5" t="str">
        <f t="shared" si="23"/>
        <v>Slovenský olympijský a športový výborfBSlovenské olympijské a športové múzeum</v>
      </c>
      <c r="N272" s="3" t="str">
        <f t="shared" si="24"/>
        <v>30811082fB</v>
      </c>
    </row>
    <row r="273" spans="1:14" x14ac:dyDescent="0.2">
      <c r="A273" s="202" t="s">
        <v>731</v>
      </c>
      <c r="B273" s="204" t="str">
        <f>VLOOKUP(A273,Adr!A:B,2,FALSE)</f>
        <v>Slovenský olympijský a športový výbor</v>
      </c>
      <c r="C273" s="185" t="s">
        <v>2997</v>
      </c>
      <c r="D273" s="287">
        <v>200000</v>
      </c>
      <c r="E273" s="230">
        <v>0</v>
      </c>
      <c r="F273" s="166" t="s">
        <v>349</v>
      </c>
      <c r="G273" s="169" t="s">
        <v>321</v>
      </c>
      <c r="H273" s="169" t="s">
        <v>1032</v>
      </c>
      <c r="I273" s="192" t="str">
        <f>A273&amp;F273</f>
        <v>30811082f</v>
      </c>
      <c r="J273" s="167" t="str">
        <f>A273&amp;G273</f>
        <v>30811082026 03</v>
      </c>
      <c r="K273" s="5"/>
      <c r="L273" s="167" t="str">
        <f>A273&amp;G273&amp;H273</f>
        <v>30811082026 03B</v>
      </c>
      <c r="M273" s="5" t="str">
        <f>B273&amp;F273&amp;H273&amp;C273</f>
        <v>Slovenský olympijský a športový výborfBŠportovec roka 2024</v>
      </c>
      <c r="N273" s="3" t="str">
        <f>+I273&amp;H273</f>
        <v>30811082fB</v>
      </c>
    </row>
    <row r="274" spans="1:14" x14ac:dyDescent="0.2">
      <c r="A274" s="182" t="s">
        <v>1435</v>
      </c>
      <c r="B274" s="204" t="str">
        <f>VLOOKUP(A274,Adr!A:B,2,FALSE)</f>
        <v>Slovenský paralympijský výbor</v>
      </c>
      <c r="C274" s="196" t="s">
        <v>1467</v>
      </c>
      <c r="D274" s="287">
        <v>1196273</v>
      </c>
      <c r="E274" s="230">
        <v>0</v>
      </c>
      <c r="F274" s="166" t="s">
        <v>343</v>
      </c>
      <c r="G274" s="169" t="s">
        <v>321</v>
      </c>
      <c r="H274" s="169" t="s">
        <v>1032</v>
      </c>
      <c r="I274" s="192" t="str">
        <f t="shared" si="20"/>
        <v>31745661c</v>
      </c>
      <c r="J274" s="167" t="str">
        <f t="shared" si="21"/>
        <v>31745661026 03</v>
      </c>
      <c r="K274" s="5"/>
      <c r="L274" s="167" t="str">
        <f t="shared" si="22"/>
        <v>31745661026 03B</v>
      </c>
      <c r="M274" s="5" t="str">
        <f t="shared" si="23"/>
        <v>Slovenský paralympijský výborcBčinnosť Slovenského paralympijského výboru</v>
      </c>
      <c r="N274" s="3" t="str">
        <f t="shared" si="24"/>
        <v>31745661cB</v>
      </c>
    </row>
    <row r="275" spans="1:14" x14ac:dyDescent="0.2">
      <c r="A275" s="166" t="s">
        <v>1435</v>
      </c>
      <c r="B275" s="204" t="str">
        <f>VLOOKUP(A275,Adr!A:B,2,FALSE)</f>
        <v>Slovenský paralympijský výbor</v>
      </c>
      <c r="C275" s="196" t="s">
        <v>1574</v>
      </c>
      <c r="D275" s="289">
        <v>22500</v>
      </c>
      <c r="E275" s="173">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výbordBČuchran Ladislav</v>
      </c>
      <c r="N275" s="3" t="str">
        <f t="shared" si="24"/>
        <v>31745661dB</v>
      </c>
    </row>
    <row r="276" spans="1:14" x14ac:dyDescent="0.2">
      <c r="A276" s="166" t="s">
        <v>1435</v>
      </c>
      <c r="B276" s="204" t="str">
        <f>VLOOKUP(A276,Adr!A:B,2,FALSE)</f>
        <v>Slovenský paralympijský výbor</v>
      </c>
      <c r="C276" s="196" t="s">
        <v>1575</v>
      </c>
      <c r="D276" s="289">
        <v>10000</v>
      </c>
      <c r="E276" s="230">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výbordBFunková Kristína</v>
      </c>
      <c r="N276" s="3" t="str">
        <f t="shared" si="24"/>
        <v>31745661dB</v>
      </c>
    </row>
    <row r="277" spans="1:14" x14ac:dyDescent="0.2">
      <c r="A277" s="182" t="s">
        <v>1435</v>
      </c>
      <c r="B277" s="204" t="str">
        <f>VLOOKUP(A277,Adr!A:B,2,FALSE)</f>
        <v>Slovenský paralympijský výbor</v>
      </c>
      <c r="C277" s="185" t="s">
        <v>2171</v>
      </c>
      <c r="D277" s="287">
        <v>5000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výbordBHolenda Viliam</v>
      </c>
      <c r="N277" s="3" t="str">
        <f t="shared" si="24"/>
        <v>31745661dB</v>
      </c>
    </row>
    <row r="278" spans="1:14" x14ac:dyDescent="0.2">
      <c r="A278" s="182" t="s">
        <v>1435</v>
      </c>
      <c r="B278" s="204" t="str">
        <f>VLOOKUP(A278,Adr!A:B,2,FALSE)</f>
        <v>Slovenský paralympijský výbor</v>
      </c>
      <c r="C278" s="185" t="s">
        <v>1577</v>
      </c>
      <c r="D278" s="287">
        <v>10000</v>
      </c>
      <c r="E278" s="173">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výbordBKubová Alžbeta</v>
      </c>
      <c r="N278" s="3" t="str">
        <f t="shared" si="24"/>
        <v>31745661dB</v>
      </c>
    </row>
    <row r="279" spans="1:14" x14ac:dyDescent="0.2">
      <c r="A279" s="202" t="s">
        <v>1435</v>
      </c>
      <c r="B279" s="204" t="str">
        <f>VLOOKUP(A279,Adr!A:B,2,FALSE)</f>
        <v>Slovenský paralympijský výbor</v>
      </c>
      <c r="C279" s="169" t="s">
        <v>1576</v>
      </c>
      <c r="D279" s="289">
        <v>20000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výbordBKuřeja Marián</v>
      </c>
      <c r="N279" s="3" t="str">
        <f t="shared" si="24"/>
        <v>31745661dB</v>
      </c>
    </row>
    <row r="280" spans="1:14" x14ac:dyDescent="0.2">
      <c r="A280" s="166" t="s">
        <v>1435</v>
      </c>
      <c r="B280" s="204" t="str">
        <f>VLOOKUP(A280,Adr!A:B,2,FALSE)</f>
        <v>Slovenský paralympijský výbor</v>
      </c>
      <c r="C280" s="196" t="s">
        <v>1578</v>
      </c>
      <c r="D280" s="289">
        <v>45000</v>
      </c>
      <c r="E280" s="230">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výbordBLaczkó Dušan</v>
      </c>
      <c r="N280" s="3" t="str">
        <f t="shared" si="24"/>
        <v>31745661dB</v>
      </c>
    </row>
    <row r="281" spans="1:14" x14ac:dyDescent="0.2">
      <c r="A281" s="182" t="s">
        <v>1435</v>
      </c>
      <c r="B281" s="204" t="str">
        <f>VLOOKUP(A281,Adr!A:B,2,FALSE)</f>
        <v>Slovenský paralympijský výbor</v>
      </c>
      <c r="C281" s="185" t="s">
        <v>1579</v>
      </c>
      <c r="D281" s="287">
        <v>50000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výbordBMalenovský Radoslav</v>
      </c>
      <c r="N281" s="3" t="str">
        <f t="shared" si="24"/>
        <v>31745661dB</v>
      </c>
    </row>
    <row r="282" spans="1:14" x14ac:dyDescent="0.2">
      <c r="A282" s="198" t="s">
        <v>1435</v>
      </c>
      <c r="B282" s="204" t="str">
        <f>VLOOKUP(A282,Adr!A:B,2,FALSE)</f>
        <v>Slovenský paralympijský výbor</v>
      </c>
      <c r="C282" s="169" t="s">
        <v>2172</v>
      </c>
      <c r="D282" s="288">
        <v>20000</v>
      </c>
      <c r="E282" s="173">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výbordBMarinov Filip</v>
      </c>
      <c r="N282" s="3" t="str">
        <f t="shared" si="24"/>
        <v>31745661dB</v>
      </c>
    </row>
    <row r="283" spans="1:14" x14ac:dyDescent="0.2">
      <c r="A283" s="166" t="s">
        <v>1435</v>
      </c>
      <c r="B283" s="204" t="str">
        <f>VLOOKUP(A283,Adr!A:B,2,FALSE)</f>
        <v>Slovenský paralympijský výbor</v>
      </c>
      <c r="C283" s="185" t="s">
        <v>1580</v>
      </c>
      <c r="D283" s="289">
        <v>20000</v>
      </c>
      <c r="E283" s="230">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výbordBPetrikovičová Karin</v>
      </c>
      <c r="N283" s="3" t="str">
        <f t="shared" si="24"/>
        <v>31745661dB</v>
      </c>
    </row>
    <row r="284" spans="1:14" x14ac:dyDescent="0.2">
      <c r="A284" s="166" t="s">
        <v>1435</v>
      </c>
      <c r="B284" s="204" t="str">
        <f>VLOOKUP(A284,Adr!A:B,2,FALSE)</f>
        <v>Slovenský paralympijský výbor</v>
      </c>
      <c r="C284" s="196" t="s">
        <v>1581</v>
      </c>
      <c r="D284" s="289">
        <v>55000</v>
      </c>
      <c r="E284" s="173">
        <v>0</v>
      </c>
      <c r="F284" s="166" t="s">
        <v>345</v>
      </c>
      <c r="G284" s="169" t="s">
        <v>321</v>
      </c>
      <c r="H284" s="169" t="s">
        <v>1032</v>
      </c>
      <c r="I284" s="192" t="str">
        <f t="shared" si="20"/>
        <v>31745661d</v>
      </c>
      <c r="J284" s="167" t="str">
        <f t="shared" si="21"/>
        <v>31745661026 03</v>
      </c>
      <c r="K284" s="5"/>
      <c r="L284" s="167" t="str">
        <f t="shared" si="22"/>
        <v>31745661026 03B</v>
      </c>
      <c r="M284" s="5" t="str">
        <f t="shared" si="23"/>
        <v>Slovenský paralympijský výbordBVadovičová Veronika</v>
      </c>
      <c r="N284" s="3" t="str">
        <f t="shared" si="24"/>
        <v>31745661dB</v>
      </c>
    </row>
    <row r="285" spans="1:14" x14ac:dyDescent="0.2">
      <c r="A285" s="202" t="s">
        <v>1435</v>
      </c>
      <c r="B285" s="204" t="str">
        <f>VLOOKUP(A285,Adr!A:B,2,FALSE)</f>
        <v>Slovenský paralympijský výbor</v>
      </c>
      <c r="C285" s="185" t="s">
        <v>2233</v>
      </c>
      <c r="D285" s="287">
        <v>457250</v>
      </c>
      <c r="E285" s="173">
        <v>0</v>
      </c>
      <c r="F285" s="166" t="s">
        <v>347</v>
      </c>
      <c r="G285" s="169" t="s">
        <v>321</v>
      </c>
      <c r="H285" s="169" t="s">
        <v>1032</v>
      </c>
      <c r="I285" s="192" t="str">
        <f t="shared" si="20"/>
        <v>31745661e</v>
      </c>
      <c r="J285" s="167" t="str">
        <f t="shared" si="21"/>
        <v>31745661026 03</v>
      </c>
      <c r="K285" s="5"/>
      <c r="L285" s="167" t="str">
        <f t="shared" si="22"/>
        <v>31745661026 03B</v>
      </c>
      <c r="M285" s="5" t="str">
        <f t="shared" si="23"/>
        <v>Slovenský paralympijský výboreBzabezpečenie účasti reprezentantov SR na XIV. Zimných paralympijských hrách v Miláne a Cortine d´Ampezzo v roku 2026</v>
      </c>
      <c r="N285" s="3" t="str">
        <f t="shared" si="24"/>
        <v>31745661eB</v>
      </c>
    </row>
    <row r="286" spans="1:14" x14ac:dyDescent="0.2">
      <c r="A286" s="202" t="s">
        <v>1435</v>
      </c>
      <c r="B286" s="204" t="str">
        <f>VLOOKUP(A286,Adr!A:B,2,FALSE)</f>
        <v>Slovenský paralympijský výbor</v>
      </c>
      <c r="C286" s="185" t="s">
        <v>350</v>
      </c>
      <c r="D286" s="287">
        <v>10000</v>
      </c>
      <c r="E286" s="173">
        <v>0</v>
      </c>
      <c r="F286" s="166" t="s">
        <v>349</v>
      </c>
      <c r="G286" s="169" t="s">
        <v>317</v>
      </c>
      <c r="H286" s="169" t="s">
        <v>1032</v>
      </c>
      <c r="I286" s="192" t="str">
        <f t="shared" si="20"/>
        <v>31745661f</v>
      </c>
      <c r="J286" s="167" t="str">
        <f t="shared" si="21"/>
        <v>31745661026 01</v>
      </c>
      <c r="K286" s="5"/>
      <c r="L286" s="167" t="str">
        <f t="shared" si="22"/>
        <v>31745661026 01B</v>
      </c>
      <c r="M286" s="5" t="str">
        <f t="shared" si="23"/>
        <v>Slovenský paralympijský výborfBplnenie úloh verejného záujmu v športe</v>
      </c>
      <c r="N286" s="3" t="str">
        <f t="shared" si="24"/>
        <v>31745661fB</v>
      </c>
    </row>
    <row r="287" spans="1:14" x14ac:dyDescent="0.2">
      <c r="A287" s="166" t="s">
        <v>2714</v>
      </c>
      <c r="B287" s="204" t="str">
        <f>VLOOKUP(A287,Adr!A:B,2,FALSE)</f>
        <v>Slovenský rybársky zväz</v>
      </c>
      <c r="C287" s="185" t="s">
        <v>2990</v>
      </c>
      <c r="D287" s="287">
        <v>5000</v>
      </c>
      <c r="E287" s="230">
        <v>0</v>
      </c>
      <c r="F287" s="166" t="s">
        <v>360</v>
      </c>
      <c r="G287" s="169" t="s">
        <v>317</v>
      </c>
      <c r="H287" s="169" t="s">
        <v>1032</v>
      </c>
      <c r="I287" s="192" t="str">
        <f t="shared" si="20"/>
        <v>00178209l</v>
      </c>
      <c r="J287" s="167" t="str">
        <f t="shared" si="21"/>
        <v>00178209026 01</v>
      </c>
      <c r="K287" s="5"/>
      <c r="L287" s="167" t="str">
        <f t="shared" si="22"/>
        <v>00178209026 01B</v>
      </c>
      <c r="M287" s="5" t="str">
        <f t="shared" si="23"/>
        <v>Slovenský rybársky zväzlBšportové pohybové tábory pre mládež</v>
      </c>
      <c r="N287" s="3" t="str">
        <f t="shared" si="24"/>
        <v>00178209lB</v>
      </c>
    </row>
    <row r="288" spans="1:14" x14ac:dyDescent="0.2">
      <c r="A288" s="198" t="s">
        <v>739</v>
      </c>
      <c r="B288" s="204" t="str">
        <f>VLOOKUP(A288,Adr!A:B,2,FALSE)</f>
        <v>Slovenský rýchlokorčuliarsky zväz</v>
      </c>
      <c r="C288" s="185" t="s">
        <v>1121</v>
      </c>
      <c r="D288" s="287">
        <v>42157</v>
      </c>
      <c r="E288" s="230">
        <v>0</v>
      </c>
      <c r="F288" s="166" t="s">
        <v>339</v>
      </c>
      <c r="G288" s="169" t="s">
        <v>319</v>
      </c>
      <c r="H288" s="169" t="s">
        <v>1032</v>
      </c>
      <c r="I288" s="192" t="str">
        <f t="shared" si="20"/>
        <v>30688060a</v>
      </c>
      <c r="J288" s="167" t="str">
        <f t="shared" si="21"/>
        <v>30688060026 02</v>
      </c>
      <c r="K288" s="5" t="s">
        <v>1122</v>
      </c>
      <c r="L288" s="167" t="str">
        <f t="shared" si="22"/>
        <v>30688060026 02B</v>
      </c>
      <c r="M288" s="5" t="str">
        <f t="shared" si="23"/>
        <v>Slovenský rýchlokorčuliarsky zväzaBrýchlokorčuľovanie - bežné transfery</v>
      </c>
      <c r="N288" s="3" t="str">
        <f t="shared" si="24"/>
        <v>30688060aB</v>
      </c>
    </row>
    <row r="289" spans="1:14" x14ac:dyDescent="0.2">
      <c r="A289" s="198" t="s">
        <v>739</v>
      </c>
      <c r="B289" s="204" t="str">
        <f>VLOOKUP(A289,Adr!A:B,2,FALSE)</f>
        <v>Slovenský rýchlokorčuliarsky zväz</v>
      </c>
      <c r="C289" s="169" t="s">
        <v>1582</v>
      </c>
      <c r="D289" s="289">
        <v>10000</v>
      </c>
      <c r="E289" s="173">
        <v>0</v>
      </c>
      <c r="F289" s="166" t="s">
        <v>345</v>
      </c>
      <c r="G289" s="169" t="s">
        <v>321</v>
      </c>
      <c r="H289" s="169" t="s">
        <v>1032</v>
      </c>
      <c r="I289" s="192" t="str">
        <f t="shared" si="20"/>
        <v>30688060d</v>
      </c>
      <c r="J289" s="167" t="str">
        <f t="shared" si="21"/>
        <v>30688060026 03</v>
      </c>
      <c r="K289" s="5"/>
      <c r="L289" s="167" t="str">
        <f t="shared" si="22"/>
        <v>30688060026 03B</v>
      </c>
      <c r="M289" s="5" t="str">
        <f t="shared" si="23"/>
        <v>Slovenský rýchlokorčuliarsky zväzdBTokárová Tamara</v>
      </c>
      <c r="N289" s="3" t="str">
        <f t="shared" si="24"/>
        <v>30688060dB</v>
      </c>
    </row>
    <row r="290" spans="1:14" x14ac:dyDescent="0.2">
      <c r="A290" s="198" t="s">
        <v>746</v>
      </c>
      <c r="B290" s="204" t="str">
        <f>VLOOKUP(A290,Adr!A:B,2,FALSE)</f>
        <v>Slovenský stolnotenisový zväz</v>
      </c>
      <c r="C290" s="185" t="s">
        <v>1123</v>
      </c>
      <c r="D290" s="287">
        <v>979232</v>
      </c>
      <c r="E290" s="173">
        <v>0</v>
      </c>
      <c r="F290" s="166" t="s">
        <v>339</v>
      </c>
      <c r="G290" s="169" t="s">
        <v>319</v>
      </c>
      <c r="H290" s="169" t="s">
        <v>1032</v>
      </c>
      <c r="I290" s="192" t="str">
        <f t="shared" si="20"/>
        <v>30806836a</v>
      </c>
      <c r="J290" s="167" t="str">
        <f t="shared" si="21"/>
        <v>30806836026 02</v>
      </c>
      <c r="K290" s="5" t="s">
        <v>1124</v>
      </c>
      <c r="L290" s="167" t="str">
        <f t="shared" si="22"/>
        <v>30806836026 02B</v>
      </c>
      <c r="M290" s="5" t="str">
        <f t="shared" si="23"/>
        <v>Slovenský stolnotenisový zväzaBstolný tenis - bežné transfery</v>
      </c>
      <c r="N290" s="3" t="str">
        <f t="shared" si="24"/>
        <v>30806836aB</v>
      </c>
    </row>
    <row r="291" spans="1:14" x14ac:dyDescent="0.2">
      <c r="A291" s="182" t="s">
        <v>746</v>
      </c>
      <c r="B291" s="204" t="str">
        <f>VLOOKUP(A291,Adr!A:B,2,FALSE)</f>
        <v>Slovenský stolnotenisový zväz</v>
      </c>
      <c r="C291" s="185" t="s">
        <v>2173</v>
      </c>
      <c r="D291" s="287">
        <v>7500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zväzdBArpáš Samuel + 1</v>
      </c>
      <c r="N291" s="3" t="str">
        <f t="shared" si="24"/>
        <v>30806836dB</v>
      </c>
    </row>
    <row r="292" spans="1:14" x14ac:dyDescent="0.2">
      <c r="A292" s="182" t="s">
        <v>746</v>
      </c>
      <c r="B292" s="204" t="str">
        <f>VLOOKUP(A292,Adr!A:B,2,FALSE)</f>
        <v>Slovenský stolnotenisový zväz</v>
      </c>
      <c r="C292" s="169" t="s">
        <v>2174</v>
      </c>
      <c r="D292" s="288">
        <v>15000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zväzdBBalážová Barbora + 1</v>
      </c>
      <c r="N292" s="3" t="str">
        <f t="shared" si="24"/>
        <v>30806836dB</v>
      </c>
    </row>
    <row r="293" spans="1:14" x14ac:dyDescent="0.2">
      <c r="A293" s="202" t="s">
        <v>746</v>
      </c>
      <c r="B293" s="204" t="str">
        <f>VLOOKUP(A293,Adr!A:B,2,FALSE)</f>
        <v>Slovenský stolnotenisový zväz</v>
      </c>
      <c r="C293" s="196" t="s">
        <v>1583</v>
      </c>
      <c r="D293" s="289">
        <v>20000</v>
      </c>
      <c r="E293" s="230">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dospelí - ženy</v>
      </c>
      <c r="N293" s="3" t="str">
        <f t="shared" si="24"/>
        <v>30806836dB</v>
      </c>
    </row>
    <row r="294" spans="1:14" x14ac:dyDescent="0.2">
      <c r="A294" s="166" t="s">
        <v>746</v>
      </c>
      <c r="B294" s="204" t="str">
        <f>VLOOKUP(A294,Adr!A:B,2,FALSE)</f>
        <v>Slovenský stolnotenisový zväz</v>
      </c>
      <c r="C294" s="185" t="s">
        <v>1584</v>
      </c>
      <c r="D294" s="287">
        <v>15000</v>
      </c>
      <c r="E294" s="173">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zväzdBdružstvo - juniori - muži</v>
      </c>
      <c r="N294" s="3" t="str">
        <f t="shared" si="24"/>
        <v>30806836dB</v>
      </c>
    </row>
    <row r="295" spans="1:14" x14ac:dyDescent="0.2">
      <c r="A295" s="198" t="s">
        <v>746</v>
      </c>
      <c r="B295" s="204" t="str">
        <f>VLOOKUP(A295,Adr!A:B,2,FALSE)</f>
        <v>Slovenský stolnotenisový zväz</v>
      </c>
      <c r="C295" s="185" t="s">
        <v>2175</v>
      </c>
      <c r="D295" s="287">
        <v>15000</v>
      </c>
      <c r="E295" s="230">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zväzdBKukuľková Tatiana + 1</v>
      </c>
      <c r="N295" s="3" t="str">
        <f t="shared" si="24"/>
        <v>30806836dB</v>
      </c>
    </row>
    <row r="296" spans="1:14" x14ac:dyDescent="0.2">
      <c r="A296" s="202" t="s">
        <v>746</v>
      </c>
      <c r="B296" s="204" t="str">
        <f>VLOOKUP(A296,Adr!A:B,2,FALSE)</f>
        <v>Slovenský stolnotenisový zväz</v>
      </c>
      <c r="C296" s="185" t="s">
        <v>1585</v>
      </c>
      <c r="D296" s="287">
        <v>20000</v>
      </c>
      <c r="E296" s="173">
        <v>0</v>
      </c>
      <c r="F296" s="166" t="s">
        <v>345</v>
      </c>
      <c r="G296" s="169" t="s">
        <v>321</v>
      </c>
      <c r="H296" s="169" t="s">
        <v>1032</v>
      </c>
      <c r="I296" s="192" t="str">
        <f t="shared" si="20"/>
        <v>30806836d</v>
      </c>
      <c r="J296" s="167" t="str">
        <f t="shared" si="21"/>
        <v>30806836026 03</v>
      </c>
      <c r="K296" s="5"/>
      <c r="L296" s="167" t="str">
        <f t="shared" si="22"/>
        <v>30806836026 03B</v>
      </c>
      <c r="M296" s="5" t="str">
        <f t="shared" si="23"/>
        <v>Slovenský stolnotenisový zväzdBWang Yang</v>
      </c>
      <c r="N296" s="3" t="str">
        <f t="shared" si="24"/>
        <v>30806836dB</v>
      </c>
    </row>
    <row r="297" spans="1:14" x14ac:dyDescent="0.2">
      <c r="A297" s="166" t="s">
        <v>746</v>
      </c>
      <c r="B297" s="204" t="str">
        <f>VLOOKUP(A297,Adr!A:B,2,FALSE)</f>
        <v>Slovenský stolnotenisový zväz</v>
      </c>
      <c r="C297" s="196" t="s">
        <v>2234</v>
      </c>
      <c r="D297" s="289">
        <v>50000</v>
      </c>
      <c r="E297" s="230">
        <v>0</v>
      </c>
      <c r="F297" s="166" t="s">
        <v>347</v>
      </c>
      <c r="G297" s="169" t="s">
        <v>321</v>
      </c>
      <c r="H297" s="169" t="s">
        <v>1032</v>
      </c>
      <c r="I297" s="192" t="str">
        <f t="shared" si="20"/>
        <v>30806836e</v>
      </c>
      <c r="J297" s="167" t="str">
        <f t="shared" si="21"/>
        <v>30806836026 03</v>
      </c>
      <c r="K297" s="5"/>
      <c r="L297" s="167" t="str">
        <f t="shared" si="22"/>
        <v>30806836026 03B</v>
      </c>
      <c r="M297" s="5" t="str">
        <f t="shared" si="23"/>
        <v>Slovenský stolnotenisový zväzeBMajstrovstvá Európy do 21 rokov</v>
      </c>
      <c r="N297" s="3" t="str">
        <f t="shared" si="24"/>
        <v>30806836eB</v>
      </c>
    </row>
    <row r="298" spans="1:14" x14ac:dyDescent="0.2">
      <c r="A298" s="202" t="s">
        <v>755</v>
      </c>
      <c r="B298" s="204" t="str">
        <f>VLOOKUP(A298,Adr!A:B,2,FALSE)</f>
        <v>SLOVENSKÝ STRELECKÝ ZVÄZ</v>
      </c>
      <c r="C298" s="169" t="s">
        <v>1125</v>
      </c>
      <c r="D298" s="288">
        <v>579804</v>
      </c>
      <c r="E298" s="230">
        <v>0</v>
      </c>
      <c r="F298" s="166" t="s">
        <v>339</v>
      </c>
      <c r="G298" s="169" t="s">
        <v>319</v>
      </c>
      <c r="H298" s="169" t="s">
        <v>1032</v>
      </c>
      <c r="I298" s="192" t="str">
        <f t="shared" si="20"/>
        <v>00603341a</v>
      </c>
      <c r="J298" s="167" t="str">
        <f t="shared" si="21"/>
        <v>00603341026 02</v>
      </c>
      <c r="K298" s="5" t="s">
        <v>1126</v>
      </c>
      <c r="L298" s="167" t="str">
        <f t="shared" si="22"/>
        <v>00603341026 02B</v>
      </c>
      <c r="M298" s="5" t="str">
        <f t="shared" si="23"/>
        <v>SLOVENSKÝ STRELECKÝ ZVÄZaBstreľba - bežné transfery</v>
      </c>
      <c r="N298" s="3" t="str">
        <f t="shared" si="24"/>
        <v>00603341aB</v>
      </c>
    </row>
    <row r="299" spans="1:14" x14ac:dyDescent="0.2">
      <c r="A299" s="198" t="s">
        <v>755</v>
      </c>
      <c r="B299" s="204" t="str">
        <f>VLOOKUP(A299,Adr!A:B,2,FALSE)</f>
        <v>SLOVENSKÝ STRELECKÝ ZVÄZ</v>
      </c>
      <c r="C299" s="169" t="s">
        <v>2984</v>
      </c>
      <c r="D299" s="288">
        <v>20000</v>
      </c>
      <c r="E299" s="230">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ZVÄZdBBaláž peter</v>
      </c>
      <c r="N299" s="3" t="str">
        <f t="shared" si="24"/>
        <v>00603341dB</v>
      </c>
    </row>
    <row r="300" spans="1:14" x14ac:dyDescent="0.2">
      <c r="A300" s="198" t="s">
        <v>755</v>
      </c>
      <c r="B300" s="204" t="str">
        <f>VLOOKUP(A300,Adr!A:B,2,FALSE)</f>
        <v>SLOVENSKÝ STRELECKÝ ZVÄZ</v>
      </c>
      <c r="C300" s="185" t="s">
        <v>1586</v>
      </c>
      <c r="D300" s="287">
        <v>80000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ZVÄZdBBarteková Danka</v>
      </c>
      <c r="N300" s="3" t="str">
        <f t="shared" si="24"/>
        <v>00603341dB</v>
      </c>
    </row>
    <row r="301" spans="1:14" x14ac:dyDescent="0.2">
      <c r="A301" s="182" t="s">
        <v>755</v>
      </c>
      <c r="B301" s="204" t="str">
        <f>VLOOKUP(A301,Adr!A:B,2,FALSE)</f>
        <v>SLOVENSKÝ STRELECKÝ ZVÄZ</v>
      </c>
      <c r="C301" s="185" t="s">
        <v>1588</v>
      </c>
      <c r="D301" s="287">
        <v>50000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trap mix (dospelí)</v>
      </c>
      <c r="N301" s="3" t="str">
        <f t="shared" si="24"/>
        <v>00603341dB</v>
      </c>
    </row>
    <row r="302" spans="1:14" x14ac:dyDescent="0.2">
      <c r="A302" s="166" t="s">
        <v>755</v>
      </c>
      <c r="B302" s="204" t="str">
        <f>VLOOKUP(A302,Adr!A:B,2,FALSE)</f>
        <v>SLOVENSKÝ STRELECKÝ ZVÄZ</v>
      </c>
      <c r="C302" s="196" t="s">
        <v>1587</v>
      </c>
      <c r="D302" s="289">
        <v>20000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ZVÄZdBdvojica - VzPu mix (dospelí)</v>
      </c>
      <c r="N302" s="3" t="str">
        <f t="shared" si="24"/>
        <v>00603341dB</v>
      </c>
    </row>
    <row r="303" spans="1:14" x14ac:dyDescent="0.2">
      <c r="A303" s="202" t="s">
        <v>755</v>
      </c>
      <c r="B303" s="204" t="str">
        <f>VLOOKUP(A303,Adr!A:B,2,FALSE)</f>
        <v>SLOVENSKÝ STRELECKÝ ZVÄZ</v>
      </c>
      <c r="C303" s="185" t="s">
        <v>1589</v>
      </c>
      <c r="D303" s="287">
        <v>25000</v>
      </c>
      <c r="E303" s="230">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Miroslava</v>
      </c>
      <c r="N303" s="3" t="str">
        <f t="shared" si="24"/>
        <v>00603341dB</v>
      </c>
    </row>
    <row r="304" spans="1:14" x14ac:dyDescent="0.2">
      <c r="A304" s="198" t="s">
        <v>755</v>
      </c>
      <c r="B304" s="204" t="str">
        <f>VLOOKUP(A304,Adr!A:B,2,FALSE)</f>
        <v>SLOVENSKÝ STRELECKÝ ZVÄZ</v>
      </c>
      <c r="C304" s="169" t="s">
        <v>1590</v>
      </c>
      <c r="D304" s="288">
        <v>58000</v>
      </c>
      <c r="E304" s="173">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v>
      </c>
      <c r="N304" s="3" t="str">
        <f t="shared" si="24"/>
        <v>00603341dB</v>
      </c>
    </row>
    <row r="305" spans="1:14" x14ac:dyDescent="0.2">
      <c r="A305" s="202" t="s">
        <v>755</v>
      </c>
      <c r="B305" s="204" t="str">
        <f>VLOOKUP(A305,Adr!A:B,2,FALSE)</f>
        <v>SLOVENSKÝ STRELECKÝ ZVÄZ</v>
      </c>
      <c r="C305" s="185" t="s">
        <v>2985</v>
      </c>
      <c r="D305" s="287">
        <v>2000</v>
      </c>
      <c r="E305" s="230">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ZVÄZdBHocková Vanesa - broková pažba</v>
      </c>
      <c r="N305" s="3" t="str">
        <f t="shared" si="24"/>
        <v>00603341dB</v>
      </c>
    </row>
    <row r="306" spans="1:14" x14ac:dyDescent="0.2">
      <c r="A306" s="202" t="s">
        <v>755</v>
      </c>
      <c r="B306" s="204" t="str">
        <f>VLOOKUP(A306,Adr!A:B,2,FALSE)</f>
        <v>SLOVENSKÝ STRELECKÝ ZVÄZ</v>
      </c>
      <c r="C306" s="185" t="s">
        <v>2986</v>
      </c>
      <c r="D306" s="287">
        <v>20000</v>
      </c>
      <c r="E306" s="173">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ZVÄZdBHolko Ondrej</v>
      </c>
      <c r="N306" s="3" t="str">
        <f t="shared" si="24"/>
        <v>00603341dB</v>
      </c>
    </row>
    <row r="307" spans="1:14" x14ac:dyDescent="0.2">
      <c r="A307" s="202" t="s">
        <v>755</v>
      </c>
      <c r="B307" s="204" t="str">
        <f>VLOOKUP(A307,Adr!A:B,2,FALSE)</f>
        <v>SLOVENSKÝ STRELECKÝ ZVÄZ</v>
      </c>
      <c r="C307" s="185" t="s">
        <v>1591</v>
      </c>
      <c r="D307" s="287">
        <v>56000</v>
      </c>
      <c r="E307" s="230">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v>
      </c>
      <c r="N307" s="3" t="str">
        <f t="shared" si="24"/>
        <v>00603341dB</v>
      </c>
    </row>
    <row r="308" spans="1:14" x14ac:dyDescent="0.2">
      <c r="A308" s="166" t="s">
        <v>755</v>
      </c>
      <c r="B308" s="204" t="str">
        <f>VLOOKUP(A308,Adr!A:B,2,FALSE)</f>
        <v>SLOVENSKÝ STRELECKÝ ZVÄZ</v>
      </c>
      <c r="C308" s="196" t="s">
        <v>2987</v>
      </c>
      <c r="D308" s="289">
        <v>4000</v>
      </c>
      <c r="E308" s="173">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ZVÄZdBJány Patrik - vzduchová puška</v>
      </c>
      <c r="N308" s="3" t="str">
        <f t="shared" si="24"/>
        <v>00603341dB</v>
      </c>
    </row>
    <row r="309" spans="1:14" x14ac:dyDescent="0.2">
      <c r="A309" s="202" t="s">
        <v>755</v>
      </c>
      <c r="B309" s="204" t="str">
        <f>VLOOKUP(A309,Adr!A:B,2,FALSE)</f>
        <v>SLOVENSKÝ STRELECKÝ ZVÄZ</v>
      </c>
      <c r="C309" s="185" t="s">
        <v>1592</v>
      </c>
      <c r="D309" s="287">
        <v>10000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ZVÄZdBKortišová Emma</v>
      </c>
      <c r="N309" s="3" t="str">
        <f t="shared" si="24"/>
        <v>00603341dB</v>
      </c>
    </row>
    <row r="310" spans="1:14" x14ac:dyDescent="0.2">
      <c r="A310" s="166" t="s">
        <v>755</v>
      </c>
      <c r="B310" s="204" t="str">
        <f>VLOOKUP(A310,Adr!A:B,2,FALSE)</f>
        <v>SLOVENSKÝ STRELECKÝ ZVÄZ</v>
      </c>
      <c r="C310" s="196" t="s">
        <v>2988</v>
      </c>
      <c r="D310" s="289">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ZVÄZdBKostúr Marek</v>
      </c>
      <c r="N310" s="3" t="str">
        <f t="shared" si="24"/>
        <v>00603341dB</v>
      </c>
    </row>
    <row r="311" spans="1:14" x14ac:dyDescent="0.2">
      <c r="A311" s="202" t="s">
        <v>755</v>
      </c>
      <c r="B311" s="204" t="str">
        <f>VLOOKUP(A311,Adr!A:B,2,FALSE)</f>
        <v>SLOVENSKÝ STRELECKÝ ZVÄZ</v>
      </c>
      <c r="C311" s="185" t="s">
        <v>1593</v>
      </c>
      <c r="D311" s="287">
        <v>70000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ZVÄZdBKovačócy Marián</v>
      </c>
      <c r="N311" s="3" t="str">
        <f t="shared" si="24"/>
        <v>00603341dB</v>
      </c>
    </row>
    <row r="312" spans="1:14" x14ac:dyDescent="0.2">
      <c r="A312" s="202" t="s">
        <v>755</v>
      </c>
      <c r="B312" s="204" t="str">
        <f>VLOOKUP(A312,Adr!A:B,2,FALSE)</f>
        <v>SLOVENSKÝ STRELECKÝ ZVÄZ</v>
      </c>
      <c r="C312" s="185" t="s">
        <v>1594</v>
      </c>
      <c r="D312" s="287">
        <v>10000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ZVÄZdBMohyla Marco</v>
      </c>
      <c r="N312" s="3" t="str">
        <f t="shared" si="24"/>
        <v>00603341dB</v>
      </c>
    </row>
    <row r="313" spans="1:14" x14ac:dyDescent="0.2">
      <c r="A313" s="202" t="s">
        <v>755</v>
      </c>
      <c r="B313" s="204" t="str">
        <f>VLOOKUP(A313,Adr!A:B,2,FALSE)</f>
        <v>SLOVENSKÝ STRELECKÝ ZVÄZ</v>
      </c>
      <c r="C313" s="185" t="s">
        <v>2176</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ZVÄZdBNovotná Kamila</v>
      </c>
      <c r="N313" s="3" t="str">
        <f t="shared" si="24"/>
        <v>00603341dB</v>
      </c>
    </row>
    <row r="314" spans="1:14" x14ac:dyDescent="0.2">
      <c r="A314" s="182" t="s">
        <v>755</v>
      </c>
      <c r="B314" s="204" t="str">
        <f>VLOOKUP(A314,Adr!A:B,2,FALSE)</f>
        <v>SLOVENSKÝ STRELECKÝ ZVÄZ</v>
      </c>
      <c r="C314" s="185" t="s">
        <v>2177</v>
      </c>
      <c r="D314" s="287">
        <v>20000</v>
      </c>
      <c r="E314" s="230">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ZVÄZdBŠpotáková Jana</v>
      </c>
      <c r="N314" s="3" t="str">
        <f t="shared" si="24"/>
        <v>00603341dB</v>
      </c>
    </row>
    <row r="315" spans="1:14" x14ac:dyDescent="0.2">
      <c r="A315" s="198" t="s">
        <v>755</v>
      </c>
      <c r="B315" s="204" t="str">
        <f>VLOOKUP(A315,Adr!A:B,2,FALSE)</f>
        <v>SLOVENSKÝ STRELECKÝ ZVÄZ</v>
      </c>
      <c r="C315" s="169" t="s">
        <v>1595</v>
      </c>
      <c r="D315" s="288">
        <v>20000</v>
      </c>
      <c r="E315" s="173">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ZVÄZdBŠtefečeková Rehák Zuzana</v>
      </c>
      <c r="N315" s="3" t="str">
        <f t="shared" si="24"/>
        <v>00603341dB</v>
      </c>
    </row>
    <row r="316" spans="1:14" x14ac:dyDescent="0.2">
      <c r="A316" s="166" t="s">
        <v>755</v>
      </c>
      <c r="B316" s="204" t="str">
        <f>VLOOKUP(A316,Adr!A:B,2,FALSE)</f>
        <v>SLOVENSKÝ STRELECKÝ ZVÄZ</v>
      </c>
      <c r="C316" s="196" t="s">
        <v>1596</v>
      </c>
      <c r="D316" s="289">
        <v>20000</v>
      </c>
      <c r="E316" s="230">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ZVÄZdBŠtibravá Monika</v>
      </c>
      <c r="N316" s="3" t="str">
        <f t="shared" si="24"/>
        <v>00603341dB</v>
      </c>
    </row>
    <row r="317" spans="1:14" x14ac:dyDescent="0.2">
      <c r="A317" s="202" t="s">
        <v>755</v>
      </c>
      <c r="B317" s="204" t="str">
        <f>VLOOKUP(A317,Adr!A:B,2,FALSE)</f>
        <v>SLOVENSKÝ STRELECKÝ ZVÄZ</v>
      </c>
      <c r="C317" s="185" t="s">
        <v>1597</v>
      </c>
      <c r="D317" s="287">
        <v>50000</v>
      </c>
      <c r="E317" s="173">
        <v>0</v>
      </c>
      <c r="F317" s="166" t="s">
        <v>345</v>
      </c>
      <c r="G317" s="169" t="s">
        <v>321</v>
      </c>
      <c r="H317" s="169" t="s">
        <v>1032</v>
      </c>
      <c r="I317" s="192" t="str">
        <f t="shared" si="20"/>
        <v>00603341d</v>
      </c>
      <c r="J317" s="167" t="str">
        <f t="shared" si="21"/>
        <v>00603341026 03</v>
      </c>
      <c r="K317" s="5"/>
      <c r="L317" s="167" t="str">
        <f t="shared" si="22"/>
        <v>00603341026 03B</v>
      </c>
      <c r="M317" s="5" t="str">
        <f t="shared" si="23"/>
        <v>SLOVENSKÝ STRELECKÝ ZVÄZdBTužinský Juraj</v>
      </c>
      <c r="N317" s="3" t="str">
        <f t="shared" si="24"/>
        <v>00603341dB</v>
      </c>
    </row>
    <row r="318" spans="1:14" x14ac:dyDescent="0.2">
      <c r="A318" s="166" t="s">
        <v>755</v>
      </c>
      <c r="B318" s="204" t="str">
        <f>VLOOKUP(A318,Adr!A:B,2,FALSE)</f>
        <v>SLOVENSKÝ STRELECKÝ ZVÄZ</v>
      </c>
      <c r="C318" s="196" t="s">
        <v>2213</v>
      </c>
      <c r="D318" s="289">
        <v>4500</v>
      </c>
      <c r="E318" s="173">
        <v>0</v>
      </c>
      <c r="F318" s="166" t="s">
        <v>362</v>
      </c>
      <c r="G318" s="169" t="s">
        <v>321</v>
      </c>
      <c r="H318" s="169" t="s">
        <v>1032</v>
      </c>
      <c r="I318" s="192" t="str">
        <f t="shared" si="20"/>
        <v>00603341m</v>
      </c>
      <c r="J318" s="167" t="str">
        <f t="shared" si="21"/>
        <v>00603341026 03</v>
      </c>
      <c r="K318" s="5"/>
      <c r="L318" s="167" t="str">
        <f t="shared" si="22"/>
        <v>00603341026 03B</v>
      </c>
      <c r="M318" s="5" t="str">
        <f t="shared" si="23"/>
        <v>SLOVENSKÝ STRELECKÝ ZVÄZmB29th International Competation of Olympic Hopes Šamorín</v>
      </c>
      <c r="N318" s="3" t="str">
        <f t="shared" si="24"/>
        <v>00603341mB</v>
      </c>
    </row>
    <row r="319" spans="1:14" x14ac:dyDescent="0.2">
      <c r="A319" s="166" t="s">
        <v>764</v>
      </c>
      <c r="B319" s="204" t="str">
        <f>VLOOKUP(A319,Adr!A:B,2,FALSE)</f>
        <v>Slovenský šachový zväz</v>
      </c>
      <c r="C319" s="196" t="s">
        <v>1127</v>
      </c>
      <c r="D319" s="289">
        <v>347439</v>
      </c>
      <c r="E319" s="173">
        <v>0</v>
      </c>
      <c r="F319" s="166" t="s">
        <v>339</v>
      </c>
      <c r="G319" s="169" t="s">
        <v>319</v>
      </c>
      <c r="H319" s="169" t="s">
        <v>1032</v>
      </c>
      <c r="I319" s="192" t="str">
        <f t="shared" si="20"/>
        <v>17310571a</v>
      </c>
      <c r="J319" s="167" t="str">
        <f t="shared" si="21"/>
        <v>17310571026 02</v>
      </c>
      <c r="K319" s="5" t="s">
        <v>1128</v>
      </c>
      <c r="L319" s="167" t="str">
        <f t="shared" si="22"/>
        <v>17310571026 02B</v>
      </c>
      <c r="M319" s="5" t="str">
        <f t="shared" si="23"/>
        <v>Slovenský šachový zväzaBšach - bežné transfery</v>
      </c>
      <c r="N319" s="3" t="str">
        <f t="shared" si="24"/>
        <v>17310571aB</v>
      </c>
    </row>
    <row r="320" spans="1:14" x14ac:dyDescent="0.2">
      <c r="A320" s="202" t="s">
        <v>764</v>
      </c>
      <c r="B320" s="204" t="str">
        <f>VLOOKUP(A320,Adr!A:B,2,FALSE)</f>
        <v>Slovenský šachový zväz</v>
      </c>
      <c r="C320" s="185" t="s">
        <v>1474</v>
      </c>
      <c r="D320" s="287">
        <v>6314</v>
      </c>
      <c r="E320" s="230">
        <v>0</v>
      </c>
      <c r="F320" s="166" t="s">
        <v>343</v>
      </c>
      <c r="G320" s="169" t="s">
        <v>321</v>
      </c>
      <c r="H320" s="169" t="s">
        <v>1032</v>
      </c>
      <c r="I320" s="192" t="str">
        <f t="shared" si="20"/>
        <v>17310571c</v>
      </c>
      <c r="J320" s="167" t="str">
        <f t="shared" si="21"/>
        <v>17310571026 03</v>
      </c>
      <c r="K320" s="5"/>
      <c r="L320" s="167" t="str">
        <f t="shared" si="22"/>
        <v>17310571026 03B</v>
      </c>
      <c r="M320" s="5" t="str">
        <f t="shared" si="23"/>
        <v>Slovenský šachový zväzcBzabezpečenie a rozvoj športu šach zdravotne postihnutých športovcov</v>
      </c>
      <c r="N320" s="3" t="str">
        <f t="shared" si="24"/>
        <v>17310571cB</v>
      </c>
    </row>
    <row r="321" spans="1:14" x14ac:dyDescent="0.2">
      <c r="A321" s="166" t="s">
        <v>764</v>
      </c>
      <c r="B321" s="204" t="str">
        <f>VLOOKUP(A321,Adr!A:B,2,FALSE)</f>
        <v>Slovenský šachový zväz</v>
      </c>
      <c r="C321" s="196" t="s">
        <v>2214</v>
      </c>
      <c r="D321" s="289">
        <v>6160</v>
      </c>
      <c r="E321" s="230">
        <v>0</v>
      </c>
      <c r="F321" s="166" t="s">
        <v>362</v>
      </c>
      <c r="G321" s="169" t="s">
        <v>321</v>
      </c>
      <c r="H321" s="169" t="s">
        <v>1032</v>
      </c>
      <c r="I321" s="192" t="str">
        <f t="shared" si="20"/>
        <v>17310571m</v>
      </c>
      <c r="J321" s="167" t="str">
        <f t="shared" si="21"/>
        <v>17310571026 03</v>
      </c>
      <c r="K321" s="5"/>
      <c r="L321" s="167" t="str">
        <f t="shared" si="22"/>
        <v>17310571026 03B</v>
      </c>
      <c r="M321" s="5" t="str">
        <f t="shared" si="23"/>
        <v>Slovenský šachový zväzmBMedzinárodné majstrovstvá Slovenska v zrýchlenom šachu 2025</v>
      </c>
      <c r="N321" s="3" t="str">
        <f t="shared" si="24"/>
        <v>17310571mB</v>
      </c>
    </row>
    <row r="322" spans="1:14" x14ac:dyDescent="0.2">
      <c r="A322" s="202" t="s">
        <v>774</v>
      </c>
      <c r="B322" s="204" t="str">
        <f>VLOOKUP(A322,Adr!A:B,2,FALSE)</f>
        <v>Slovenský šermiarsky zväz</v>
      </c>
      <c r="C322" s="169" t="s">
        <v>1129</v>
      </c>
      <c r="D322" s="288">
        <v>89428</v>
      </c>
      <c r="E322" s="173">
        <v>0</v>
      </c>
      <c r="F322" s="166" t="s">
        <v>339</v>
      </c>
      <c r="G322" s="169" t="s">
        <v>319</v>
      </c>
      <c r="H322" s="169" t="s">
        <v>1032</v>
      </c>
      <c r="I322" s="192" t="str">
        <f t="shared" si="20"/>
        <v>30806437a</v>
      </c>
      <c r="J322" s="167" t="str">
        <f t="shared" si="21"/>
        <v>30806437026 02</v>
      </c>
      <c r="K322" s="5" t="s">
        <v>1130</v>
      </c>
      <c r="L322" s="167" t="str">
        <f t="shared" si="22"/>
        <v>30806437026 02B</v>
      </c>
      <c r="M322" s="5" t="str">
        <f t="shared" si="23"/>
        <v>Slovenský šermiarsky zväzaBšerm - bežné transfery</v>
      </c>
      <c r="N322" s="3" t="str">
        <f t="shared" si="24"/>
        <v>30806437aB</v>
      </c>
    </row>
    <row r="323" spans="1:14" x14ac:dyDescent="0.2">
      <c r="A323" s="198" t="s">
        <v>774</v>
      </c>
      <c r="B323" s="204" t="str">
        <f>VLOOKUP(A323,Adr!A:B,2,FALSE)</f>
        <v>Slovenský šermiarsky zväz</v>
      </c>
      <c r="C323" s="185" t="s">
        <v>1598</v>
      </c>
      <c r="D323" s="287">
        <v>10000</v>
      </c>
      <c r="E323" s="230">
        <v>0</v>
      </c>
      <c r="F323" s="166" t="s">
        <v>345</v>
      </c>
      <c r="G323" s="169" t="s">
        <v>321</v>
      </c>
      <c r="H323" s="169" t="s">
        <v>1032</v>
      </c>
      <c r="I323" s="192" t="str">
        <f t="shared" si="20"/>
        <v>30806437d</v>
      </c>
      <c r="J323" s="167" t="str">
        <f t="shared" si="21"/>
        <v>30806437026 03</v>
      </c>
      <c r="K323" s="5"/>
      <c r="L323" s="167" t="str">
        <f t="shared" si="22"/>
        <v>30806437026 03B</v>
      </c>
      <c r="M323" s="5" t="str">
        <f t="shared" si="23"/>
        <v>Slovenský šermiarsky zväzdBdružstvo - fleuret (juniori - muži)</v>
      </c>
      <c r="N323" s="3" t="str">
        <f t="shared" si="24"/>
        <v>30806437dB</v>
      </c>
    </row>
    <row r="324" spans="1:14" x14ac:dyDescent="0.2">
      <c r="A324" s="202" t="s">
        <v>782</v>
      </c>
      <c r="B324" s="204" t="str">
        <f>VLOOKUP(A324,Adr!A:B,2,FALSE)</f>
        <v>Slovenský tenisový zväz</v>
      </c>
      <c r="C324" s="185" t="s">
        <v>1131</v>
      </c>
      <c r="D324" s="287">
        <v>2916070</v>
      </c>
      <c r="E324" s="173">
        <v>0</v>
      </c>
      <c r="F324" s="166" t="s">
        <v>339</v>
      </c>
      <c r="G324" s="169" t="s">
        <v>319</v>
      </c>
      <c r="H324" s="169" t="s">
        <v>1032</v>
      </c>
      <c r="I324" s="192" t="str">
        <f t="shared" si="20"/>
        <v>30811384a</v>
      </c>
      <c r="J324" s="167" t="str">
        <f t="shared" si="21"/>
        <v>30811384026 02</v>
      </c>
      <c r="K324" s="5" t="s">
        <v>1132</v>
      </c>
      <c r="L324" s="167" t="str">
        <f t="shared" si="22"/>
        <v>30811384026 02B</v>
      </c>
      <c r="M324" s="5" t="str">
        <f t="shared" si="23"/>
        <v>Slovenský tenisový zväzaBtenis - bežné transfery</v>
      </c>
      <c r="N324" s="3" t="str">
        <f t="shared" si="24"/>
        <v>30811384aB</v>
      </c>
    </row>
    <row r="325" spans="1:14" x14ac:dyDescent="0.2">
      <c r="A325" s="202" t="s">
        <v>782</v>
      </c>
      <c r="B325" s="204" t="str">
        <f>VLOOKUP(A325,Adr!A:B,2,FALSE)</f>
        <v>Slovenský tenisový zväz</v>
      </c>
      <c r="C325" s="185" t="s">
        <v>2178</v>
      </c>
      <c r="D325" s="287">
        <v>10000</v>
      </c>
      <c r="E325" s="173">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zväzdBDepešová Soňa</v>
      </c>
      <c r="N325" s="3" t="str">
        <f t="shared" si="24"/>
        <v>30811384dB</v>
      </c>
    </row>
    <row r="326" spans="1:14" x14ac:dyDescent="0.2">
      <c r="A326" s="202" t="s">
        <v>782</v>
      </c>
      <c r="B326" s="204" t="str">
        <f>VLOOKUP(A326,Adr!A:B,2,FALSE)</f>
        <v>Slovenský tenisový zväz</v>
      </c>
      <c r="C326" s="185" t="s">
        <v>1599</v>
      </c>
      <c r="D326" s="287">
        <v>25000</v>
      </c>
      <c r="E326" s="230">
        <v>0</v>
      </c>
      <c r="F326" s="166" t="s">
        <v>345</v>
      </c>
      <c r="G326" s="169" t="s">
        <v>321</v>
      </c>
      <c r="H326" s="169" t="s">
        <v>1032</v>
      </c>
      <c r="I326" s="192" t="str">
        <f t="shared" si="20"/>
        <v>30811384d</v>
      </c>
      <c r="J326" s="167" t="str">
        <f t="shared" si="21"/>
        <v>30811384026 03</v>
      </c>
      <c r="K326" s="5"/>
      <c r="L326" s="167" t="str">
        <f t="shared" si="22"/>
        <v>30811384026 03B</v>
      </c>
      <c r="M326" s="5" t="str">
        <f t="shared" si="23"/>
        <v>Slovenský tenisový zväzdBJamrichová Renáta</v>
      </c>
      <c r="N326" s="3" t="str">
        <f t="shared" si="24"/>
        <v>30811384dB</v>
      </c>
    </row>
    <row r="327" spans="1:14" x14ac:dyDescent="0.2">
      <c r="A327" s="202" t="s">
        <v>782</v>
      </c>
      <c r="B327" s="204" t="str">
        <f>VLOOKUP(A327,Adr!A:B,2,FALSE)</f>
        <v>Slovenský tenisový zväz</v>
      </c>
      <c r="C327" s="185" t="s">
        <v>1600</v>
      </c>
      <c r="D327" s="287">
        <v>10000</v>
      </c>
      <c r="E327" s="230">
        <v>0</v>
      </c>
      <c r="F327" s="166" t="s">
        <v>345</v>
      </c>
      <c r="G327" s="169" t="s">
        <v>321</v>
      </c>
      <c r="H327" s="169" t="s">
        <v>1032</v>
      </c>
      <c r="I327" s="192" t="str">
        <f t="shared" ref="I327:I390" si="25">A327&amp;F327</f>
        <v>30811384d</v>
      </c>
      <c r="J327" s="167" t="str">
        <f t="shared" ref="J327:J390" si="26">A327&amp;G327</f>
        <v>30811384026 03</v>
      </c>
      <c r="K327" s="5"/>
      <c r="L327" s="167" t="str">
        <f t="shared" ref="L327:L390" si="27">A327&amp;G327&amp;H327</f>
        <v>30811384026 03B</v>
      </c>
      <c r="M327" s="5" t="str">
        <f t="shared" ref="M327:M390" si="28">B327&amp;F327&amp;H327&amp;C327</f>
        <v>Slovenský tenisový zväzdBKrajčí Michal</v>
      </c>
      <c r="N327" s="3" t="str">
        <f t="shared" ref="N327:N390" si="29">+I327&amp;H327</f>
        <v>30811384dB</v>
      </c>
    </row>
    <row r="328" spans="1:14" x14ac:dyDescent="0.2">
      <c r="A328" s="202" t="s">
        <v>782</v>
      </c>
      <c r="B328" s="204" t="str">
        <f>VLOOKUP(A328,Adr!A:B,2,FALSE)</f>
        <v>Slovenský tenisový zväz</v>
      </c>
      <c r="C328" s="185" t="s">
        <v>1601</v>
      </c>
      <c r="D328" s="287">
        <v>10000</v>
      </c>
      <c r="E328" s="230">
        <v>0</v>
      </c>
      <c r="F328" s="166" t="s">
        <v>345</v>
      </c>
      <c r="G328" s="169" t="s">
        <v>321</v>
      </c>
      <c r="H328" s="169" t="s">
        <v>1032</v>
      </c>
      <c r="I328" s="192" t="str">
        <f t="shared" si="25"/>
        <v>30811384d</v>
      </c>
      <c r="J328" s="167" t="str">
        <f t="shared" si="26"/>
        <v>30811384026 03</v>
      </c>
      <c r="K328" s="5"/>
      <c r="L328" s="167" t="str">
        <f t="shared" si="27"/>
        <v>30811384026 03B</v>
      </c>
      <c r="M328" s="5" t="str">
        <f t="shared" si="28"/>
        <v>Slovenský tenisový zväzdBPohánková Mia</v>
      </c>
      <c r="N328" s="3" t="str">
        <f t="shared" si="29"/>
        <v>30811384dB</v>
      </c>
    </row>
    <row r="329" spans="1:14" x14ac:dyDescent="0.2">
      <c r="A329" s="202" t="s">
        <v>782</v>
      </c>
      <c r="B329" s="204" t="str">
        <f>VLOOKUP(A329,Adr!A:B,2,FALSE)</f>
        <v>Slovenský tenisový zväz</v>
      </c>
      <c r="C329" s="185" t="s">
        <v>1602</v>
      </c>
      <c r="D329" s="287">
        <v>60000</v>
      </c>
      <c r="E329" s="173">
        <v>0</v>
      </c>
      <c r="F329" s="166" t="s">
        <v>345</v>
      </c>
      <c r="G329" s="169" t="s">
        <v>321</v>
      </c>
      <c r="H329" s="169" t="s">
        <v>1032</v>
      </c>
      <c r="I329" s="192" t="str">
        <f t="shared" si="25"/>
        <v>30811384d</v>
      </c>
      <c r="J329" s="167" t="str">
        <f t="shared" si="26"/>
        <v>30811384026 03</v>
      </c>
      <c r="K329" s="5"/>
      <c r="L329" s="167" t="str">
        <f t="shared" si="27"/>
        <v>30811384026 03B</v>
      </c>
      <c r="M329" s="5" t="str">
        <f t="shared" si="28"/>
        <v>Slovenský tenisový zväzdBSchmiedlová Karolína Anna</v>
      </c>
      <c r="N329" s="3" t="str">
        <f t="shared" si="29"/>
        <v>30811384dB</v>
      </c>
    </row>
    <row r="330" spans="1:14" x14ac:dyDescent="0.2">
      <c r="A330" s="202" t="s">
        <v>782</v>
      </c>
      <c r="B330" s="204" t="str">
        <f>VLOOKUP(A330,Adr!A:B,2,FALSE)</f>
        <v>Slovenský tenisový zväz</v>
      </c>
      <c r="C330" s="185" t="s">
        <v>1603</v>
      </c>
      <c r="D330" s="287">
        <v>11200</v>
      </c>
      <c r="E330" s="173">
        <v>0</v>
      </c>
      <c r="F330" s="166" t="s">
        <v>345</v>
      </c>
      <c r="G330" s="169" t="s">
        <v>321</v>
      </c>
      <c r="H330" s="169" t="s">
        <v>1032</v>
      </c>
      <c r="I330" s="192" t="str">
        <f t="shared" si="25"/>
        <v>30811384d</v>
      </c>
      <c r="J330" s="167" t="str">
        <f t="shared" si="26"/>
        <v>30811384026 03</v>
      </c>
      <c r="K330" s="5"/>
      <c r="L330" s="167" t="str">
        <f t="shared" si="27"/>
        <v>30811384026 03B</v>
      </c>
      <c r="M330" s="5" t="str">
        <f t="shared" si="28"/>
        <v>Slovenský tenisový zväzdBŠramková Tamara</v>
      </c>
      <c r="N330" s="3" t="str">
        <f t="shared" si="29"/>
        <v>30811384dB</v>
      </c>
    </row>
    <row r="331" spans="1:14" x14ac:dyDescent="0.2">
      <c r="A331" s="202" t="s">
        <v>782</v>
      </c>
      <c r="B331" s="204" t="str">
        <f>VLOOKUP(A331,Adr!A:B,2,FALSE)</f>
        <v>Slovenský tenisový zväz</v>
      </c>
      <c r="C331" s="185" t="s">
        <v>1604</v>
      </c>
      <c r="D331" s="287">
        <v>15000</v>
      </c>
      <c r="E331" s="230">
        <v>0</v>
      </c>
      <c r="F331" s="166" t="s">
        <v>345</v>
      </c>
      <c r="G331" s="169" t="s">
        <v>321</v>
      </c>
      <c r="H331" s="169" t="s">
        <v>1032</v>
      </c>
      <c r="I331" s="192" t="str">
        <f t="shared" si="25"/>
        <v>30811384d</v>
      </c>
      <c r="J331" s="167" t="str">
        <f t="shared" si="26"/>
        <v>30811384026 03</v>
      </c>
      <c r="K331" s="5"/>
      <c r="L331" s="167" t="str">
        <f t="shared" si="27"/>
        <v>30811384026 03B</v>
      </c>
      <c r="M331" s="5" t="str">
        <f t="shared" si="28"/>
        <v>Slovenský tenisový zväzdBVargová Nina</v>
      </c>
      <c r="N331" s="3" t="str">
        <f t="shared" si="29"/>
        <v>30811384dB</v>
      </c>
    </row>
    <row r="332" spans="1:14" x14ac:dyDescent="0.2">
      <c r="A332" s="202" t="s">
        <v>782</v>
      </c>
      <c r="B332" s="204" t="str">
        <f>VLOOKUP(A332,Adr!A:B,2,FALSE)</f>
        <v>Slovenský tenisový zväz</v>
      </c>
      <c r="C332" s="196" t="s">
        <v>1605</v>
      </c>
      <c r="D332" s="287">
        <v>7500</v>
      </c>
      <c r="E332" s="173">
        <v>0</v>
      </c>
      <c r="F332" s="166" t="s">
        <v>345</v>
      </c>
      <c r="G332" s="169" t="s">
        <v>321</v>
      </c>
      <c r="H332" s="169" t="s">
        <v>1032</v>
      </c>
      <c r="I332" s="192" t="str">
        <f t="shared" si="25"/>
        <v>30811384d</v>
      </c>
      <c r="J332" s="167" t="str">
        <f t="shared" si="26"/>
        <v>30811384026 03</v>
      </c>
      <c r="K332" s="5"/>
      <c r="L332" s="167" t="str">
        <f t="shared" si="27"/>
        <v>30811384026 03B</v>
      </c>
      <c r="M332" s="5" t="str">
        <f t="shared" si="28"/>
        <v>Slovenský tenisový zväzdBŽabková Kiara</v>
      </c>
      <c r="N332" s="3" t="str">
        <f t="shared" si="29"/>
        <v>30811384dB</v>
      </c>
    </row>
    <row r="333" spans="1:14" x14ac:dyDescent="0.2">
      <c r="A333" s="198" t="s">
        <v>790</v>
      </c>
      <c r="B333" s="204" t="str">
        <f>VLOOKUP(A333,Adr!A:B,2,FALSE)</f>
        <v>Slovenský veslársky zväz</v>
      </c>
      <c r="C333" s="169" t="s">
        <v>1133</v>
      </c>
      <c r="D333" s="288">
        <v>109864</v>
      </c>
      <c r="E333" s="230">
        <v>0</v>
      </c>
      <c r="F333" s="166" t="s">
        <v>339</v>
      </c>
      <c r="G333" s="169" t="s">
        <v>319</v>
      </c>
      <c r="H333" s="169" t="s">
        <v>1032</v>
      </c>
      <c r="I333" s="192" t="str">
        <f t="shared" si="25"/>
        <v>00688304a</v>
      </c>
      <c r="J333" s="167" t="str">
        <f t="shared" si="26"/>
        <v>00688304026 02</v>
      </c>
      <c r="K333" s="5" t="s">
        <v>1134</v>
      </c>
      <c r="L333" s="167" t="str">
        <f t="shared" si="27"/>
        <v>00688304026 02B</v>
      </c>
      <c r="M333" s="5" t="str">
        <f t="shared" si="28"/>
        <v>Slovenský veslársky zväzaBveslovanie - bežné transfery</v>
      </c>
      <c r="N333" s="3" t="str">
        <f t="shared" si="29"/>
        <v>00688304aB</v>
      </c>
    </row>
    <row r="334" spans="1:14" x14ac:dyDescent="0.2">
      <c r="A334" s="202" t="s">
        <v>790</v>
      </c>
      <c r="B334" s="204" t="str">
        <f>VLOOKUP(A334,Adr!A:B,2,FALSE)</f>
        <v>Slovenský veslársky zväz</v>
      </c>
      <c r="C334" s="190" t="s">
        <v>1475</v>
      </c>
      <c r="D334" s="288">
        <v>7474</v>
      </c>
      <c r="E334" s="173">
        <v>0</v>
      </c>
      <c r="F334" s="166" t="s">
        <v>343</v>
      </c>
      <c r="G334" s="169" t="s">
        <v>321</v>
      </c>
      <c r="H334" s="169" t="s">
        <v>1032</v>
      </c>
      <c r="I334" s="192" t="str">
        <f t="shared" si="25"/>
        <v>00688304c</v>
      </c>
      <c r="J334" s="167" t="str">
        <f t="shared" si="26"/>
        <v>00688304026 03</v>
      </c>
      <c r="K334" s="5"/>
      <c r="L334" s="167" t="str">
        <f t="shared" si="27"/>
        <v>00688304026 03B</v>
      </c>
      <c r="M334" s="5" t="str">
        <f t="shared" si="28"/>
        <v>Slovenský veslársky zväzcBzabezpečenie a rozvoj športu veslovanie zdravotne postihnutých športovcov</v>
      </c>
      <c r="N334" s="3" t="str">
        <f t="shared" si="29"/>
        <v>00688304cB</v>
      </c>
    </row>
    <row r="335" spans="1:14" x14ac:dyDescent="0.2">
      <c r="A335" s="198" t="s">
        <v>790</v>
      </c>
      <c r="B335" s="204" t="str">
        <f>VLOOKUP(A335,Adr!A:B,2,FALSE)</f>
        <v>Slovenský veslársky zväz</v>
      </c>
      <c r="C335" s="169" t="s">
        <v>1606</v>
      </c>
      <c r="D335" s="288">
        <v>20000</v>
      </c>
      <c r="E335" s="230">
        <v>0</v>
      </c>
      <c r="F335" s="166" t="s">
        <v>345</v>
      </c>
      <c r="G335" s="169" t="s">
        <v>321</v>
      </c>
      <c r="H335" s="169" t="s">
        <v>1032</v>
      </c>
      <c r="I335" s="192" t="str">
        <f t="shared" si="25"/>
        <v>00688304d</v>
      </c>
      <c r="J335" s="167" t="str">
        <f t="shared" si="26"/>
        <v>00688304026 03</v>
      </c>
      <c r="K335" s="5"/>
      <c r="L335" s="167" t="str">
        <f t="shared" si="27"/>
        <v>00688304026 03B</v>
      </c>
      <c r="M335" s="5" t="str">
        <f t="shared" si="28"/>
        <v>Slovenský veslársky zväzdBStrečanský Peter</v>
      </c>
      <c r="N335" s="3" t="str">
        <f t="shared" si="29"/>
        <v>00688304dB</v>
      </c>
    </row>
    <row r="336" spans="1:14" x14ac:dyDescent="0.2">
      <c r="A336" s="202" t="s">
        <v>790</v>
      </c>
      <c r="B336" s="204" t="str">
        <f>VLOOKUP(A336,Adr!A:B,2,FALSE)</f>
        <v>Slovenský veslársky zväz</v>
      </c>
      <c r="C336" s="185" t="s">
        <v>1607</v>
      </c>
      <c r="D336" s="287">
        <v>11200</v>
      </c>
      <c r="E336" s="173">
        <v>0</v>
      </c>
      <c r="F336" s="166" t="s">
        <v>345</v>
      </c>
      <c r="G336" s="169" t="s">
        <v>321</v>
      </c>
      <c r="H336" s="169" t="s">
        <v>1032</v>
      </c>
      <c r="I336" s="192" t="str">
        <f t="shared" si="25"/>
        <v>00688304d</v>
      </c>
      <c r="J336" s="167" t="str">
        <f t="shared" si="26"/>
        <v>00688304026 03</v>
      </c>
      <c r="K336" s="5"/>
      <c r="L336" s="167" t="str">
        <f t="shared" si="27"/>
        <v>00688304026 03B</v>
      </c>
      <c r="M336" s="5" t="str">
        <f t="shared" si="28"/>
        <v>Slovenský veslársky zväzdBŠimek Oliver</v>
      </c>
      <c r="N336" s="3" t="str">
        <f t="shared" si="29"/>
        <v>00688304dB</v>
      </c>
    </row>
    <row r="337" spans="1:14" x14ac:dyDescent="0.2">
      <c r="A337" s="202" t="s">
        <v>790</v>
      </c>
      <c r="B337" s="204" t="str">
        <f>VLOOKUP(A337,Adr!A:B,2,FALSE)</f>
        <v>Slovenský veslársky zväz</v>
      </c>
      <c r="C337" s="185" t="s">
        <v>1608</v>
      </c>
      <c r="D337" s="287">
        <v>11200</v>
      </c>
      <c r="E337" s="230">
        <v>0</v>
      </c>
      <c r="F337" s="166" t="s">
        <v>345</v>
      </c>
      <c r="G337" s="169" t="s">
        <v>321</v>
      </c>
      <c r="H337" s="169" t="s">
        <v>1032</v>
      </c>
      <c r="I337" s="192" t="str">
        <f t="shared" si="25"/>
        <v>00688304d</v>
      </c>
      <c r="J337" s="167" t="str">
        <f t="shared" si="26"/>
        <v>00688304026 03</v>
      </c>
      <c r="K337" s="5"/>
      <c r="L337" s="167" t="str">
        <f t="shared" si="27"/>
        <v>00688304026 03B</v>
      </c>
      <c r="M337" s="5" t="str">
        <f t="shared" si="28"/>
        <v>Slovenský veslársky zväzdBŽemla Michal</v>
      </c>
      <c r="N337" s="3" t="str">
        <f t="shared" si="29"/>
        <v>00688304dB</v>
      </c>
    </row>
    <row r="338" spans="1:14" x14ac:dyDescent="0.2">
      <c r="A338" s="202" t="s">
        <v>798</v>
      </c>
      <c r="B338" s="204" t="str">
        <f>VLOOKUP(A338,Adr!A:B,2,FALSE)</f>
        <v>SLOVENSKÝ ZÁPASNÍCKY ZVÄZ</v>
      </c>
      <c r="C338" s="169" t="s">
        <v>1135</v>
      </c>
      <c r="D338" s="288">
        <v>211104</v>
      </c>
      <c r="E338" s="230">
        <v>0</v>
      </c>
      <c r="F338" s="166" t="s">
        <v>339</v>
      </c>
      <c r="G338" s="169" t="s">
        <v>319</v>
      </c>
      <c r="H338" s="169" t="s">
        <v>1032</v>
      </c>
      <c r="I338" s="192" t="str">
        <f t="shared" si="25"/>
        <v>31791981a</v>
      </c>
      <c r="J338" s="167" t="str">
        <f t="shared" si="26"/>
        <v>31791981026 02</v>
      </c>
      <c r="K338" s="5" t="s">
        <v>1136</v>
      </c>
      <c r="L338" s="167" t="str">
        <f t="shared" si="27"/>
        <v>31791981026 02B</v>
      </c>
      <c r="M338" s="5" t="str">
        <f t="shared" si="28"/>
        <v>SLOVENSKÝ ZÁPASNÍCKY ZVÄZaBzápasenie - bežné transfery</v>
      </c>
      <c r="N338" s="3" t="str">
        <f t="shared" si="29"/>
        <v>31791981aB</v>
      </c>
    </row>
    <row r="339" spans="1:14" x14ac:dyDescent="0.2">
      <c r="A339" s="198" t="s">
        <v>798</v>
      </c>
      <c r="B339" s="204" t="str">
        <f>VLOOKUP(A339,Adr!A:B,2,FALSE)</f>
        <v>SLOVENSKÝ ZÁPASNÍCKY ZVÄZ</v>
      </c>
      <c r="C339" s="185" t="s">
        <v>1609</v>
      </c>
      <c r="D339" s="287">
        <v>10000</v>
      </c>
      <c r="E339" s="173">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ZVÄZdBGörcs Lara</v>
      </c>
      <c r="N339" s="3" t="str">
        <f t="shared" si="29"/>
        <v>31791981dB</v>
      </c>
    </row>
    <row r="340" spans="1:14" x14ac:dyDescent="0.2">
      <c r="A340" s="202" t="s">
        <v>798</v>
      </c>
      <c r="B340" s="204" t="str">
        <f>VLOOKUP(A340,Adr!A:B,2,FALSE)</f>
        <v>SLOVENSKÝ ZÁPASNÍCKY ZVÄZ</v>
      </c>
      <c r="C340" s="185" t="s">
        <v>2179</v>
      </c>
      <c r="D340" s="287">
        <v>20000</v>
      </c>
      <c r="E340" s="230">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ZVÄZdBGulaev Akhsarbek</v>
      </c>
      <c r="N340" s="3" t="str">
        <f t="shared" si="29"/>
        <v>31791981dB</v>
      </c>
    </row>
    <row r="341" spans="1:14" x14ac:dyDescent="0.2">
      <c r="A341" s="202" t="s">
        <v>798</v>
      </c>
      <c r="B341" s="204" t="str">
        <f>VLOOKUP(A341,Adr!A:B,2,FALSE)</f>
        <v>SLOVENSKÝ ZÁPASNÍCKY ZVÄZ</v>
      </c>
      <c r="C341" s="185" t="s">
        <v>1610</v>
      </c>
      <c r="D341" s="287">
        <v>10000</v>
      </c>
      <c r="E341" s="173">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ZVÄZdBHegedus Réka</v>
      </c>
      <c r="N341" s="3" t="str">
        <f t="shared" si="29"/>
        <v>31791981dB</v>
      </c>
    </row>
    <row r="342" spans="1:14" x14ac:dyDescent="0.2">
      <c r="A342" s="182" t="s">
        <v>798</v>
      </c>
      <c r="B342" s="204" t="str">
        <f>VLOOKUP(A342,Adr!A:B,2,FALSE)</f>
        <v>SLOVENSKÝ ZÁPASNÍCKY ZVÄZ</v>
      </c>
      <c r="C342" s="196" t="s">
        <v>1611</v>
      </c>
      <c r="D342" s="289">
        <v>20000</v>
      </c>
      <c r="E342" s="230">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ZVÄZdBJakšík Adam</v>
      </c>
      <c r="N342" s="3" t="str">
        <f t="shared" si="29"/>
        <v>31791981dB</v>
      </c>
    </row>
    <row r="343" spans="1:14" x14ac:dyDescent="0.2">
      <c r="A343" s="166" t="s">
        <v>798</v>
      </c>
      <c r="B343" s="204" t="str">
        <f>VLOOKUP(A343,Adr!A:B,2,FALSE)</f>
        <v>SLOVENSKÝ ZÁPASNÍCKY ZVÄZ</v>
      </c>
      <c r="C343" s="185" t="s">
        <v>1612</v>
      </c>
      <c r="D343" s="287">
        <v>20000</v>
      </c>
      <c r="E343" s="173">
        <v>0</v>
      </c>
      <c r="F343" s="166" t="s">
        <v>345</v>
      </c>
      <c r="G343" s="169" t="s">
        <v>321</v>
      </c>
      <c r="H343" s="169" t="s">
        <v>1032</v>
      </c>
      <c r="I343" s="192" t="str">
        <f t="shared" si="25"/>
        <v>31791981d</v>
      </c>
      <c r="J343" s="167" t="str">
        <f t="shared" si="26"/>
        <v>31791981026 03</v>
      </c>
      <c r="K343" s="5"/>
      <c r="L343" s="167" t="str">
        <f t="shared" si="27"/>
        <v>31791981026 03B</v>
      </c>
      <c r="M343" s="5" t="str">
        <f t="shared" si="28"/>
        <v>SLOVENSKÝ ZÁPASNÍCKY ZVÄZdBMakoev Boris</v>
      </c>
      <c r="N343" s="3" t="str">
        <f t="shared" si="29"/>
        <v>31791981dB</v>
      </c>
    </row>
    <row r="344" spans="1:14" x14ac:dyDescent="0.2">
      <c r="A344" s="202" t="s">
        <v>798</v>
      </c>
      <c r="B344" s="204" t="str">
        <f>VLOOKUP(A344,Adr!A:B,2,FALSE)</f>
        <v>SLOVENSKÝ ZÁPASNÍCKY ZVÄZ</v>
      </c>
      <c r="C344" s="196" t="s">
        <v>2180</v>
      </c>
      <c r="D344" s="289">
        <v>10000</v>
      </c>
      <c r="E344" s="230">
        <v>0</v>
      </c>
      <c r="F344" s="166" t="s">
        <v>345</v>
      </c>
      <c r="G344" s="169" t="s">
        <v>321</v>
      </c>
      <c r="H344" s="169" t="s">
        <v>1032</v>
      </c>
      <c r="I344" s="192" t="str">
        <f t="shared" si="25"/>
        <v>31791981d</v>
      </c>
      <c r="J344" s="167" t="str">
        <f t="shared" si="26"/>
        <v>31791981026 03</v>
      </c>
      <c r="K344" s="5"/>
      <c r="L344" s="167" t="str">
        <f t="shared" si="27"/>
        <v>31791981026 03B</v>
      </c>
      <c r="M344" s="5" t="str">
        <f t="shared" si="28"/>
        <v>SLOVENSKÝ ZÁPASNÍCKY ZVÄZdBMeszároš Martin Róbert</v>
      </c>
      <c r="N344" s="3" t="str">
        <f t="shared" si="29"/>
        <v>31791981dB</v>
      </c>
    </row>
    <row r="345" spans="1:14" x14ac:dyDescent="0.2">
      <c r="A345" s="182" t="s">
        <v>798</v>
      </c>
      <c r="B345" s="204" t="str">
        <f>VLOOKUP(A345,Adr!A:B,2,FALSE)</f>
        <v>SLOVENSKÝ ZÁPASNÍCKY ZVÄZ</v>
      </c>
      <c r="C345" s="185" t="s">
        <v>1613</v>
      </c>
      <c r="D345" s="287">
        <v>15000</v>
      </c>
      <c r="E345" s="173">
        <v>0</v>
      </c>
      <c r="F345" s="166" t="s">
        <v>345</v>
      </c>
      <c r="G345" s="169" t="s">
        <v>321</v>
      </c>
      <c r="H345" s="169" t="s">
        <v>1032</v>
      </c>
      <c r="I345" s="192" t="str">
        <f t="shared" si="25"/>
        <v>31791981d</v>
      </c>
      <c r="J345" s="167" t="str">
        <f t="shared" si="26"/>
        <v>31791981026 03</v>
      </c>
      <c r="K345" s="5"/>
      <c r="L345" s="167" t="str">
        <f t="shared" si="27"/>
        <v>31791981026 03B</v>
      </c>
      <c r="M345" s="5" t="str">
        <f t="shared" si="28"/>
        <v>SLOVENSKÝ ZÁPASNÍCKY ZVÄZdBMolnár Zsuzsanna</v>
      </c>
      <c r="N345" s="3" t="str">
        <f t="shared" si="29"/>
        <v>31791981dB</v>
      </c>
    </row>
    <row r="346" spans="1:14" x14ac:dyDescent="0.2">
      <c r="A346" s="182" t="s">
        <v>798</v>
      </c>
      <c r="B346" s="204" t="str">
        <f>VLOOKUP(A346,Adr!A:B,2,FALSE)</f>
        <v>SLOVENSKÝ ZÁPASNÍCKY ZVÄZ</v>
      </c>
      <c r="C346" s="185" t="s">
        <v>1614</v>
      </c>
      <c r="D346" s="287">
        <v>60000</v>
      </c>
      <c r="E346" s="230">
        <v>0</v>
      </c>
      <c r="F346" s="166" t="s">
        <v>345</v>
      </c>
      <c r="G346" s="169" t="s">
        <v>321</v>
      </c>
      <c r="H346" s="169" t="s">
        <v>1032</v>
      </c>
      <c r="I346" s="192" t="str">
        <f t="shared" si="25"/>
        <v>31791981d</v>
      </c>
      <c r="J346" s="167" t="str">
        <f t="shared" si="26"/>
        <v>31791981026 03</v>
      </c>
      <c r="K346" s="5"/>
      <c r="L346" s="167" t="str">
        <f t="shared" si="27"/>
        <v>31791981026 03B</v>
      </c>
      <c r="M346" s="5" t="str">
        <f t="shared" si="28"/>
        <v>SLOVENSKÝ ZÁPASNÍCKY ZVÄZdBSalkazanov Tajmuraz</v>
      </c>
      <c r="N346" s="3" t="str">
        <f t="shared" si="29"/>
        <v>31791981dB</v>
      </c>
    </row>
    <row r="347" spans="1:14" x14ac:dyDescent="0.2">
      <c r="A347" s="166" t="s">
        <v>798</v>
      </c>
      <c r="B347" s="204" t="str">
        <f>VLOOKUP(A347,Adr!A:B,2,FALSE)</f>
        <v>SLOVENSKÝ ZÁPASNÍCKY ZVÄZ</v>
      </c>
      <c r="C347" s="185" t="s">
        <v>1615</v>
      </c>
      <c r="D347" s="287">
        <v>20000</v>
      </c>
      <c r="E347" s="173">
        <v>0</v>
      </c>
      <c r="F347" s="166" t="s">
        <v>345</v>
      </c>
      <c r="G347" s="169" t="s">
        <v>321</v>
      </c>
      <c r="H347" s="169" t="s">
        <v>1032</v>
      </c>
      <c r="I347" s="192" t="str">
        <f t="shared" si="25"/>
        <v>31791981d</v>
      </c>
      <c r="J347" s="167" t="str">
        <f t="shared" si="26"/>
        <v>31791981026 03</v>
      </c>
      <c r="K347" s="5"/>
      <c r="L347" s="167" t="str">
        <f t="shared" si="27"/>
        <v>31791981026 03B</v>
      </c>
      <c r="M347" s="5" t="str">
        <f t="shared" si="28"/>
        <v>SLOVENSKÝ ZÁPASNÍCKY ZVÄZdBTsakulov Batyrbek</v>
      </c>
      <c r="N347" s="3" t="str">
        <f t="shared" si="29"/>
        <v>31791981dB</v>
      </c>
    </row>
    <row r="348" spans="1:14" x14ac:dyDescent="0.2">
      <c r="A348" s="198" t="s">
        <v>805</v>
      </c>
      <c r="B348" s="204" t="str">
        <f>VLOOKUP(A348,Adr!A:B,2,FALSE)</f>
        <v>Slovenský zväz bedmintonu</v>
      </c>
      <c r="C348" s="185" t="s">
        <v>1137</v>
      </c>
      <c r="D348" s="287">
        <v>292039</v>
      </c>
      <c r="E348" s="173">
        <v>0</v>
      </c>
      <c r="F348" s="166" t="s">
        <v>339</v>
      </c>
      <c r="G348" s="169" t="s">
        <v>319</v>
      </c>
      <c r="H348" s="169" t="s">
        <v>1032</v>
      </c>
      <c r="I348" s="192" t="str">
        <f t="shared" si="25"/>
        <v>30811546a</v>
      </c>
      <c r="J348" s="167" t="str">
        <f t="shared" si="26"/>
        <v>30811546026 02</v>
      </c>
      <c r="K348" s="5" t="s">
        <v>1138</v>
      </c>
      <c r="L348" s="167" t="str">
        <f t="shared" si="27"/>
        <v>30811546026 02B</v>
      </c>
      <c r="M348" s="5" t="str">
        <f t="shared" si="28"/>
        <v>Slovenský zväz bedmintonuaBbedminton - bežné transfery</v>
      </c>
      <c r="N348" s="3" t="str">
        <f t="shared" si="29"/>
        <v>30811546aB</v>
      </c>
    </row>
    <row r="349" spans="1:14" x14ac:dyDescent="0.2">
      <c r="A349" s="166" t="s">
        <v>805</v>
      </c>
      <c r="B349" s="204" t="str">
        <f>VLOOKUP(A349,Adr!A:B,2,FALSE)</f>
        <v>Slovenský zväz bedmintonu</v>
      </c>
      <c r="C349" s="185" t="s">
        <v>1476</v>
      </c>
      <c r="D349" s="287">
        <v>10616</v>
      </c>
      <c r="E349" s="230">
        <v>0</v>
      </c>
      <c r="F349" s="166" t="s">
        <v>343</v>
      </c>
      <c r="G349" s="169" t="s">
        <v>321</v>
      </c>
      <c r="H349" s="169" t="s">
        <v>1032</v>
      </c>
      <c r="I349" s="192" t="str">
        <f t="shared" si="25"/>
        <v>30811546c</v>
      </c>
      <c r="J349" s="167" t="str">
        <f t="shared" si="26"/>
        <v>30811546026 03</v>
      </c>
      <c r="K349" s="5"/>
      <c r="L349" s="167" t="str">
        <f t="shared" si="27"/>
        <v>30811546026 03B</v>
      </c>
      <c r="M349" s="5" t="str">
        <f t="shared" si="28"/>
        <v>Slovenský zväz bedmintonucBzabezpečenie a rozvoj športu bedminton zdravotne postihnutých športovcov</v>
      </c>
      <c r="N349" s="3" t="str">
        <f t="shared" si="29"/>
        <v>30811546cB</v>
      </c>
    </row>
    <row r="350" spans="1:14" x14ac:dyDescent="0.2">
      <c r="A350" s="198" t="s">
        <v>814</v>
      </c>
      <c r="B350" s="204" t="str">
        <f>VLOOKUP(A350,Adr!A:B,2,FALSE)</f>
        <v>Slovenský zväz biatlonu</v>
      </c>
      <c r="C350" s="169" t="s">
        <v>1139</v>
      </c>
      <c r="D350" s="288">
        <v>393086</v>
      </c>
      <c r="E350" s="230">
        <v>0</v>
      </c>
      <c r="F350" s="166" t="s">
        <v>339</v>
      </c>
      <c r="G350" s="169" t="s">
        <v>319</v>
      </c>
      <c r="H350" s="169" t="s">
        <v>1032</v>
      </c>
      <c r="I350" s="192" t="str">
        <f t="shared" si="25"/>
        <v>35656743a</v>
      </c>
      <c r="J350" s="167" t="str">
        <f t="shared" si="26"/>
        <v>35656743026 02</v>
      </c>
      <c r="K350" s="5" t="s">
        <v>1140</v>
      </c>
      <c r="L350" s="167" t="str">
        <f t="shared" si="27"/>
        <v>35656743026 02B</v>
      </c>
      <c r="M350" s="5" t="str">
        <f t="shared" si="28"/>
        <v>Slovenský zväz biatlonuaBbiatlon - bežné transfery</v>
      </c>
      <c r="N350" s="3" t="str">
        <f t="shared" si="29"/>
        <v>35656743aB</v>
      </c>
    </row>
    <row r="351" spans="1:14" x14ac:dyDescent="0.2">
      <c r="A351" s="182" t="s">
        <v>814</v>
      </c>
      <c r="B351" s="204" t="str">
        <f>VLOOKUP(A351,Adr!A:B,2,FALSE)</f>
        <v>Slovenský zväz biatlonu</v>
      </c>
      <c r="C351" s="185" t="s">
        <v>1620</v>
      </c>
      <c r="D351" s="287">
        <v>40000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biatlonudBBátovská Fialková Paulína</v>
      </c>
      <c r="N351" s="3" t="str">
        <f t="shared" si="29"/>
        <v>35656743dB</v>
      </c>
    </row>
    <row r="352" spans="1:14" x14ac:dyDescent="0.2">
      <c r="A352" s="166" t="s">
        <v>814</v>
      </c>
      <c r="B352" s="204" t="str">
        <f>VLOOKUP(A352,Adr!A:B,2,FALSE)</f>
        <v>Slovenský zväz biatlonu</v>
      </c>
      <c r="C352" s="196" t="s">
        <v>1616</v>
      </c>
      <c r="D352" s="289">
        <v>25000</v>
      </c>
      <c r="E352" s="173">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biatlonudBBorguľa Jakub</v>
      </c>
      <c r="N352" s="3" t="str">
        <f t="shared" si="29"/>
        <v>35656743dB</v>
      </c>
    </row>
    <row r="353" spans="1:14" x14ac:dyDescent="0.2">
      <c r="A353" s="166" t="s">
        <v>814</v>
      </c>
      <c r="B353" s="204" t="str">
        <f>VLOOKUP(A353,Adr!A:B,2,FALSE)</f>
        <v>Slovenský zväz biatlonu</v>
      </c>
      <c r="C353" s="196" t="s">
        <v>2181</v>
      </c>
      <c r="D353" s="289">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biatlonudBIskhakov Arthur</v>
      </c>
      <c r="N353" s="3" t="str">
        <f t="shared" si="29"/>
        <v>35656743dB</v>
      </c>
    </row>
    <row r="354" spans="1:14" x14ac:dyDescent="0.2">
      <c r="A354" s="202" t="s">
        <v>814</v>
      </c>
      <c r="B354" s="204" t="str">
        <f>VLOOKUP(A354,Adr!A:B,2,FALSE)</f>
        <v>Slovenský zväz biatlonu</v>
      </c>
      <c r="C354" s="185" t="s">
        <v>1617</v>
      </c>
      <c r="D354" s="289">
        <v>50000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biatlonudBKapustová Ema</v>
      </c>
      <c r="N354" s="3" t="str">
        <f t="shared" si="29"/>
        <v>35656743dB</v>
      </c>
    </row>
    <row r="355" spans="1:14" x14ac:dyDescent="0.2">
      <c r="A355" s="202" t="s">
        <v>814</v>
      </c>
      <c r="B355" s="204" t="str">
        <f>VLOOKUP(A355,Adr!A:B,2,FALSE)</f>
        <v>Slovenský zväz biatlonu</v>
      </c>
      <c r="C355" s="185" t="s">
        <v>2182</v>
      </c>
      <c r="D355" s="287">
        <v>20000</v>
      </c>
      <c r="E355" s="230">
        <v>0</v>
      </c>
      <c r="F355" s="166" t="s">
        <v>345</v>
      </c>
      <c r="G355" s="169" t="s">
        <v>321</v>
      </c>
      <c r="H355" s="169" t="s">
        <v>1032</v>
      </c>
      <c r="I355" s="192" t="str">
        <f t="shared" si="25"/>
        <v>35656743d</v>
      </c>
      <c r="J355" s="167" t="str">
        <f t="shared" si="26"/>
        <v>35656743026 03</v>
      </c>
      <c r="K355" s="5"/>
      <c r="L355" s="167" t="str">
        <f t="shared" si="27"/>
        <v>35656743026 03B</v>
      </c>
      <c r="M355" s="5" t="str">
        <f t="shared" si="28"/>
        <v>Slovenský zväz biatlonudBKuzminová Anastasiya</v>
      </c>
      <c r="N355" s="3" t="str">
        <f t="shared" si="29"/>
        <v>35656743dB</v>
      </c>
    </row>
    <row r="356" spans="1:14" x14ac:dyDescent="0.2">
      <c r="A356" s="166" t="s">
        <v>814</v>
      </c>
      <c r="B356" s="204" t="str">
        <f>VLOOKUP(A356,Adr!A:B,2,FALSE)</f>
        <v>Slovenský zväz biatlonu</v>
      </c>
      <c r="C356" s="197" t="s">
        <v>2183</v>
      </c>
      <c r="D356" s="290">
        <v>10000</v>
      </c>
      <c r="E356" s="230">
        <v>0</v>
      </c>
      <c r="F356" s="166" t="s">
        <v>345</v>
      </c>
      <c r="G356" s="169" t="s">
        <v>321</v>
      </c>
      <c r="H356" s="169" t="s">
        <v>1032</v>
      </c>
      <c r="I356" s="192" t="str">
        <f t="shared" si="25"/>
        <v>35656743d</v>
      </c>
      <c r="J356" s="167" t="str">
        <f t="shared" si="26"/>
        <v>35656743026 03</v>
      </c>
      <c r="K356" s="5"/>
      <c r="L356" s="167" t="str">
        <f t="shared" si="27"/>
        <v>35656743026 03B</v>
      </c>
      <c r="M356" s="5" t="str">
        <f t="shared" si="28"/>
        <v>Slovenský zväz biatlonudBStraková Michaela</v>
      </c>
      <c r="N356" s="3" t="str">
        <f t="shared" si="29"/>
        <v>35656743dB</v>
      </c>
    </row>
    <row r="357" spans="1:14" x14ac:dyDescent="0.2">
      <c r="A357" s="166" t="s">
        <v>814</v>
      </c>
      <c r="B357" s="204" t="str">
        <f>VLOOKUP(A357,Adr!A:B,2,FALSE)</f>
        <v>Slovenský zväz biatlonu</v>
      </c>
      <c r="C357" s="185" t="s">
        <v>1618</v>
      </c>
      <c r="D357" s="287">
        <v>10000</v>
      </c>
      <c r="E357" s="230">
        <v>0</v>
      </c>
      <c r="F357" s="166" t="s">
        <v>345</v>
      </c>
      <c r="G357" s="169" t="s">
        <v>321</v>
      </c>
      <c r="H357" s="169" t="s">
        <v>1032</v>
      </c>
      <c r="I357" s="192" t="str">
        <f t="shared" si="25"/>
        <v>35656743d</v>
      </c>
      <c r="J357" s="167" t="str">
        <f t="shared" si="26"/>
        <v>35656743026 03</v>
      </c>
      <c r="K357" s="5"/>
      <c r="L357" s="167" t="str">
        <f t="shared" si="27"/>
        <v>35656743026 03B</v>
      </c>
      <c r="M357" s="5" t="str">
        <f t="shared" si="28"/>
        <v>Slovenský zväz biatlonudBštafeta - biatlon - juniori</v>
      </c>
      <c r="N357" s="3" t="str">
        <f t="shared" si="29"/>
        <v>35656743dB</v>
      </c>
    </row>
    <row r="358" spans="1:14" x14ac:dyDescent="0.2">
      <c r="A358" s="202" t="s">
        <v>814</v>
      </c>
      <c r="B358" s="204" t="str">
        <f>VLOOKUP(A358,Adr!A:B,2,FALSE)</f>
        <v>Slovenský zväz biatlonu</v>
      </c>
      <c r="C358" s="185" t="s">
        <v>1619</v>
      </c>
      <c r="D358" s="287">
        <v>10000</v>
      </c>
      <c r="E358" s="230">
        <v>0</v>
      </c>
      <c r="F358" s="166" t="s">
        <v>345</v>
      </c>
      <c r="G358" s="169" t="s">
        <v>321</v>
      </c>
      <c r="H358" s="169" t="s">
        <v>1032</v>
      </c>
      <c r="I358" s="192" t="str">
        <f t="shared" si="25"/>
        <v>35656743d</v>
      </c>
      <c r="J358" s="167" t="str">
        <f t="shared" si="26"/>
        <v>35656743026 03</v>
      </c>
      <c r="K358" s="5"/>
      <c r="L358" s="167" t="str">
        <f t="shared" si="27"/>
        <v>35656743026 03B</v>
      </c>
      <c r="M358" s="5" t="str">
        <f t="shared" si="28"/>
        <v>Slovenský zväz biatlonudBštafeta - biatlon - juniorky</v>
      </c>
      <c r="N358" s="3" t="str">
        <f t="shared" si="29"/>
        <v>35656743dB</v>
      </c>
    </row>
    <row r="359" spans="1:14" x14ac:dyDescent="0.2">
      <c r="A359" s="202" t="s">
        <v>814</v>
      </c>
      <c r="B359" s="204" t="str">
        <f>VLOOKUP(A359,Adr!A:B,2,FALSE)</f>
        <v>Slovenský zväz biatlonu</v>
      </c>
      <c r="C359" s="185" t="s">
        <v>2184</v>
      </c>
      <c r="D359" s="287">
        <v>30000</v>
      </c>
      <c r="E359" s="173">
        <v>0</v>
      </c>
      <c r="F359" s="166" t="s">
        <v>345</v>
      </c>
      <c r="G359" s="169" t="s">
        <v>321</v>
      </c>
      <c r="H359" s="169" t="s">
        <v>1032</v>
      </c>
      <c r="I359" s="192" t="str">
        <f t="shared" si="25"/>
        <v>35656743d</v>
      </c>
      <c r="J359" s="167" t="str">
        <f t="shared" si="26"/>
        <v>35656743026 03</v>
      </c>
      <c r="K359" s="5"/>
      <c r="L359" s="167" t="str">
        <f t="shared" si="27"/>
        <v>35656743026 03B</v>
      </c>
      <c r="M359" s="5" t="str">
        <f t="shared" si="28"/>
        <v>Slovenský zväz biatlonudBštafeta - biatlon - ženy</v>
      </c>
      <c r="N359" s="3" t="str">
        <f t="shared" si="29"/>
        <v>35656743dB</v>
      </c>
    </row>
    <row r="360" spans="1:14" x14ac:dyDescent="0.2">
      <c r="A360" s="202" t="s">
        <v>823</v>
      </c>
      <c r="B360" s="204" t="str">
        <f>VLOOKUP(A360,Adr!A:B,2,FALSE)</f>
        <v>Slovenský zväz bobistov</v>
      </c>
      <c r="C360" s="185" t="s">
        <v>1141</v>
      </c>
      <c r="D360" s="289">
        <v>62770</v>
      </c>
      <c r="E360" s="230">
        <v>0</v>
      </c>
      <c r="F360" s="166" t="s">
        <v>339</v>
      </c>
      <c r="G360" s="169" t="s">
        <v>319</v>
      </c>
      <c r="H360" s="169" t="s">
        <v>1032</v>
      </c>
      <c r="I360" s="192" t="str">
        <f t="shared" si="25"/>
        <v>36067580a</v>
      </c>
      <c r="J360" s="167" t="str">
        <f t="shared" si="26"/>
        <v>36067580026 02</v>
      </c>
      <c r="K360" s="5" t="s">
        <v>1142</v>
      </c>
      <c r="L360" s="167" t="str">
        <f t="shared" si="27"/>
        <v>36067580026 02B</v>
      </c>
      <c r="M360" s="5" t="str">
        <f t="shared" si="28"/>
        <v>Slovenský zväz bobistovaBboby a skeleton - bežné transfery</v>
      </c>
      <c r="N360" s="3" t="str">
        <f t="shared" si="29"/>
        <v>36067580aB</v>
      </c>
    </row>
    <row r="361" spans="1:14" x14ac:dyDescent="0.2">
      <c r="A361" s="166" t="s">
        <v>832</v>
      </c>
      <c r="B361" s="204" t="str">
        <f>VLOOKUP(A361,Adr!A:B,2,FALSE)</f>
        <v>Slovenský zväz cyklistiky</v>
      </c>
      <c r="C361" s="196" t="s">
        <v>1143</v>
      </c>
      <c r="D361" s="289">
        <v>1534198</v>
      </c>
      <c r="E361" s="173">
        <v>0</v>
      </c>
      <c r="F361" s="166" t="s">
        <v>339</v>
      </c>
      <c r="G361" s="169" t="s">
        <v>319</v>
      </c>
      <c r="H361" s="169" t="s">
        <v>1032</v>
      </c>
      <c r="I361" s="192" t="str">
        <f t="shared" si="25"/>
        <v>00684112a</v>
      </c>
      <c r="J361" s="167" t="str">
        <f t="shared" si="26"/>
        <v>00684112026 02</v>
      </c>
      <c r="K361" s="5" t="s">
        <v>1144</v>
      </c>
      <c r="L361" s="167" t="str">
        <f t="shared" si="27"/>
        <v>00684112026 02B</v>
      </c>
      <c r="M361" s="5" t="str">
        <f t="shared" si="28"/>
        <v>Slovenský zväz cyklistikyaBcyklistika - bežné transfery</v>
      </c>
      <c r="N361" s="3" t="str">
        <f t="shared" si="29"/>
        <v>00684112aB</v>
      </c>
    </row>
    <row r="362" spans="1:14" x14ac:dyDescent="0.2">
      <c r="A362" s="166" t="s">
        <v>832</v>
      </c>
      <c r="B362" s="204" t="str">
        <f>VLOOKUP(A362,Adr!A:B,2,FALSE)</f>
        <v>Slovenský zväz cyklistiky</v>
      </c>
      <c r="C362" s="169" t="s">
        <v>1477</v>
      </c>
      <c r="D362" s="288">
        <v>64184</v>
      </c>
      <c r="E362" s="173">
        <v>0</v>
      </c>
      <c r="F362" s="166" t="s">
        <v>343</v>
      </c>
      <c r="G362" s="169" t="s">
        <v>321</v>
      </c>
      <c r="H362" s="169" t="s">
        <v>1032</v>
      </c>
      <c r="I362" s="192" t="str">
        <f t="shared" si="25"/>
        <v>00684112c</v>
      </c>
      <c r="J362" s="167" t="str">
        <f t="shared" si="26"/>
        <v>00684112026 03</v>
      </c>
      <c r="K362" s="5"/>
      <c r="L362" s="167" t="str">
        <f t="shared" si="27"/>
        <v>00684112026 03B</v>
      </c>
      <c r="M362" s="5" t="str">
        <f t="shared" si="28"/>
        <v>Slovenský zväz cyklistikycBzabezpečenie a rozvoj športu cyklistika zdravotne postihnutých športovcov</v>
      </c>
      <c r="N362" s="3" t="str">
        <f t="shared" si="29"/>
        <v>00684112cB</v>
      </c>
    </row>
    <row r="363" spans="1:14" x14ac:dyDescent="0.2">
      <c r="A363" s="202" t="s">
        <v>832</v>
      </c>
      <c r="B363" s="204" t="str">
        <f>VLOOKUP(A363,Adr!A:B,2,FALSE)</f>
        <v>Slovenský zväz cyklistiky</v>
      </c>
      <c r="C363" s="185" t="s">
        <v>1621</v>
      </c>
      <c r="D363" s="287">
        <v>25000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cyklistikydBČorej Jozef</v>
      </c>
      <c r="N363" s="3" t="str">
        <f t="shared" si="29"/>
        <v>00684112dB</v>
      </c>
    </row>
    <row r="364" spans="1:14" x14ac:dyDescent="0.2">
      <c r="A364" s="166" t="s">
        <v>832</v>
      </c>
      <c r="B364" s="204" t="str">
        <f>VLOOKUP(A364,Adr!A:B,2,FALSE)</f>
        <v>Slovenský zväz cyklistiky</v>
      </c>
      <c r="C364" s="185" t="s">
        <v>1622</v>
      </c>
      <c r="D364" s="287">
        <v>25000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cyklistikydBChladoňová Viktória</v>
      </c>
      <c r="N364" s="3" t="str">
        <f t="shared" si="29"/>
        <v>00684112dB</v>
      </c>
    </row>
    <row r="365" spans="1:14" x14ac:dyDescent="0.2">
      <c r="A365" s="202" t="s">
        <v>832</v>
      </c>
      <c r="B365" s="204" t="str">
        <f>VLOOKUP(A365,Adr!A:B,2,FALSE)</f>
        <v>Slovenský zväz cyklistiky</v>
      </c>
      <c r="C365" s="196" t="s">
        <v>1623</v>
      </c>
      <c r="D365" s="287">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cyklistikydBJenčušová Nora</v>
      </c>
      <c r="N365" s="3" t="str">
        <f t="shared" si="29"/>
        <v>00684112dB</v>
      </c>
    </row>
    <row r="366" spans="1:14" x14ac:dyDescent="0.2">
      <c r="A366" s="166" t="s">
        <v>832</v>
      </c>
      <c r="B366" s="204" t="str">
        <f>VLOOKUP(A366,Adr!A:B,2,FALSE)</f>
        <v>Slovenský zväz cyklistiky</v>
      </c>
      <c r="C366" s="185" t="s">
        <v>1624</v>
      </c>
      <c r="D366" s="287">
        <v>20000</v>
      </c>
      <c r="E366" s="173">
        <v>0</v>
      </c>
      <c r="F366" s="166" t="s">
        <v>345</v>
      </c>
      <c r="G366" s="169" t="s">
        <v>321</v>
      </c>
      <c r="H366" s="169" t="s">
        <v>1032</v>
      </c>
      <c r="I366" s="192" t="str">
        <f t="shared" si="25"/>
        <v>00684112d</v>
      </c>
      <c r="J366" s="167" t="str">
        <f t="shared" si="26"/>
        <v>00684112026 03</v>
      </c>
      <c r="K366" s="5"/>
      <c r="L366" s="167" t="str">
        <f t="shared" si="27"/>
        <v>00684112026 03B</v>
      </c>
      <c r="M366" s="5" t="str">
        <f t="shared" si="28"/>
        <v>Slovenský zväz cyklistikydBKubiš Lukáš</v>
      </c>
      <c r="N366" s="3" t="str">
        <f t="shared" si="29"/>
        <v>00684112dB</v>
      </c>
    </row>
    <row r="367" spans="1:14" x14ac:dyDescent="0.2">
      <c r="A367" s="166" t="s">
        <v>832</v>
      </c>
      <c r="B367" s="204" t="str">
        <f>VLOOKUP(A367,Adr!A:B,2,FALSE)</f>
        <v>Slovenský zväz cyklistiky</v>
      </c>
      <c r="C367" s="196" t="s">
        <v>1625</v>
      </c>
      <c r="D367" s="289">
        <v>25000</v>
      </c>
      <c r="E367" s="173">
        <v>0</v>
      </c>
      <c r="F367" s="166" t="s">
        <v>345</v>
      </c>
      <c r="G367" s="169" t="s">
        <v>321</v>
      </c>
      <c r="H367" s="169" t="s">
        <v>1032</v>
      </c>
      <c r="I367" s="192" t="str">
        <f t="shared" si="25"/>
        <v>00684112d</v>
      </c>
      <c r="J367" s="167" t="str">
        <f t="shared" si="26"/>
        <v>00684112026 03</v>
      </c>
      <c r="K367" s="5"/>
      <c r="L367" s="167" t="str">
        <f t="shared" si="27"/>
        <v>00684112026 03B</v>
      </c>
      <c r="M367" s="5" t="str">
        <f t="shared" si="28"/>
        <v>Slovenský zväz cyklistikydBManiková Dominika</v>
      </c>
      <c r="N367" s="3" t="str">
        <f t="shared" si="29"/>
        <v>00684112dB</v>
      </c>
    </row>
    <row r="368" spans="1:14" x14ac:dyDescent="0.2">
      <c r="A368" s="166" t="s">
        <v>832</v>
      </c>
      <c r="B368" s="204" t="str">
        <f>VLOOKUP(A368,Adr!A:B,2,FALSE)</f>
        <v>Slovenský zväz cyklistiky</v>
      </c>
      <c r="C368" s="185" t="s">
        <v>1626</v>
      </c>
      <c r="D368" s="287">
        <v>55000</v>
      </c>
      <c r="E368" s="230">
        <v>0</v>
      </c>
      <c r="F368" s="166" t="s">
        <v>345</v>
      </c>
      <c r="G368" s="169" t="s">
        <v>321</v>
      </c>
      <c r="H368" s="169" t="s">
        <v>1032</v>
      </c>
      <c r="I368" s="192" t="str">
        <f t="shared" si="25"/>
        <v>00684112d</v>
      </c>
      <c r="J368" s="167" t="str">
        <f t="shared" si="26"/>
        <v>00684112026 03</v>
      </c>
      <c r="K368" s="5"/>
      <c r="L368" s="167" t="str">
        <f t="shared" si="27"/>
        <v>00684112026 03B</v>
      </c>
      <c r="M368" s="5" t="str">
        <f t="shared" si="28"/>
        <v>Slovenský zväz cyklistikydBMetelka Jozef</v>
      </c>
      <c r="N368" s="3" t="str">
        <f t="shared" si="29"/>
        <v>00684112dB</v>
      </c>
    </row>
    <row r="369" spans="1:14" x14ac:dyDescent="0.2">
      <c r="A369" s="178" t="s">
        <v>832</v>
      </c>
      <c r="B369" s="204" t="str">
        <f>VLOOKUP(A369,Adr!A:B,2,FALSE)</f>
        <v>Slovenský zväz cyklistiky</v>
      </c>
      <c r="C369" s="196" t="s">
        <v>1627</v>
      </c>
      <c r="D369" s="287">
        <v>10000</v>
      </c>
      <c r="E369" s="173">
        <v>0</v>
      </c>
      <c r="F369" s="166" t="s">
        <v>345</v>
      </c>
      <c r="G369" s="169" t="s">
        <v>321</v>
      </c>
      <c r="H369" s="169" t="s">
        <v>1032</v>
      </c>
      <c r="I369" s="192" t="str">
        <f t="shared" si="25"/>
        <v>00684112d</v>
      </c>
      <c r="J369" s="167" t="str">
        <f t="shared" si="26"/>
        <v>00684112026 03</v>
      </c>
      <c r="K369" s="5"/>
      <c r="L369" s="167" t="str">
        <f t="shared" si="27"/>
        <v>00684112026 03B</v>
      </c>
      <c r="M369" s="5" t="str">
        <f t="shared" si="28"/>
        <v>Slovenský zväz cyklistikydBStrečko Ondrej</v>
      </c>
      <c r="N369" s="3" t="str">
        <f t="shared" si="29"/>
        <v>00684112dB</v>
      </c>
    </row>
    <row r="370" spans="1:14" x14ac:dyDescent="0.2">
      <c r="A370" s="202" t="s">
        <v>832</v>
      </c>
      <c r="B370" s="204" t="str">
        <f>VLOOKUP(A370,Adr!A:B,2,FALSE)</f>
        <v>Slovenský zväz cyklistiky</v>
      </c>
      <c r="C370" s="196" t="s">
        <v>1628</v>
      </c>
      <c r="D370" s="289">
        <v>20000</v>
      </c>
      <c r="E370" s="230">
        <v>0</v>
      </c>
      <c r="F370" s="166" t="s">
        <v>345</v>
      </c>
      <c r="G370" s="169" t="s">
        <v>321</v>
      </c>
      <c r="H370" s="169" t="s">
        <v>1032</v>
      </c>
      <c r="I370" s="192" t="str">
        <f t="shared" si="25"/>
        <v>00684112d</v>
      </c>
      <c r="J370" s="167" t="str">
        <f t="shared" si="26"/>
        <v>00684112026 03</v>
      </c>
      <c r="K370" s="5"/>
      <c r="L370" s="167" t="str">
        <f t="shared" si="27"/>
        <v>00684112026 03B</v>
      </c>
      <c r="M370" s="5" t="str">
        <f t="shared" si="28"/>
        <v>Slovenský zväz cyklistikydBSvrček Martin</v>
      </c>
      <c r="N370" s="3" t="str">
        <f t="shared" si="29"/>
        <v>00684112dB</v>
      </c>
    </row>
    <row r="371" spans="1:14" x14ac:dyDescent="0.2">
      <c r="A371" s="166" t="s">
        <v>832</v>
      </c>
      <c r="B371" s="204" t="str">
        <f>VLOOKUP(A371,Adr!A:B,2,FALSE)</f>
        <v>Slovenský zväz cyklistiky</v>
      </c>
      <c r="C371" s="196" t="s">
        <v>2991</v>
      </c>
      <c r="D371" s="187">
        <v>58000</v>
      </c>
      <c r="E371" s="173">
        <v>0</v>
      </c>
      <c r="F371" s="166" t="s">
        <v>349</v>
      </c>
      <c r="G371" s="169" t="s">
        <v>321</v>
      </c>
      <c r="H371" s="169" t="s">
        <v>1032</v>
      </c>
      <c r="I371" s="192" t="str">
        <f t="shared" si="25"/>
        <v>00684112f</v>
      </c>
      <c r="J371" s="167" t="str">
        <f t="shared" si="26"/>
        <v>00684112026 03</v>
      </c>
      <c r="K371" s="5"/>
      <c r="L371" s="167" t="str">
        <f t="shared" si="27"/>
        <v>00684112026 03B</v>
      </c>
      <c r="M371" s="5" t="str">
        <f t="shared" si="28"/>
        <v>Slovenský zväz cyklistikyfBPodpora činnosti centier talentovanej mládeže</v>
      </c>
      <c r="N371" s="3" t="str">
        <f t="shared" si="29"/>
        <v>00684112fB</v>
      </c>
    </row>
    <row r="372" spans="1:14" x14ac:dyDescent="0.2">
      <c r="A372" s="166" t="s">
        <v>832</v>
      </c>
      <c r="B372" s="204" t="str">
        <f>VLOOKUP(A372,Adr!A:B,2,FALSE)</f>
        <v>Slovenský zväz cyklistiky</v>
      </c>
      <c r="C372" s="190" t="s">
        <v>2991</v>
      </c>
      <c r="D372" s="172">
        <v>70000</v>
      </c>
      <c r="E372" s="173">
        <v>0</v>
      </c>
      <c r="F372" s="166" t="s">
        <v>349</v>
      </c>
      <c r="G372" s="169" t="s">
        <v>321</v>
      </c>
      <c r="H372" s="169" t="s">
        <v>1055</v>
      </c>
      <c r="I372" s="192" t="str">
        <f t="shared" si="25"/>
        <v>00684112f</v>
      </c>
      <c r="J372" s="167" t="str">
        <f t="shared" si="26"/>
        <v>00684112026 03</v>
      </c>
      <c r="K372" s="5"/>
      <c r="L372" s="167" t="str">
        <f t="shared" si="27"/>
        <v>00684112026 03K</v>
      </c>
      <c r="M372" s="5" t="str">
        <f t="shared" si="28"/>
        <v>Slovenský zväz cyklistikyfKPodpora činnosti centier talentovanej mládeže</v>
      </c>
      <c r="N372" s="3" t="str">
        <f t="shared" si="29"/>
        <v>00684112fK</v>
      </c>
    </row>
    <row r="373" spans="1:14" x14ac:dyDescent="0.2">
      <c r="A373" s="182" t="s">
        <v>832</v>
      </c>
      <c r="B373" s="204" t="str">
        <f>VLOOKUP(A373,Adr!A:B,2,FALSE)</f>
        <v>Slovenský zväz cyklistiky</v>
      </c>
      <c r="C373" s="185" t="s">
        <v>1667</v>
      </c>
      <c r="D373" s="287">
        <v>80000</v>
      </c>
      <c r="E373" s="230">
        <v>0</v>
      </c>
      <c r="F373" s="166" t="s">
        <v>349</v>
      </c>
      <c r="G373" s="169" t="s">
        <v>321</v>
      </c>
      <c r="H373" s="169" t="s">
        <v>1032</v>
      </c>
      <c r="I373" s="192" t="str">
        <f t="shared" si="25"/>
        <v>00684112f</v>
      </c>
      <c r="J373" s="167" t="str">
        <f t="shared" si="26"/>
        <v>00684112026 03</v>
      </c>
      <c r="K373" s="5"/>
      <c r="L373" s="167" t="str">
        <f t="shared" si="27"/>
        <v>00684112026 03B</v>
      </c>
      <c r="M373" s="5" t="str">
        <f t="shared" si="28"/>
        <v>Slovenský zväz cyklistikyfBZorganizovanie kongresu európskej cyklistickej únie na Slovensku</v>
      </c>
      <c r="N373" s="3" t="str">
        <f t="shared" si="29"/>
        <v>00684112fB</v>
      </c>
    </row>
    <row r="374" spans="1:14" x14ac:dyDescent="0.2">
      <c r="A374" s="202" t="s">
        <v>841</v>
      </c>
      <c r="B374" s="204" t="str">
        <f>VLOOKUP(A374,Adr!A:B,2,FALSE)</f>
        <v>Slovenský zväz dráhového golfu</v>
      </c>
      <c r="C374" s="196" t="s">
        <v>1145</v>
      </c>
      <c r="D374" s="289">
        <v>20983</v>
      </c>
      <c r="E374" s="230">
        <v>0</v>
      </c>
      <c r="F374" s="166" t="s">
        <v>339</v>
      </c>
      <c r="G374" s="169" t="s">
        <v>319</v>
      </c>
      <c r="H374" s="169" t="s">
        <v>1032</v>
      </c>
      <c r="I374" s="192" t="str">
        <f t="shared" si="25"/>
        <v>31806431a</v>
      </c>
      <c r="J374" s="167" t="str">
        <f t="shared" si="26"/>
        <v>31806431026 02</v>
      </c>
      <c r="K374" s="5" t="s">
        <v>1146</v>
      </c>
      <c r="L374" s="167" t="str">
        <f t="shared" si="27"/>
        <v>31806431026 02B</v>
      </c>
      <c r="M374" s="5" t="str">
        <f t="shared" si="28"/>
        <v>Slovenský zväz dráhového golfuaBdráhový golf - bežné transfery</v>
      </c>
      <c r="N374" s="3" t="str">
        <f t="shared" si="29"/>
        <v>31806431aB</v>
      </c>
    </row>
    <row r="375" spans="1:14" x14ac:dyDescent="0.2">
      <c r="A375" s="198" t="s">
        <v>848</v>
      </c>
      <c r="B375" s="204" t="str">
        <f>VLOOKUP(A375,Adr!A:B,2,FALSE)</f>
        <v>Slovenský zväz florbalu</v>
      </c>
      <c r="C375" s="196" t="s">
        <v>1147</v>
      </c>
      <c r="D375" s="289">
        <v>565005</v>
      </c>
      <c r="E375" s="173">
        <v>0</v>
      </c>
      <c r="F375" s="166" t="s">
        <v>339</v>
      </c>
      <c r="G375" s="169" t="s">
        <v>319</v>
      </c>
      <c r="H375" s="169" t="s">
        <v>1032</v>
      </c>
      <c r="I375" s="192" t="str">
        <f t="shared" si="25"/>
        <v>31795421a</v>
      </c>
      <c r="J375" s="167" t="str">
        <f t="shared" si="26"/>
        <v>31795421026 02</v>
      </c>
      <c r="K375" s="5" t="s">
        <v>1148</v>
      </c>
      <c r="L375" s="167" t="str">
        <f t="shared" si="27"/>
        <v>31795421026 02B</v>
      </c>
      <c r="M375" s="5" t="str">
        <f t="shared" si="28"/>
        <v>Slovenský zväz florbaluaBflorbal - bežné transfery</v>
      </c>
      <c r="N375" s="3" t="str">
        <f t="shared" si="29"/>
        <v>31795421aB</v>
      </c>
    </row>
    <row r="376" spans="1:14" x14ac:dyDescent="0.2">
      <c r="A376" s="198" t="s">
        <v>854</v>
      </c>
      <c r="B376" s="204" t="str">
        <f>VLOOKUP(A376,Adr!A:B,2,FALSE)</f>
        <v>Slovenský zväz hádzanej</v>
      </c>
      <c r="C376" s="185" t="s">
        <v>1149</v>
      </c>
      <c r="D376" s="287">
        <v>1374010</v>
      </c>
      <c r="E376" s="230">
        <v>0</v>
      </c>
      <c r="F376" s="166" t="s">
        <v>339</v>
      </c>
      <c r="G376" s="169" t="s">
        <v>319</v>
      </c>
      <c r="H376" s="169" t="s">
        <v>1032</v>
      </c>
      <c r="I376" s="192" t="str">
        <f t="shared" si="25"/>
        <v>30774772a</v>
      </c>
      <c r="J376" s="167" t="str">
        <f t="shared" si="26"/>
        <v>30774772026 02</v>
      </c>
      <c r="K376" s="5" t="s">
        <v>1150</v>
      </c>
      <c r="L376" s="167" t="str">
        <f t="shared" si="27"/>
        <v>30774772026 02B</v>
      </c>
      <c r="M376" s="5" t="str">
        <f t="shared" si="28"/>
        <v>Slovenský zväz hádzanejaBhádzaná - bežné transfery</v>
      </c>
      <c r="N376" s="3" t="str">
        <f t="shared" si="29"/>
        <v>30774772aB</v>
      </c>
    </row>
    <row r="377" spans="1:14" x14ac:dyDescent="0.2">
      <c r="A377" s="202" t="s">
        <v>1975</v>
      </c>
      <c r="B377" s="204" t="str">
        <f>VLOOKUP(A377,Adr!A:B,2,FALSE)</f>
        <v>Slovenský zväz hasičského športu</v>
      </c>
      <c r="C377" s="185" t="s">
        <v>2235</v>
      </c>
      <c r="D377" s="287">
        <v>15000</v>
      </c>
      <c r="E377" s="173">
        <v>0</v>
      </c>
      <c r="F377" s="166" t="s">
        <v>349</v>
      </c>
      <c r="G377" s="169" t="s">
        <v>321</v>
      </c>
      <c r="H377" s="169" t="s">
        <v>1032</v>
      </c>
      <c r="I377" s="192" t="str">
        <f t="shared" si="25"/>
        <v>42390800f</v>
      </c>
      <c r="J377" s="167" t="str">
        <f t="shared" si="26"/>
        <v>42390800026 03</v>
      </c>
      <c r="K377" s="5"/>
      <c r="L377" s="167" t="str">
        <f t="shared" si="27"/>
        <v>42390800026 03B</v>
      </c>
      <c r="M377" s="5" t="str">
        <f t="shared" si="28"/>
        <v>Slovenský zväz hasičského športufBpodpora a rozvoj športu</v>
      </c>
      <c r="N377" s="3" t="str">
        <f t="shared" si="29"/>
        <v>42390800fB</v>
      </c>
    </row>
    <row r="378" spans="1:14" x14ac:dyDescent="0.2">
      <c r="A378" s="166" t="s">
        <v>1982</v>
      </c>
      <c r="B378" s="204" t="str">
        <f>VLOOKUP(A378,Adr!A:B,2,FALSE)</f>
        <v>Slovenský zväz integrovaného tanca a tanečného športu</v>
      </c>
      <c r="C378" s="197" t="s">
        <v>350</v>
      </c>
      <c r="D378" s="191">
        <v>10000</v>
      </c>
      <c r="E378" s="173">
        <v>0</v>
      </c>
      <c r="F378" s="166" t="s">
        <v>349</v>
      </c>
      <c r="G378" s="169" t="s">
        <v>321</v>
      </c>
      <c r="H378" s="169" t="s">
        <v>1032</v>
      </c>
      <c r="I378" s="192" t="str">
        <f t="shared" si="25"/>
        <v>36070351f</v>
      </c>
      <c r="J378" s="167" t="str">
        <f t="shared" si="26"/>
        <v>36070351026 03</v>
      </c>
      <c r="K378" s="5"/>
      <c r="L378" s="167" t="str">
        <f t="shared" si="27"/>
        <v>36070351026 03B</v>
      </c>
      <c r="M378" s="5" t="str">
        <f t="shared" si="28"/>
        <v>Slovenský zväz integrovaného tanca a tanečného športufBplnenie úloh verejného záujmu v športe</v>
      </c>
      <c r="N378" s="3" t="str">
        <f t="shared" si="29"/>
        <v>36070351fB</v>
      </c>
    </row>
    <row r="379" spans="1:14" x14ac:dyDescent="0.2">
      <c r="A379" s="198" t="s">
        <v>1982</v>
      </c>
      <c r="B379" s="204" t="str">
        <f>VLOOKUP(A379,Adr!A:B,2,FALSE)</f>
        <v>Slovenský zväz integrovaného tanca a tanečného športu</v>
      </c>
      <c r="C379" s="196" t="s">
        <v>352</v>
      </c>
      <c r="D379" s="287">
        <v>25000</v>
      </c>
      <c r="E379" s="173">
        <v>0</v>
      </c>
      <c r="F379" s="166" t="s">
        <v>351</v>
      </c>
      <c r="G379" s="169" t="s">
        <v>321</v>
      </c>
      <c r="H379" s="169" t="s">
        <v>1032</v>
      </c>
      <c r="I379" s="192" t="str">
        <f t="shared" si="25"/>
        <v>36070351g</v>
      </c>
      <c r="J379" s="167" t="str">
        <f t="shared" si="26"/>
        <v>36070351026 03</v>
      </c>
      <c r="K379" s="5"/>
      <c r="L379" s="167" t="str">
        <f t="shared" si="27"/>
        <v>36070351026 03B</v>
      </c>
      <c r="M379" s="5" t="str">
        <f t="shared" si="28"/>
        <v>Slovenský zväz integrovaného tanca a tanečného športugBrozvoj športov, ktoré nie sú uznanými podľa zákona č. 440/2015 Z. z.</v>
      </c>
      <c r="N379" s="3" t="str">
        <f t="shared" si="29"/>
        <v>36070351gB</v>
      </c>
    </row>
    <row r="380" spans="1:14" x14ac:dyDescent="0.2">
      <c r="A380" s="166" t="s">
        <v>861</v>
      </c>
      <c r="B380" s="204" t="str">
        <f>VLOOKUP(A380,Adr!A:B,2,FALSE)</f>
        <v>Slovenský zväz jachtingu</v>
      </c>
      <c r="C380" s="196" t="s">
        <v>1151</v>
      </c>
      <c r="D380" s="289">
        <v>55948</v>
      </c>
      <c r="E380" s="173">
        <v>0</v>
      </c>
      <c r="F380" s="166" t="s">
        <v>339</v>
      </c>
      <c r="G380" s="169" t="s">
        <v>319</v>
      </c>
      <c r="H380" s="169" t="s">
        <v>1032</v>
      </c>
      <c r="I380" s="192" t="str">
        <f t="shared" si="25"/>
        <v>30793211a</v>
      </c>
      <c r="J380" s="167" t="str">
        <f t="shared" si="26"/>
        <v>30793211026 02</v>
      </c>
      <c r="K380" s="5" t="s">
        <v>1152</v>
      </c>
      <c r="L380" s="167" t="str">
        <f t="shared" si="27"/>
        <v>30793211026 02B</v>
      </c>
      <c r="M380" s="5" t="str">
        <f t="shared" si="28"/>
        <v>Slovenský zväz jachtinguaBjachting - bežné transfery</v>
      </c>
      <c r="N380" s="3" t="str">
        <f t="shared" si="29"/>
        <v>30793211aB</v>
      </c>
    </row>
    <row r="381" spans="1:14" x14ac:dyDescent="0.2">
      <c r="A381" s="166" t="s">
        <v>861</v>
      </c>
      <c r="B381" s="204" t="str">
        <f>VLOOKUP(A381,Adr!A:B,2,FALSE)</f>
        <v>Slovenský zväz jachtingu</v>
      </c>
      <c r="C381" s="196" t="s">
        <v>1629</v>
      </c>
      <c r="D381" s="289">
        <v>20000</v>
      </c>
      <c r="E381" s="173">
        <v>0</v>
      </c>
      <c r="F381" s="166" t="s">
        <v>345</v>
      </c>
      <c r="G381" s="169" t="s">
        <v>321</v>
      </c>
      <c r="H381" s="169" t="s">
        <v>1032</v>
      </c>
      <c r="I381" s="192" t="str">
        <f t="shared" si="25"/>
        <v>30793211d</v>
      </c>
      <c r="J381" s="167" t="str">
        <f t="shared" si="26"/>
        <v>30793211026 03</v>
      </c>
      <c r="K381" s="5"/>
      <c r="L381" s="167" t="str">
        <f t="shared" si="27"/>
        <v>30793211026 03B</v>
      </c>
      <c r="M381" s="5" t="str">
        <f t="shared" si="28"/>
        <v>Slovenský zväz jachtingudBKubín Róbert</v>
      </c>
      <c r="N381" s="3" t="str">
        <f t="shared" si="29"/>
        <v>30793211dB</v>
      </c>
    </row>
    <row r="382" spans="1:14" x14ac:dyDescent="0.2">
      <c r="A382" s="182" t="s">
        <v>868</v>
      </c>
      <c r="B382" s="204" t="str">
        <f>VLOOKUP(A382,Adr!A:B,2,FALSE)</f>
        <v>Slovenský zväz Judo</v>
      </c>
      <c r="C382" s="185" t="s">
        <v>1153</v>
      </c>
      <c r="D382" s="287">
        <v>157989</v>
      </c>
      <c r="E382" s="230">
        <v>0</v>
      </c>
      <c r="F382" s="166" t="s">
        <v>339</v>
      </c>
      <c r="G382" s="169" t="s">
        <v>319</v>
      </c>
      <c r="H382" s="169" t="s">
        <v>1032</v>
      </c>
      <c r="I382" s="192" t="str">
        <f t="shared" si="25"/>
        <v>17308518a</v>
      </c>
      <c r="J382" s="167" t="str">
        <f t="shared" si="26"/>
        <v>17308518026 02</v>
      </c>
      <c r="K382" s="5" t="s">
        <v>1154</v>
      </c>
      <c r="L382" s="167" t="str">
        <f t="shared" si="27"/>
        <v>17308518026 02B</v>
      </c>
      <c r="M382" s="5" t="str">
        <f t="shared" si="28"/>
        <v>Slovenský zväz JudoaBjudo - bežné transfery</v>
      </c>
      <c r="N382" s="3" t="str">
        <f t="shared" si="29"/>
        <v>17308518aB</v>
      </c>
    </row>
    <row r="383" spans="1:14" x14ac:dyDescent="0.2">
      <c r="A383" s="202" t="s">
        <v>868</v>
      </c>
      <c r="B383" s="204" t="str">
        <f>VLOOKUP(A383,Adr!A:B,2,FALSE)</f>
        <v>Slovenský zväz Judo</v>
      </c>
      <c r="C383" s="185" t="s">
        <v>1630</v>
      </c>
      <c r="D383" s="287">
        <v>15000</v>
      </c>
      <c r="E383" s="230">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JudodBÁdam Viktor</v>
      </c>
      <c r="N383" s="3" t="str">
        <f t="shared" si="29"/>
        <v>17308518dB</v>
      </c>
    </row>
    <row r="384" spans="1:14" x14ac:dyDescent="0.2">
      <c r="A384" s="198" t="s">
        <v>868</v>
      </c>
      <c r="B384" s="204" t="str">
        <f>VLOOKUP(A384,Adr!A:B,2,FALSE)</f>
        <v>Slovenský zväz Judo</v>
      </c>
      <c r="C384" s="196" t="s">
        <v>1631</v>
      </c>
      <c r="D384" s="289">
        <v>50000</v>
      </c>
      <c r="E384" s="230">
        <v>0</v>
      </c>
      <c r="F384" s="166" t="s">
        <v>345</v>
      </c>
      <c r="G384" s="169" t="s">
        <v>321</v>
      </c>
      <c r="H384" s="169" t="s">
        <v>1032</v>
      </c>
      <c r="I384" s="192" t="str">
        <f t="shared" si="25"/>
        <v>17308518d</v>
      </c>
      <c r="J384" s="167" t="str">
        <f t="shared" si="26"/>
        <v>17308518026 03</v>
      </c>
      <c r="K384" s="5"/>
      <c r="L384" s="167" t="str">
        <f t="shared" si="27"/>
        <v>17308518026 03B</v>
      </c>
      <c r="M384" s="5" t="str">
        <f t="shared" si="28"/>
        <v>Slovenský zväz JudodBFízeľ Márius</v>
      </c>
      <c r="N384" s="3" t="str">
        <f t="shared" si="29"/>
        <v>17308518dB</v>
      </c>
    </row>
    <row r="385" spans="1:14" x14ac:dyDescent="0.2">
      <c r="A385" s="198" t="s">
        <v>868</v>
      </c>
      <c r="B385" s="204" t="str">
        <f>VLOOKUP(A385,Adr!A:B,2,FALSE)</f>
        <v>Slovenský zväz Judo</v>
      </c>
      <c r="C385" s="169" t="s">
        <v>1632</v>
      </c>
      <c r="D385" s="288">
        <v>10000</v>
      </c>
      <c r="E385" s="230">
        <v>0</v>
      </c>
      <c r="F385" s="166" t="s">
        <v>345</v>
      </c>
      <c r="G385" s="169" t="s">
        <v>321</v>
      </c>
      <c r="H385" s="169" t="s">
        <v>1032</v>
      </c>
      <c r="I385" s="192" t="str">
        <f t="shared" si="25"/>
        <v>17308518d</v>
      </c>
      <c r="J385" s="167" t="str">
        <f t="shared" si="26"/>
        <v>17308518026 03</v>
      </c>
      <c r="K385" s="5"/>
      <c r="L385" s="167" t="str">
        <f t="shared" si="27"/>
        <v>17308518026 03B</v>
      </c>
      <c r="M385" s="5" t="str">
        <f t="shared" si="28"/>
        <v>Slovenský zväz JudodBFízeľová Ema</v>
      </c>
      <c r="N385" s="3" t="str">
        <f t="shared" si="29"/>
        <v>17308518dB</v>
      </c>
    </row>
    <row r="386" spans="1:14" x14ac:dyDescent="0.2">
      <c r="A386" s="182" t="s">
        <v>868</v>
      </c>
      <c r="B386" s="204" t="str">
        <f>VLOOKUP(A386,Adr!A:B,2,FALSE)</f>
        <v>Slovenský zväz Judo</v>
      </c>
      <c r="C386" s="185" t="s">
        <v>1633</v>
      </c>
      <c r="D386" s="287">
        <v>15000</v>
      </c>
      <c r="E386" s="230">
        <v>0</v>
      </c>
      <c r="F386" s="166" t="s">
        <v>345</v>
      </c>
      <c r="G386" s="169" t="s">
        <v>321</v>
      </c>
      <c r="H386" s="169" t="s">
        <v>1032</v>
      </c>
      <c r="I386" s="192" t="str">
        <f t="shared" si="25"/>
        <v>17308518d</v>
      </c>
      <c r="J386" s="167" t="str">
        <f t="shared" si="26"/>
        <v>17308518026 03</v>
      </c>
      <c r="K386" s="5"/>
      <c r="L386" s="167" t="str">
        <f t="shared" si="27"/>
        <v>17308518026 03B</v>
      </c>
      <c r="M386" s="5" t="str">
        <f t="shared" si="28"/>
        <v>Slovenský zväz JudodBMaťašeje Benjamín</v>
      </c>
      <c r="N386" s="3" t="str">
        <f t="shared" si="29"/>
        <v>17308518dB</v>
      </c>
    </row>
    <row r="387" spans="1:14" x14ac:dyDescent="0.2">
      <c r="A387" s="178" t="s">
        <v>868</v>
      </c>
      <c r="B387" s="204" t="str">
        <f>VLOOKUP(A387,Adr!A:B,2,FALSE)</f>
        <v>Slovenský zväz Judo</v>
      </c>
      <c r="C387" s="196" t="s">
        <v>1634</v>
      </c>
      <c r="D387" s="289">
        <v>10000</v>
      </c>
      <c r="E387" s="230">
        <v>0</v>
      </c>
      <c r="F387" s="166" t="s">
        <v>345</v>
      </c>
      <c r="G387" s="169" t="s">
        <v>321</v>
      </c>
      <c r="H387" s="169" t="s">
        <v>1032</v>
      </c>
      <c r="I387" s="192" t="str">
        <f t="shared" si="25"/>
        <v>17308518d</v>
      </c>
      <c r="J387" s="167" t="str">
        <f t="shared" si="26"/>
        <v>17308518026 03</v>
      </c>
      <c r="K387" s="5"/>
      <c r="L387" s="167" t="str">
        <f t="shared" si="27"/>
        <v>17308518026 03B</v>
      </c>
      <c r="M387" s="5" t="str">
        <f t="shared" si="28"/>
        <v>Slovenský zväz JudodBScheffel Oliver</v>
      </c>
      <c r="N387" s="3" t="str">
        <f t="shared" si="29"/>
        <v>17308518dB</v>
      </c>
    </row>
    <row r="388" spans="1:14" x14ac:dyDescent="0.2">
      <c r="A388" s="198" t="s">
        <v>868</v>
      </c>
      <c r="B388" s="204" t="str">
        <f>VLOOKUP(A388,Adr!A:B,2,FALSE)</f>
        <v>Slovenský zväz Judo</v>
      </c>
      <c r="C388" s="185" t="s">
        <v>1635</v>
      </c>
      <c r="D388" s="287">
        <v>20000</v>
      </c>
      <c r="E388" s="173">
        <v>0</v>
      </c>
      <c r="F388" s="166" t="s">
        <v>345</v>
      </c>
      <c r="G388" s="169" t="s">
        <v>321</v>
      </c>
      <c r="H388" s="169" t="s">
        <v>1032</v>
      </c>
      <c r="I388" s="192" t="str">
        <f t="shared" si="25"/>
        <v>17308518d</v>
      </c>
      <c r="J388" s="167" t="str">
        <f t="shared" si="26"/>
        <v>17308518026 03</v>
      </c>
      <c r="K388" s="5"/>
      <c r="L388" s="167" t="str">
        <f t="shared" si="27"/>
        <v>17308518026 03B</v>
      </c>
      <c r="M388" s="5" t="str">
        <f t="shared" si="28"/>
        <v>Slovenský zväz JudodBTománková Patrícia</v>
      </c>
      <c r="N388" s="3" t="str">
        <f t="shared" si="29"/>
        <v>17308518dB</v>
      </c>
    </row>
    <row r="389" spans="1:14" x14ac:dyDescent="0.2">
      <c r="A389" s="166" t="s">
        <v>868</v>
      </c>
      <c r="B389" s="204" t="str">
        <f>VLOOKUP(A389,Adr!A:B,2,FALSE)</f>
        <v>Slovenský zväz Judo</v>
      </c>
      <c r="C389" s="197" t="s">
        <v>350</v>
      </c>
      <c r="D389" s="187">
        <v>50000</v>
      </c>
      <c r="E389" s="173">
        <v>0</v>
      </c>
      <c r="F389" s="166" t="s">
        <v>349</v>
      </c>
      <c r="G389" s="169" t="s">
        <v>321</v>
      </c>
      <c r="H389" s="169" t="s">
        <v>1032</v>
      </c>
      <c r="I389" s="192" t="str">
        <f t="shared" si="25"/>
        <v>17308518f</v>
      </c>
      <c r="J389" s="167" t="str">
        <f t="shared" si="26"/>
        <v>17308518026 03</v>
      </c>
      <c r="K389" s="5"/>
      <c r="L389" s="167" t="str">
        <f t="shared" si="27"/>
        <v>17308518026 03B</v>
      </c>
      <c r="M389" s="5" t="str">
        <f t="shared" si="28"/>
        <v>Slovenský zväz JudofBplnenie úloh verejného záujmu v športe</v>
      </c>
      <c r="N389" s="3" t="str">
        <f t="shared" si="29"/>
        <v>17308518fB</v>
      </c>
    </row>
    <row r="390" spans="1:14" x14ac:dyDescent="0.2">
      <c r="A390" s="198" t="s">
        <v>874</v>
      </c>
      <c r="B390" s="204" t="str">
        <f>VLOOKUP(A390,Adr!A:B,2,FALSE)</f>
        <v>Slovenský Zväz Karate</v>
      </c>
      <c r="C390" s="169" t="s">
        <v>1155</v>
      </c>
      <c r="D390" s="288">
        <v>621440</v>
      </c>
      <c r="E390" s="173">
        <v>0</v>
      </c>
      <c r="F390" s="166" t="s">
        <v>339</v>
      </c>
      <c r="G390" s="169" t="s">
        <v>319</v>
      </c>
      <c r="H390" s="169" t="s">
        <v>1032</v>
      </c>
      <c r="I390" s="192" t="str">
        <f t="shared" si="25"/>
        <v>30811571a</v>
      </c>
      <c r="J390" s="167" t="str">
        <f t="shared" si="26"/>
        <v>30811571026 02</v>
      </c>
      <c r="K390" s="5" t="s">
        <v>1156</v>
      </c>
      <c r="L390" s="167" t="str">
        <f t="shared" si="27"/>
        <v>30811571026 02B</v>
      </c>
      <c r="M390" s="5" t="str">
        <f t="shared" si="28"/>
        <v>Slovenský Zväz KarateaBkarate - bežné transfery</v>
      </c>
      <c r="N390" s="3" t="str">
        <f t="shared" si="29"/>
        <v>30811571aB</v>
      </c>
    </row>
    <row r="391" spans="1:14" x14ac:dyDescent="0.2">
      <c r="A391" s="198" t="s">
        <v>874</v>
      </c>
      <c r="B391" s="204" t="str">
        <f>VLOOKUP(A391,Adr!A:B,2,FALSE)</f>
        <v>Slovenský Zväz Karate</v>
      </c>
      <c r="C391" s="169" t="s">
        <v>1478</v>
      </c>
      <c r="D391" s="288">
        <v>9761</v>
      </c>
      <c r="E391" s="230">
        <v>0</v>
      </c>
      <c r="F391" s="166" t="s">
        <v>343</v>
      </c>
      <c r="G391" s="169" t="s">
        <v>321</v>
      </c>
      <c r="H391" s="169" t="s">
        <v>1032</v>
      </c>
      <c r="I391" s="192" t="str">
        <f t="shared" ref="I391:I454" si="30">A391&amp;F391</f>
        <v>30811571c</v>
      </c>
      <c r="J391" s="167" t="str">
        <f t="shared" ref="J391:J454" si="31">A391&amp;G391</f>
        <v>30811571026 03</v>
      </c>
      <c r="K391" s="5"/>
      <c r="L391" s="167" t="str">
        <f t="shared" ref="L391:L454" si="32">A391&amp;G391&amp;H391</f>
        <v>30811571026 03B</v>
      </c>
      <c r="M391" s="5" t="str">
        <f t="shared" ref="M391:M454" si="33">B391&amp;F391&amp;H391&amp;C391</f>
        <v>Slovenský Zväz KaratecBzabezpečenie a rozvoj športu karate zdravotne postihnutých športovcov</v>
      </c>
      <c r="N391" s="3" t="str">
        <f t="shared" ref="N391:N454" si="34">+I391&amp;H391</f>
        <v>30811571cB</v>
      </c>
    </row>
    <row r="392" spans="1:14" x14ac:dyDescent="0.2">
      <c r="A392" s="202" t="s">
        <v>874</v>
      </c>
      <c r="B392" s="204" t="str">
        <f>VLOOKUP(A392,Adr!A:B,2,FALSE)</f>
        <v>Slovenský Zväz Karate</v>
      </c>
      <c r="C392" s="185" t="s">
        <v>1636</v>
      </c>
      <c r="D392" s="287">
        <v>30000</v>
      </c>
      <c r="E392" s="230">
        <v>0</v>
      </c>
      <c r="F392" s="166" t="s">
        <v>345</v>
      </c>
      <c r="G392" s="169" t="s">
        <v>321</v>
      </c>
      <c r="H392" s="169" t="s">
        <v>1032</v>
      </c>
      <c r="I392" s="192" t="str">
        <f t="shared" si="30"/>
        <v>30811571d</v>
      </c>
      <c r="J392" s="167" t="str">
        <f t="shared" si="31"/>
        <v>30811571026 03</v>
      </c>
      <c r="K392" s="5"/>
      <c r="L392" s="167" t="str">
        <f t="shared" si="32"/>
        <v>30811571026 03B</v>
      </c>
      <c r="M392" s="5" t="str">
        <f t="shared" si="33"/>
        <v>Slovenský Zväz KaratedBBakoš Suchánková Ingrida</v>
      </c>
      <c r="N392" s="3" t="str">
        <f t="shared" si="34"/>
        <v>30811571dB</v>
      </c>
    </row>
    <row r="393" spans="1:14" x14ac:dyDescent="0.2">
      <c r="A393" s="166" t="s">
        <v>874</v>
      </c>
      <c r="B393" s="204" t="str">
        <f>VLOOKUP(A393,Adr!A:B,2,FALSE)</f>
        <v>Slovenský Zväz Karate</v>
      </c>
      <c r="C393" s="196" t="s">
        <v>2989</v>
      </c>
      <c r="D393" s="289">
        <v>10000</v>
      </c>
      <c r="E393" s="173">
        <v>0</v>
      </c>
      <c r="F393" s="166" t="s">
        <v>345</v>
      </c>
      <c r="G393" s="169" t="s">
        <v>321</v>
      </c>
      <c r="H393" s="169" t="s">
        <v>1032</v>
      </c>
      <c r="I393" s="192" t="str">
        <f t="shared" si="30"/>
        <v>30811571d</v>
      </c>
      <c r="J393" s="167" t="str">
        <f t="shared" si="31"/>
        <v>30811571026 03</v>
      </c>
      <c r="K393" s="5"/>
      <c r="L393" s="167" t="str">
        <f t="shared" si="32"/>
        <v>30811571026 03B</v>
      </c>
      <c r="M393" s="5" t="str">
        <f t="shared" si="33"/>
        <v>Slovenský Zväz KaratedBImrich Dominik</v>
      </c>
      <c r="N393" s="3" t="str">
        <f t="shared" si="34"/>
        <v>30811571dB</v>
      </c>
    </row>
    <row r="394" spans="1:14" x14ac:dyDescent="0.2">
      <c r="A394" s="202" t="s">
        <v>874</v>
      </c>
      <c r="B394" s="204" t="str">
        <f>VLOOKUP(A394,Adr!A:B,2,FALSE)</f>
        <v>Slovenský Zväz Karate</v>
      </c>
      <c r="C394" s="196" t="s">
        <v>2215</v>
      </c>
      <c r="D394" s="287">
        <v>10000</v>
      </c>
      <c r="E394" s="230">
        <v>0</v>
      </c>
      <c r="F394" s="166" t="s">
        <v>362</v>
      </c>
      <c r="G394" s="169" t="s">
        <v>321</v>
      </c>
      <c r="H394" s="169" t="s">
        <v>1032</v>
      </c>
      <c r="I394" s="192" t="str">
        <f t="shared" si="30"/>
        <v>30811571m</v>
      </c>
      <c r="J394" s="167" t="str">
        <f t="shared" si="31"/>
        <v>30811571026 03</v>
      </c>
      <c r="K394" s="5"/>
      <c r="L394" s="167" t="str">
        <f t="shared" si="32"/>
        <v>30811571026 03B</v>
      </c>
      <c r="M394" s="5" t="str">
        <f t="shared" si="33"/>
        <v>Slovenský Zväz KaratemBVeľká cena Slovenska</v>
      </c>
      <c r="N394" s="3" t="str">
        <f t="shared" si="34"/>
        <v>30811571mB</v>
      </c>
    </row>
    <row r="395" spans="1:14" x14ac:dyDescent="0.2">
      <c r="A395" s="178" t="s">
        <v>881</v>
      </c>
      <c r="B395" s="204" t="str">
        <f>VLOOKUP(A395,Adr!A:B,2,FALSE)</f>
        <v>Slovenský zväz kickboxu</v>
      </c>
      <c r="C395" s="169" t="s">
        <v>1157</v>
      </c>
      <c r="D395" s="288">
        <v>94554</v>
      </c>
      <c r="E395" s="173">
        <v>0</v>
      </c>
      <c r="F395" s="166" t="s">
        <v>339</v>
      </c>
      <c r="G395" s="169" t="s">
        <v>319</v>
      </c>
      <c r="H395" s="169" t="s">
        <v>1032</v>
      </c>
      <c r="I395" s="192" t="str">
        <f t="shared" si="30"/>
        <v>31119247a</v>
      </c>
      <c r="J395" s="167" t="str">
        <f t="shared" si="31"/>
        <v>31119247026 02</v>
      </c>
      <c r="K395" s="5" t="s">
        <v>1158</v>
      </c>
      <c r="L395" s="167" t="str">
        <f t="shared" si="32"/>
        <v>31119247026 02B</v>
      </c>
      <c r="M395" s="5" t="str">
        <f t="shared" si="33"/>
        <v>Slovenský zväz kickboxuaBkickbox - bežné transfery</v>
      </c>
      <c r="N395" s="3" t="str">
        <f t="shared" si="34"/>
        <v>31119247aB</v>
      </c>
    </row>
    <row r="396" spans="1:14" x14ac:dyDescent="0.2">
      <c r="A396" s="182" t="s">
        <v>881</v>
      </c>
      <c r="B396" s="204" t="str">
        <f>VLOOKUP(A396,Adr!A:B,2,FALSE)</f>
        <v>Slovenský zväz kickboxu</v>
      </c>
      <c r="C396" s="185" t="s">
        <v>1637</v>
      </c>
      <c r="D396" s="287">
        <v>20000</v>
      </c>
      <c r="E396" s="230">
        <v>0</v>
      </c>
      <c r="F396" s="166" t="s">
        <v>345</v>
      </c>
      <c r="G396" s="169" t="s">
        <v>321</v>
      </c>
      <c r="H396" s="169" t="s">
        <v>1032</v>
      </c>
      <c r="I396" s="192" t="str">
        <f t="shared" si="30"/>
        <v>31119247d</v>
      </c>
      <c r="J396" s="167" t="str">
        <f t="shared" si="31"/>
        <v>31119247026 03</v>
      </c>
      <c r="K396" s="5"/>
      <c r="L396" s="167" t="str">
        <f t="shared" si="32"/>
        <v>31119247026 03B</v>
      </c>
      <c r="M396" s="5" t="str">
        <f t="shared" si="33"/>
        <v>Slovenský zväz kickboxudBCmárová Lucia</v>
      </c>
      <c r="N396" s="3" t="str">
        <f t="shared" si="34"/>
        <v>31119247dB</v>
      </c>
    </row>
    <row r="397" spans="1:14" x14ac:dyDescent="0.2">
      <c r="A397" s="166" t="s">
        <v>881</v>
      </c>
      <c r="B397" s="204" t="str">
        <f>VLOOKUP(A397,Adr!A:B,2,FALSE)</f>
        <v>Slovenský zväz kickboxu</v>
      </c>
      <c r="C397" s="196" t="s">
        <v>1638</v>
      </c>
      <c r="D397" s="289">
        <v>30000</v>
      </c>
      <c r="E397" s="173">
        <v>0</v>
      </c>
      <c r="F397" s="166" t="s">
        <v>345</v>
      </c>
      <c r="G397" s="169" t="s">
        <v>321</v>
      </c>
      <c r="H397" s="169" t="s">
        <v>1032</v>
      </c>
      <c r="I397" s="192" t="str">
        <f t="shared" si="30"/>
        <v>31119247d</v>
      </c>
      <c r="J397" s="167" t="str">
        <f t="shared" si="31"/>
        <v>31119247026 03</v>
      </c>
      <c r="K397" s="5"/>
      <c r="L397" s="167" t="str">
        <f t="shared" si="32"/>
        <v>31119247026 03B</v>
      </c>
      <c r="M397" s="5" t="str">
        <f t="shared" si="33"/>
        <v>Slovenský zväz kickboxudBTessier Lucia</v>
      </c>
      <c r="N397" s="3" t="str">
        <f t="shared" si="34"/>
        <v>31119247dB</v>
      </c>
    </row>
    <row r="398" spans="1:14" ht="20.399999999999999" x14ac:dyDescent="0.2">
      <c r="A398" s="166" t="s">
        <v>881</v>
      </c>
      <c r="B398" s="204" t="str">
        <f>VLOOKUP(A398,Adr!A:B,2,FALSE)</f>
        <v>Slovenský zväz kickboxu</v>
      </c>
      <c r="C398" s="197" t="s">
        <v>2237</v>
      </c>
      <c r="D398" s="290">
        <v>27100</v>
      </c>
      <c r="E398" s="230">
        <v>0</v>
      </c>
      <c r="F398" s="166" t="s">
        <v>349</v>
      </c>
      <c r="G398" s="169" t="s">
        <v>321</v>
      </c>
      <c r="H398" s="169" t="s">
        <v>1032</v>
      </c>
      <c r="I398" s="192" t="str">
        <f t="shared" si="30"/>
        <v>31119247f</v>
      </c>
      <c r="J398" s="167" t="str">
        <f t="shared" si="31"/>
        <v>31119247026 03</v>
      </c>
      <c r="K398" s="5"/>
      <c r="L398" s="167" t="str">
        <f t="shared" si="32"/>
        <v>31119247026 03B</v>
      </c>
      <c r="M398" s="5" t="str">
        <f t="shared" si="33"/>
        <v>Slovenský zväz kickboxufBzabezpečenie účasti športovej reprezentácie SR na Majstrovstcách sveta WAKO</v>
      </c>
      <c r="N398" s="3" t="str">
        <f t="shared" si="34"/>
        <v>31119247fB</v>
      </c>
    </row>
    <row r="399" spans="1:14" x14ac:dyDescent="0.2">
      <c r="A399" s="202" t="s">
        <v>881</v>
      </c>
      <c r="B399" s="204" t="str">
        <f>VLOOKUP(A399,Adr!A:B,2,FALSE)</f>
        <v>Slovenský zväz kickboxu</v>
      </c>
      <c r="C399" s="196" t="s">
        <v>2216</v>
      </c>
      <c r="D399" s="287">
        <v>7000</v>
      </c>
      <c r="E399" s="230">
        <v>0</v>
      </c>
      <c r="F399" s="166" t="s">
        <v>362</v>
      </c>
      <c r="G399" s="169" t="s">
        <v>321</v>
      </c>
      <c r="H399" s="169" t="s">
        <v>1032</v>
      </c>
      <c r="I399" s="192" t="str">
        <f t="shared" si="30"/>
        <v>31119247m</v>
      </c>
      <c r="J399" s="167" t="str">
        <f t="shared" si="31"/>
        <v>31119247026 03</v>
      </c>
      <c r="K399" s="5"/>
      <c r="L399" s="167" t="str">
        <f t="shared" si="32"/>
        <v>31119247026 03B</v>
      </c>
      <c r="M399" s="5" t="str">
        <f t="shared" si="33"/>
        <v>Slovenský zväz kickboxumBSlovak Open 2025 – Memoriál Ladislava Doky Tótha</v>
      </c>
      <c r="N399" s="3" t="str">
        <f t="shared" si="34"/>
        <v>31119247mB</v>
      </c>
    </row>
    <row r="400" spans="1:14" x14ac:dyDescent="0.2">
      <c r="A400" s="198" t="s">
        <v>886</v>
      </c>
      <c r="B400" s="204" t="str">
        <f>VLOOKUP(A400,Adr!A:B,2,FALSE)</f>
        <v>Slovenský zväz ľadového hokeja</v>
      </c>
      <c r="C400" s="185" t="s">
        <v>1159</v>
      </c>
      <c r="D400" s="288">
        <v>6252588</v>
      </c>
      <c r="E400" s="230">
        <v>0</v>
      </c>
      <c r="F400" s="166" t="s">
        <v>339</v>
      </c>
      <c r="G400" s="169" t="s">
        <v>319</v>
      </c>
      <c r="H400" s="169" t="s">
        <v>1032</v>
      </c>
      <c r="I400" s="192" t="str">
        <f t="shared" si="30"/>
        <v>30845386a</v>
      </c>
      <c r="J400" s="167" t="str">
        <f t="shared" si="31"/>
        <v>30845386026 02</v>
      </c>
      <c r="K400" s="5" t="s">
        <v>1160</v>
      </c>
      <c r="L400" s="167" t="str">
        <f t="shared" si="32"/>
        <v>30845386026 02B</v>
      </c>
      <c r="M400" s="5" t="str">
        <f t="shared" si="33"/>
        <v>Slovenský zväz ľadového hokejaaBľadový hokej - bežné transfery</v>
      </c>
      <c r="N400" s="3" t="str">
        <f t="shared" si="34"/>
        <v>30845386aB</v>
      </c>
    </row>
    <row r="401" spans="1:14" x14ac:dyDescent="0.2">
      <c r="A401" s="166" t="s">
        <v>1993</v>
      </c>
      <c r="B401" s="204" t="str">
        <f>VLOOKUP(A401,Adr!A:B,2,FALSE)</f>
        <v>Slovenský zväz malého futbalu</v>
      </c>
      <c r="C401" s="196" t="s">
        <v>352</v>
      </c>
      <c r="D401" s="289">
        <v>250000</v>
      </c>
      <c r="E401" s="230">
        <v>0</v>
      </c>
      <c r="F401" s="166" t="s">
        <v>351</v>
      </c>
      <c r="G401" s="169" t="s">
        <v>321</v>
      </c>
      <c r="H401" s="169" t="s">
        <v>1032</v>
      </c>
      <c r="I401" s="192" t="str">
        <f t="shared" si="30"/>
        <v>30865930g</v>
      </c>
      <c r="J401" s="167" t="str">
        <f t="shared" si="31"/>
        <v>30865930026 03</v>
      </c>
      <c r="K401" s="5"/>
      <c r="L401" s="167" t="str">
        <f t="shared" si="32"/>
        <v>30865930026 03B</v>
      </c>
      <c r="M401" s="5" t="str">
        <f t="shared" si="33"/>
        <v>Slovenský zväz malého futbalugBrozvoj športov, ktoré nie sú uznanými podľa zákona č. 440/2015 Z. z.</v>
      </c>
      <c r="N401" s="3" t="str">
        <f t="shared" si="34"/>
        <v>30865930gB</v>
      </c>
    </row>
    <row r="402" spans="1:14" x14ac:dyDescent="0.2">
      <c r="A402" s="166" t="s">
        <v>894</v>
      </c>
      <c r="B402" s="204" t="str">
        <f>VLOOKUP(A402,Adr!A:B,2,FALSE)</f>
        <v>Slovenský zväz moderného päťboja</v>
      </c>
      <c r="C402" s="196" t="s">
        <v>1161</v>
      </c>
      <c r="D402" s="289">
        <v>67606</v>
      </c>
      <c r="E402" s="230">
        <v>0</v>
      </c>
      <c r="F402" s="166" t="s">
        <v>339</v>
      </c>
      <c r="G402" s="169" t="s">
        <v>319</v>
      </c>
      <c r="H402" s="169" t="s">
        <v>1032</v>
      </c>
      <c r="I402" s="192" t="str">
        <f t="shared" si="30"/>
        <v>30788714a</v>
      </c>
      <c r="J402" s="167" t="str">
        <f t="shared" si="31"/>
        <v>30788714026 02</v>
      </c>
      <c r="K402" s="5" t="s">
        <v>1162</v>
      </c>
      <c r="L402" s="167" t="str">
        <f t="shared" si="32"/>
        <v>30788714026 02B</v>
      </c>
      <c r="M402" s="5" t="str">
        <f t="shared" si="33"/>
        <v>Slovenský zväz moderného päťbojaaBmoderný päťboj - bežné transfery</v>
      </c>
      <c r="N402" s="3" t="str">
        <f t="shared" si="34"/>
        <v>30788714aB</v>
      </c>
    </row>
    <row r="403" spans="1:14" x14ac:dyDescent="0.2">
      <c r="A403" s="166" t="s">
        <v>901</v>
      </c>
      <c r="B403" s="204" t="str">
        <f>VLOOKUP(A403,Adr!A:B,2,FALSE)</f>
        <v>Slovenský zväz orientačných športov</v>
      </c>
      <c r="C403" s="185" t="s">
        <v>1163</v>
      </c>
      <c r="D403" s="287">
        <v>33142</v>
      </c>
      <c r="E403" s="173">
        <v>0</v>
      </c>
      <c r="F403" s="166" t="s">
        <v>339</v>
      </c>
      <c r="G403" s="169" t="s">
        <v>319</v>
      </c>
      <c r="H403" s="169" t="s">
        <v>1032</v>
      </c>
      <c r="I403" s="192" t="str">
        <f t="shared" si="30"/>
        <v>30806518a</v>
      </c>
      <c r="J403" s="167" t="str">
        <f t="shared" si="31"/>
        <v>30806518026 02</v>
      </c>
      <c r="K403" s="5" t="s">
        <v>1164</v>
      </c>
      <c r="L403" s="167" t="str">
        <f t="shared" si="32"/>
        <v>30806518026 02B</v>
      </c>
      <c r="M403" s="5" t="str">
        <f t="shared" si="33"/>
        <v>Slovenský zväz orientačných športovaBorientačné športy - bežné transfery</v>
      </c>
      <c r="N403" s="3" t="str">
        <f t="shared" si="34"/>
        <v>30806518aB</v>
      </c>
    </row>
    <row r="404" spans="1:14" x14ac:dyDescent="0.2">
      <c r="A404" s="198" t="s">
        <v>908</v>
      </c>
      <c r="B404" s="204" t="str">
        <f>VLOOKUP(A404,Adr!A:B,2,FALSE)</f>
        <v>Slovenský zväz pozemného hokeja</v>
      </c>
      <c r="C404" s="185" t="s">
        <v>1165</v>
      </c>
      <c r="D404" s="287">
        <v>93075</v>
      </c>
      <c r="E404" s="230">
        <v>0</v>
      </c>
      <c r="F404" s="166" t="s">
        <v>339</v>
      </c>
      <c r="G404" s="169" t="s">
        <v>319</v>
      </c>
      <c r="H404" s="169" t="s">
        <v>1032</v>
      </c>
      <c r="I404" s="192" t="str">
        <f t="shared" si="30"/>
        <v>31751075a</v>
      </c>
      <c r="J404" s="167" t="str">
        <f t="shared" si="31"/>
        <v>31751075026 02</v>
      </c>
      <c r="K404" s="5" t="s">
        <v>1166</v>
      </c>
      <c r="L404" s="167" t="str">
        <f t="shared" si="32"/>
        <v>31751075026 02B</v>
      </c>
      <c r="M404" s="5" t="str">
        <f t="shared" si="33"/>
        <v>Slovenský zväz pozemného hokejaaBpozemný hokej - bežné transfery</v>
      </c>
      <c r="N404" s="3" t="str">
        <f t="shared" si="34"/>
        <v>31751075aB</v>
      </c>
    </row>
    <row r="405" spans="1:14" x14ac:dyDescent="0.2">
      <c r="A405" s="182" t="s">
        <v>916</v>
      </c>
      <c r="B405" s="204" t="str">
        <f>VLOOKUP(A405,Adr!A:B,2,FALSE)</f>
        <v>Slovenský zväz psích záprahov</v>
      </c>
      <c r="C405" s="185" t="s">
        <v>1167</v>
      </c>
      <c r="D405" s="287">
        <v>23823</v>
      </c>
      <c r="E405" s="230">
        <v>0</v>
      </c>
      <c r="F405" s="166" t="s">
        <v>339</v>
      </c>
      <c r="G405" s="169" t="s">
        <v>319</v>
      </c>
      <c r="H405" s="169" t="s">
        <v>1032</v>
      </c>
      <c r="I405" s="192" t="str">
        <f t="shared" si="30"/>
        <v>37818058a</v>
      </c>
      <c r="J405" s="167" t="str">
        <f t="shared" si="31"/>
        <v>37818058026 02</v>
      </c>
      <c r="K405" s="5" t="s">
        <v>1168</v>
      </c>
      <c r="L405" s="167" t="str">
        <f t="shared" si="32"/>
        <v>37818058026 02B</v>
      </c>
      <c r="M405" s="5" t="str">
        <f t="shared" si="33"/>
        <v>Slovenský zväz psích záprahovaBpsie záprahy - bežné transfery</v>
      </c>
      <c r="N405" s="3" t="str">
        <f t="shared" si="34"/>
        <v>37818058aB</v>
      </c>
    </row>
    <row r="406" spans="1:14" x14ac:dyDescent="0.2">
      <c r="A406" s="166" t="s">
        <v>2000</v>
      </c>
      <c r="B406" s="204" t="str">
        <f>VLOOKUP(A406,Adr!A:B,2,FALSE)</f>
        <v>Slovenský zväz rádioamatérov</v>
      </c>
      <c r="C406" s="197" t="s">
        <v>2235</v>
      </c>
      <c r="D406" s="290">
        <v>15000</v>
      </c>
      <c r="E406" s="230">
        <v>0</v>
      </c>
      <c r="F406" s="166" t="s">
        <v>349</v>
      </c>
      <c r="G406" s="169" t="s">
        <v>321</v>
      </c>
      <c r="H406" s="169" t="s">
        <v>1032</v>
      </c>
      <c r="I406" s="192" t="str">
        <f t="shared" si="30"/>
        <v>00896896f</v>
      </c>
      <c r="J406" s="167" t="str">
        <f t="shared" si="31"/>
        <v>00896896026 03</v>
      </c>
      <c r="K406" s="5"/>
      <c r="L406" s="167" t="str">
        <f t="shared" si="32"/>
        <v>00896896026 03B</v>
      </c>
      <c r="M406" s="5" t="str">
        <f t="shared" si="33"/>
        <v>Slovenský zväz rádioamatérovfBpodpora a rozvoj športu</v>
      </c>
      <c r="N406" s="3" t="str">
        <f t="shared" si="34"/>
        <v>00896896fB</v>
      </c>
    </row>
    <row r="407" spans="1:14" x14ac:dyDescent="0.2">
      <c r="A407" s="182" t="s">
        <v>925</v>
      </c>
      <c r="B407" s="204" t="str">
        <f>VLOOKUP(A407,Adr!A:B,2,FALSE)</f>
        <v>Slovenský zväz rybolovnej techniky</v>
      </c>
      <c r="C407" s="185" t="s">
        <v>1169</v>
      </c>
      <c r="D407" s="287">
        <v>47542</v>
      </c>
      <c r="E407" s="173">
        <v>0</v>
      </c>
      <c r="F407" s="166" t="s">
        <v>339</v>
      </c>
      <c r="G407" s="169" t="s">
        <v>319</v>
      </c>
      <c r="H407" s="169" t="s">
        <v>1032</v>
      </c>
      <c r="I407" s="192" t="str">
        <f t="shared" si="30"/>
        <v>31871526a</v>
      </c>
      <c r="J407" s="167" t="str">
        <f t="shared" si="31"/>
        <v>31871526026 02</v>
      </c>
      <c r="K407" s="5" t="s">
        <v>1170</v>
      </c>
      <c r="L407" s="167" t="str">
        <f t="shared" si="32"/>
        <v>31871526026 02B</v>
      </c>
      <c r="M407" s="5" t="str">
        <f t="shared" si="33"/>
        <v>Slovenský zväz rybolovnej technikyaBrybolovná technika - bežné transfery</v>
      </c>
      <c r="N407" s="3" t="str">
        <f t="shared" si="34"/>
        <v>31871526aB</v>
      </c>
    </row>
    <row r="408" spans="1:14" x14ac:dyDescent="0.2">
      <c r="A408" s="182" t="s">
        <v>933</v>
      </c>
      <c r="B408" s="204" t="str">
        <f>VLOOKUP(A408,Adr!A:B,2,FALSE)</f>
        <v>Slovenský zväz sánkarov</v>
      </c>
      <c r="C408" s="185" t="s">
        <v>1171</v>
      </c>
      <c r="D408" s="287">
        <v>80427</v>
      </c>
      <c r="E408" s="230">
        <v>0</v>
      </c>
      <c r="F408" s="166" t="s">
        <v>339</v>
      </c>
      <c r="G408" s="169" t="s">
        <v>319</v>
      </c>
      <c r="H408" s="169" t="s">
        <v>1032</v>
      </c>
      <c r="I408" s="192" t="str">
        <f t="shared" si="30"/>
        <v>31989373a</v>
      </c>
      <c r="J408" s="167" t="str">
        <f t="shared" si="31"/>
        <v>31989373026 02</v>
      </c>
      <c r="K408" s="5" t="s">
        <v>1172</v>
      </c>
      <c r="L408" s="167" t="str">
        <f t="shared" si="32"/>
        <v>31989373026 02B</v>
      </c>
      <c r="M408" s="5" t="str">
        <f t="shared" si="33"/>
        <v>Slovenský zväz sánkarovaBsánkovanie - bežné transfery</v>
      </c>
      <c r="N408" s="3" t="str">
        <f t="shared" si="34"/>
        <v>31989373aB</v>
      </c>
    </row>
    <row r="409" spans="1:14" x14ac:dyDescent="0.2">
      <c r="A409" s="166" t="s">
        <v>933</v>
      </c>
      <c r="B409" s="204" t="str">
        <f>VLOOKUP(A409,Adr!A:B,2,FALSE)</f>
        <v>Slovenský zväz sánkarov</v>
      </c>
      <c r="C409" s="196" t="s">
        <v>2185</v>
      </c>
      <c r="D409" s="289">
        <v>7500</v>
      </c>
      <c r="E409" s="230">
        <v>0</v>
      </c>
      <c r="F409" s="166" t="s">
        <v>345</v>
      </c>
      <c r="G409" s="169" t="s">
        <v>321</v>
      </c>
      <c r="H409" s="169" t="s">
        <v>1032</v>
      </c>
      <c r="I409" s="192" t="str">
        <f t="shared" si="30"/>
        <v>31989373d</v>
      </c>
      <c r="J409" s="167" t="str">
        <f t="shared" si="31"/>
        <v>31989373026 03</v>
      </c>
      <c r="K409" s="5"/>
      <c r="L409" s="167" t="str">
        <f t="shared" si="32"/>
        <v>31989373026 03B</v>
      </c>
      <c r="M409" s="5" t="str">
        <f t="shared" si="33"/>
        <v>Slovenský zväz sánkarovdBBosman Christián</v>
      </c>
      <c r="N409" s="3" t="str">
        <f t="shared" si="34"/>
        <v>31989373dB</v>
      </c>
    </row>
    <row r="410" spans="1:14" x14ac:dyDescent="0.2">
      <c r="A410" s="202" t="s">
        <v>933</v>
      </c>
      <c r="B410" s="204" t="str">
        <f>VLOOKUP(A410,Adr!A:B,2,FALSE)</f>
        <v>Slovenský zväz sánkarov</v>
      </c>
      <c r="C410" s="185" t="s">
        <v>2186</v>
      </c>
      <c r="D410" s="287">
        <v>7500</v>
      </c>
      <c r="E410" s="173">
        <v>0</v>
      </c>
      <c r="F410" s="166" t="s">
        <v>345</v>
      </c>
      <c r="G410" s="169" t="s">
        <v>321</v>
      </c>
      <c r="H410" s="169" t="s">
        <v>1032</v>
      </c>
      <c r="I410" s="192" t="str">
        <f t="shared" si="30"/>
        <v>31989373d</v>
      </c>
      <c r="J410" s="167" t="str">
        <f t="shared" si="31"/>
        <v>31989373026 03</v>
      </c>
      <c r="K410" s="5"/>
      <c r="L410" s="167" t="str">
        <f t="shared" si="32"/>
        <v>31989373026 03B</v>
      </c>
      <c r="M410" s="5" t="str">
        <f t="shared" si="33"/>
        <v>Slovenský zväz sánkarovdBMick Bruno</v>
      </c>
      <c r="N410" s="3" t="str">
        <f t="shared" si="34"/>
        <v>31989373dB</v>
      </c>
    </row>
    <row r="411" spans="1:14" x14ac:dyDescent="0.2">
      <c r="A411" s="182" t="s">
        <v>933</v>
      </c>
      <c r="B411" s="204" t="str">
        <f>VLOOKUP(A411,Adr!A:B,2,FALSE)</f>
        <v>Slovenský zväz sánkarov</v>
      </c>
      <c r="C411" s="185" t="s">
        <v>2187</v>
      </c>
      <c r="D411" s="287">
        <v>20000</v>
      </c>
      <c r="E411" s="230">
        <v>0</v>
      </c>
      <c r="F411" s="166" t="s">
        <v>345</v>
      </c>
      <c r="G411" s="169" t="s">
        <v>321</v>
      </c>
      <c r="H411" s="169" t="s">
        <v>1032</v>
      </c>
      <c r="I411" s="192" t="str">
        <f t="shared" si="30"/>
        <v>31989373d</v>
      </c>
      <c r="J411" s="167" t="str">
        <f t="shared" si="31"/>
        <v>31989373026 03</v>
      </c>
      <c r="K411" s="5"/>
      <c r="L411" s="167" t="str">
        <f t="shared" si="32"/>
        <v>31989373026 03B</v>
      </c>
      <c r="M411" s="5" t="str">
        <f t="shared" si="33"/>
        <v>Slovenský zväz sánkarovdBNinis Jozef</v>
      </c>
      <c r="N411" s="3" t="str">
        <f t="shared" si="34"/>
        <v>31989373dB</v>
      </c>
    </row>
    <row r="412" spans="1:14" x14ac:dyDescent="0.2">
      <c r="A412" s="166" t="s">
        <v>1447</v>
      </c>
      <c r="B412" s="204" t="str">
        <f>VLOOKUP(A412,Adr!A:B,2,FALSE)</f>
        <v>Slovenský zväz športovcov s mentálnym postihnutím</v>
      </c>
      <c r="C412" s="185" t="s">
        <v>1468</v>
      </c>
      <c r="D412" s="287">
        <v>11500</v>
      </c>
      <c r="E412" s="173">
        <v>0</v>
      </c>
      <c r="F412" s="166" t="s">
        <v>343</v>
      </c>
      <c r="G412" s="169" t="s">
        <v>321</v>
      </c>
      <c r="H412" s="169" t="s">
        <v>1032</v>
      </c>
      <c r="I412" s="192" t="str">
        <f t="shared" si="30"/>
        <v>17326087c</v>
      </c>
      <c r="J412" s="167" t="str">
        <f t="shared" si="31"/>
        <v>17326087026 03</v>
      </c>
      <c r="K412" s="5"/>
      <c r="L412" s="167" t="str">
        <f t="shared" si="32"/>
        <v>17326087026 03B</v>
      </c>
      <c r="M412" s="5" t="str">
        <f t="shared" si="33"/>
        <v>Slovenský zväz športovcov s mentálnym postihnutímcBzabezpečenie činnosti a úloh v roku 2025</v>
      </c>
      <c r="N412" s="3" t="str">
        <f t="shared" si="34"/>
        <v>17326087cB</v>
      </c>
    </row>
    <row r="413" spans="1:14" x14ac:dyDescent="0.2">
      <c r="A413" s="182" t="s">
        <v>942</v>
      </c>
      <c r="B413" s="204" t="str">
        <f>VLOOKUP(A413,Adr!A:B,2,FALSE)</f>
        <v>Slovenský zväz športového ju-jitsu</v>
      </c>
      <c r="C413" s="185" t="s">
        <v>1173</v>
      </c>
      <c r="D413" s="287">
        <v>19239</v>
      </c>
      <c r="E413" s="230">
        <v>0</v>
      </c>
      <c r="F413" s="166" t="s">
        <v>339</v>
      </c>
      <c r="G413" s="169" t="s">
        <v>319</v>
      </c>
      <c r="H413" s="169" t="s">
        <v>1032</v>
      </c>
      <c r="I413" s="192" t="str">
        <f t="shared" si="30"/>
        <v>42219922a</v>
      </c>
      <c r="J413" s="167" t="str">
        <f t="shared" si="31"/>
        <v>42219922026 02</v>
      </c>
      <c r="K413" s="5" t="s">
        <v>1174</v>
      </c>
      <c r="L413" s="167" t="str">
        <f t="shared" si="32"/>
        <v>42219922026 02B</v>
      </c>
      <c r="M413" s="5" t="str">
        <f t="shared" si="33"/>
        <v>Slovenský zväz športového ju-jitsuaBju-jitsu - bežné transfery</v>
      </c>
      <c r="N413" s="3" t="str">
        <f t="shared" si="34"/>
        <v>42219922aB</v>
      </c>
    </row>
    <row r="414" spans="1:14" x14ac:dyDescent="0.2">
      <c r="A414" s="182" t="s">
        <v>951</v>
      </c>
      <c r="B414" s="204" t="str">
        <f>VLOOKUP(A414,Adr!A:B,2,FALSE)</f>
        <v>Slovenský zväz športového rybolovu</v>
      </c>
      <c r="C414" s="185" t="s">
        <v>1175</v>
      </c>
      <c r="D414" s="287">
        <v>88597</v>
      </c>
      <c r="E414" s="173">
        <v>0</v>
      </c>
      <c r="F414" s="166" t="s">
        <v>339</v>
      </c>
      <c r="G414" s="169" t="s">
        <v>319</v>
      </c>
      <c r="H414" s="169" t="s">
        <v>1032</v>
      </c>
      <c r="I414" s="192" t="str">
        <f t="shared" si="30"/>
        <v>51118831a</v>
      </c>
      <c r="J414" s="167" t="str">
        <f t="shared" si="31"/>
        <v>51118831026 02</v>
      </c>
      <c r="K414" s="5" t="s">
        <v>1176</v>
      </c>
      <c r="L414" s="167" t="str">
        <f t="shared" si="32"/>
        <v>51118831026 02B</v>
      </c>
      <c r="M414" s="5" t="str">
        <f t="shared" si="33"/>
        <v>Slovenský zväz športového rybolovuaBšportové rybárstvo - bežné transfery</v>
      </c>
      <c r="N414" s="3" t="str">
        <f t="shared" si="34"/>
        <v>51118831aB</v>
      </c>
    </row>
    <row r="415" spans="1:14" x14ac:dyDescent="0.2">
      <c r="A415" s="198" t="s">
        <v>2009</v>
      </c>
      <c r="B415" s="204" t="str">
        <f>VLOOKUP(A415,Adr!A:B,2,FALSE)</f>
        <v>Slovenský zväz Taekwon-Do ITF</v>
      </c>
      <c r="C415" s="185" t="s">
        <v>352</v>
      </c>
      <c r="D415" s="287">
        <v>68600</v>
      </c>
      <c r="E415" s="230">
        <v>0</v>
      </c>
      <c r="F415" s="166" t="s">
        <v>351</v>
      </c>
      <c r="G415" s="169" t="s">
        <v>321</v>
      </c>
      <c r="H415" s="169" t="s">
        <v>1032</v>
      </c>
      <c r="I415" s="192" t="str">
        <f t="shared" si="30"/>
        <v>37938941g</v>
      </c>
      <c r="J415" s="167" t="str">
        <f t="shared" si="31"/>
        <v>37938941026 03</v>
      </c>
      <c r="K415" s="5"/>
      <c r="L415" s="167" t="str">
        <f t="shared" si="32"/>
        <v>37938941026 03B</v>
      </c>
      <c r="M415" s="5" t="str">
        <f t="shared" si="33"/>
        <v>Slovenský zväz Taekwon-Do ITFgBrozvoj športov, ktoré nie sú uznanými podľa zákona č. 440/2015 Z. z.</v>
      </c>
      <c r="N415" s="3" t="str">
        <f t="shared" si="34"/>
        <v>37938941gB</v>
      </c>
    </row>
    <row r="416" spans="1:14" x14ac:dyDescent="0.2">
      <c r="A416" s="182" t="s">
        <v>959</v>
      </c>
      <c r="B416" s="204" t="str">
        <f>VLOOKUP(A416,Adr!A:B,2,FALSE)</f>
        <v>Slovenský zväz tanečných športov</v>
      </c>
      <c r="C416" s="185" t="s">
        <v>1177</v>
      </c>
      <c r="D416" s="287">
        <v>377165</v>
      </c>
      <c r="E416" s="173">
        <v>0</v>
      </c>
      <c r="F416" s="166" t="s">
        <v>339</v>
      </c>
      <c r="G416" s="169" t="s">
        <v>319</v>
      </c>
      <c r="H416" s="169" t="s">
        <v>1032</v>
      </c>
      <c r="I416" s="192" t="str">
        <f t="shared" si="30"/>
        <v>00684767a</v>
      </c>
      <c r="J416" s="167" t="str">
        <f t="shared" si="31"/>
        <v>00684767026 02</v>
      </c>
      <c r="K416" s="5" t="s">
        <v>1178</v>
      </c>
      <c r="L416" s="167" t="str">
        <f t="shared" si="32"/>
        <v>00684767026 02B</v>
      </c>
      <c r="M416" s="5" t="str">
        <f t="shared" si="33"/>
        <v>Slovenský zväz tanečných športovaBtanečný šport - bežné transfery</v>
      </c>
      <c r="N416" s="3" t="str">
        <f t="shared" si="34"/>
        <v>00684767aB</v>
      </c>
    </row>
    <row r="417" spans="1:14" x14ac:dyDescent="0.2">
      <c r="A417" s="198" t="s">
        <v>1453</v>
      </c>
      <c r="B417" s="204" t="str">
        <f>VLOOKUP(A417,Adr!A:B,2,FALSE)</f>
        <v>Slovenský zväz telesne postihnutých športovcov</v>
      </c>
      <c r="C417" s="169" t="s">
        <v>1469</v>
      </c>
      <c r="D417" s="288">
        <v>596620</v>
      </c>
      <c r="E417" s="230">
        <v>0</v>
      </c>
      <c r="F417" s="166" t="s">
        <v>343</v>
      </c>
      <c r="G417" s="169" t="s">
        <v>321</v>
      </c>
      <c r="H417" s="169" t="s">
        <v>1032</v>
      </c>
      <c r="I417" s="192" t="str">
        <f t="shared" si="30"/>
        <v>22665234c</v>
      </c>
      <c r="J417" s="167" t="str">
        <f t="shared" si="31"/>
        <v>22665234026 03</v>
      </c>
      <c r="K417" s="5"/>
      <c r="L417" s="167" t="str">
        <f t="shared" si="32"/>
        <v>22665234026 03B</v>
      </c>
      <c r="M417" s="5" t="str">
        <f t="shared" si="33"/>
        <v>Slovenský zväz telesne postihnutých športovcovcBzabezpečenie činnosti a úloh SZTPŠ v roku 2025</v>
      </c>
      <c r="N417" s="3" t="str">
        <f t="shared" si="34"/>
        <v>22665234cB</v>
      </c>
    </row>
    <row r="418" spans="1:14" x14ac:dyDescent="0.2">
      <c r="A418" s="166" t="s">
        <v>1453</v>
      </c>
      <c r="B418" s="204" t="str">
        <f>VLOOKUP(A418,Adr!A:B,2,FALSE)</f>
        <v>Slovenský zväz telesne postihnutých športovcov</v>
      </c>
      <c r="C418" s="185" t="s">
        <v>1639</v>
      </c>
      <c r="D418" s="287">
        <v>10000</v>
      </c>
      <c r="E418" s="173">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športovcovdBCsejtey Richard</v>
      </c>
      <c r="N418" s="3" t="str">
        <f t="shared" si="34"/>
        <v>22665234dB</v>
      </c>
    </row>
    <row r="419" spans="1:14" x14ac:dyDescent="0.2">
      <c r="A419" s="166" t="s">
        <v>1453</v>
      </c>
      <c r="B419" s="204" t="str">
        <f>VLOOKUP(A419,Adr!A:B,2,FALSE)</f>
        <v>Slovenský zväz telesne postihnutých športovcov</v>
      </c>
      <c r="C419" s="197" t="s">
        <v>1640</v>
      </c>
      <c r="D419" s="290">
        <v>10000</v>
      </c>
      <c r="E419" s="230">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športovcovdBDorič Martin</v>
      </c>
      <c r="N419" s="3" t="str">
        <f t="shared" si="34"/>
        <v>22665234dB</v>
      </c>
    </row>
    <row r="420" spans="1:14" x14ac:dyDescent="0.2">
      <c r="A420" s="166" t="s">
        <v>1453</v>
      </c>
      <c r="B420" s="204" t="str">
        <f>VLOOKUP(A420,Adr!A:B,2,FALSE)</f>
        <v>Slovenský zväz telesne postihnutých športovcov</v>
      </c>
      <c r="C420" s="196" t="s">
        <v>1641</v>
      </c>
      <c r="D420" s="289">
        <v>20000</v>
      </c>
      <c r="E420" s="173">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športovcovdBdružstvo - boccia (BC1-2)</v>
      </c>
      <c r="N420" s="3" t="str">
        <f t="shared" si="34"/>
        <v>22665234dB</v>
      </c>
    </row>
    <row r="421" spans="1:14" x14ac:dyDescent="0.2">
      <c r="A421" s="202" t="s">
        <v>1453</v>
      </c>
      <c r="B421" s="204" t="str">
        <f>VLOOKUP(A421,Adr!A:B,2,FALSE)</f>
        <v>Slovenský zväz telesne postihnutých športovcov</v>
      </c>
      <c r="C421" s="185" t="s">
        <v>1642</v>
      </c>
      <c r="D421" s="287">
        <v>20000</v>
      </c>
      <c r="E421" s="230">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športovcovdBdružstvo - boccia (BC4)</v>
      </c>
      <c r="N421" s="3" t="str">
        <f t="shared" si="34"/>
        <v>22665234dB</v>
      </c>
    </row>
    <row r="422" spans="1:14" x14ac:dyDescent="0.2">
      <c r="A422" s="166" t="s">
        <v>1453</v>
      </c>
      <c r="B422" s="204" t="str">
        <f>VLOOKUP(A422,Adr!A:B,2,FALSE)</f>
        <v>Slovenský zväz telesne postihnutých športovcov</v>
      </c>
      <c r="C422" s="196" t="s">
        <v>2188</v>
      </c>
      <c r="D422" s="287">
        <v>10000</v>
      </c>
      <c r="E422" s="173">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športovcovdBdvojica - curling na vozíku</v>
      </c>
      <c r="N422" s="3" t="str">
        <f t="shared" si="34"/>
        <v>22665234dB</v>
      </c>
    </row>
    <row r="423" spans="1:14" x14ac:dyDescent="0.2">
      <c r="A423" s="202" t="s">
        <v>1453</v>
      </c>
      <c r="B423" s="204" t="str">
        <f>VLOOKUP(A423,Adr!A:B,2,FALSE)</f>
        <v>Slovenský zväz telesne postihnutých športovcov</v>
      </c>
      <c r="C423" s="190" t="s">
        <v>2189</v>
      </c>
      <c r="D423" s="288">
        <v>10000</v>
      </c>
      <c r="E423" s="230">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športovcovdBdvojica - tanec na vozíku</v>
      </c>
      <c r="N423" s="3" t="str">
        <f t="shared" si="34"/>
        <v>22665234dB</v>
      </c>
    </row>
    <row r="424" spans="1:14" x14ac:dyDescent="0.2">
      <c r="A424" s="166" t="s">
        <v>1453</v>
      </c>
      <c r="B424" s="204" t="str">
        <f>VLOOKUP(A424,Adr!A:B,2,FALSE)</f>
        <v>Slovenský zväz telesne postihnutých športovcov</v>
      </c>
      <c r="C424" s="185" t="s">
        <v>2190</v>
      </c>
      <c r="D424" s="287">
        <v>5000</v>
      </c>
      <c r="E424" s="173">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športovcovdBHusvéthová Rebeka</v>
      </c>
      <c r="N424" s="3" t="str">
        <f t="shared" si="34"/>
        <v>22665234dB</v>
      </c>
    </row>
    <row r="425" spans="1:14" x14ac:dyDescent="0.2">
      <c r="A425" s="166" t="s">
        <v>1453</v>
      </c>
      <c r="B425" s="204" t="str">
        <f>VLOOKUP(A425,Adr!A:B,2,FALSE)</f>
        <v>Slovenský zväz telesne postihnutých športovcov</v>
      </c>
      <c r="C425" s="196" t="s">
        <v>1643</v>
      </c>
      <c r="D425" s="289">
        <v>30000</v>
      </c>
      <c r="E425" s="230">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športovcovdBIvan Dávid</v>
      </c>
      <c r="N425" s="3" t="str">
        <f t="shared" si="34"/>
        <v>22665234dB</v>
      </c>
    </row>
    <row r="426" spans="1:14" x14ac:dyDescent="0.2">
      <c r="A426" s="166" t="s">
        <v>1453</v>
      </c>
      <c r="B426" s="204" t="str">
        <f>VLOOKUP(A426,Adr!A:B,2,FALSE)</f>
        <v>Slovenský zväz telesne postihnutých športovcov</v>
      </c>
      <c r="C426" s="196" t="s">
        <v>1644</v>
      </c>
      <c r="D426" s="289">
        <v>10000</v>
      </c>
      <c r="E426" s="173">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športovcovdBJankechová Eliška</v>
      </c>
      <c r="N426" s="3" t="str">
        <f t="shared" si="34"/>
        <v>22665234dB</v>
      </c>
    </row>
    <row r="427" spans="1:14" x14ac:dyDescent="0.2">
      <c r="A427" s="198" t="s">
        <v>1453</v>
      </c>
      <c r="B427" s="204" t="str">
        <f>VLOOKUP(A427,Adr!A:B,2,FALSE)</f>
        <v>Slovenský zväz telesne postihnutých športovcov</v>
      </c>
      <c r="C427" s="185" t="s">
        <v>1645</v>
      </c>
      <c r="D427" s="287">
        <v>16800</v>
      </c>
      <c r="E427" s="230">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športovcovdBKánová Alena</v>
      </c>
      <c r="N427" s="3" t="str">
        <f t="shared" si="34"/>
        <v>22665234dB</v>
      </c>
    </row>
    <row r="428" spans="1:14" x14ac:dyDescent="0.2">
      <c r="A428" s="198" t="s">
        <v>1453</v>
      </c>
      <c r="B428" s="204" t="str">
        <f>VLOOKUP(A428,Adr!A:B,2,FALSE)</f>
        <v>Slovenský zväz telesne postihnutých športovcov</v>
      </c>
      <c r="C428" s="185" t="s">
        <v>1646</v>
      </c>
      <c r="D428" s="287">
        <v>20000</v>
      </c>
      <c r="E428" s="173">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športovcovdBKrál Tomáš</v>
      </c>
      <c r="N428" s="3" t="str">
        <f t="shared" si="34"/>
        <v>22665234dB</v>
      </c>
    </row>
    <row r="429" spans="1:14" x14ac:dyDescent="0.2">
      <c r="A429" s="198" t="s">
        <v>1453</v>
      </c>
      <c r="B429" s="204" t="str">
        <f>VLOOKUP(A429,Adr!A:B,2,FALSE)</f>
        <v>Slovenský zväz telesne postihnutých športovcov</v>
      </c>
      <c r="C429" s="196" t="s">
        <v>1647</v>
      </c>
      <c r="D429" s="289">
        <v>41200</v>
      </c>
      <c r="E429" s="230">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športovcovdBLovaš Peter</v>
      </c>
      <c r="N429" s="3" t="str">
        <f t="shared" si="34"/>
        <v>22665234dB</v>
      </c>
    </row>
    <row r="430" spans="1:14" x14ac:dyDescent="0.2">
      <c r="A430" s="166" t="s">
        <v>1453</v>
      </c>
      <c r="B430" s="204" t="str">
        <f>VLOOKUP(A430,Adr!A:B,2,FALSE)</f>
        <v>Slovenský zväz telesne postihnutých športovcov</v>
      </c>
      <c r="C430" s="185" t="s">
        <v>1648</v>
      </c>
      <c r="D430" s="287">
        <v>15000</v>
      </c>
      <c r="E430" s="173">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športovcovdBLudrovský Martin</v>
      </c>
      <c r="N430" s="3" t="str">
        <f t="shared" si="34"/>
        <v>22665234dB</v>
      </c>
    </row>
    <row r="431" spans="1:14" x14ac:dyDescent="0.2">
      <c r="A431" s="166" t="s">
        <v>1453</v>
      </c>
      <c r="B431" s="204" t="str">
        <f>VLOOKUP(A431,Adr!A:B,2,FALSE)</f>
        <v>Slovenský zväz telesne postihnutých športovcov</v>
      </c>
      <c r="C431" s="185" t="s">
        <v>1649</v>
      </c>
      <c r="D431" s="289">
        <v>10000</v>
      </c>
      <c r="E431" s="230">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športovcovdBMasaryk Tomáš</v>
      </c>
      <c r="N431" s="3" t="str">
        <f t="shared" si="34"/>
        <v>22665234dB</v>
      </c>
    </row>
    <row r="432" spans="1:14" x14ac:dyDescent="0.2">
      <c r="A432" s="198" t="s">
        <v>1453</v>
      </c>
      <c r="B432" s="204" t="str">
        <f>VLOOKUP(A432,Adr!A:B,2,FALSE)</f>
        <v>Slovenský zväz telesne postihnutých športovcov</v>
      </c>
      <c r="C432" s="196" t="s">
        <v>2191</v>
      </c>
      <c r="D432" s="287">
        <v>5000</v>
      </c>
      <c r="E432" s="173">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športovcovdBMelicherová Nina</v>
      </c>
      <c r="N432" s="3" t="str">
        <f t="shared" si="34"/>
        <v>22665234dB</v>
      </c>
    </row>
    <row r="433" spans="1:14" x14ac:dyDescent="0.2">
      <c r="A433" s="166" t="s">
        <v>1453</v>
      </c>
      <c r="B433" s="204" t="str">
        <f>VLOOKUP(A433,Adr!A:B,2,FALSE)</f>
        <v>Slovenský zväz telesne postihnutých športovcov</v>
      </c>
      <c r="C433" s="190" t="s">
        <v>1650</v>
      </c>
      <c r="D433" s="288">
        <v>35000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športovcovdBMezík Róbert</v>
      </c>
      <c r="N433" s="3" t="str">
        <f t="shared" si="34"/>
        <v>22665234dB</v>
      </c>
    </row>
    <row r="434" spans="1:14" x14ac:dyDescent="0.2">
      <c r="A434" s="182" t="s">
        <v>1453</v>
      </c>
      <c r="B434" s="204" t="str">
        <f>VLOOKUP(A434,Adr!A:B,2,FALSE)</f>
        <v>Slovenský zväz telesne postihnutých športovcov</v>
      </c>
      <c r="C434" s="185" t="s">
        <v>1651</v>
      </c>
      <c r="D434" s="287">
        <v>10000</v>
      </c>
      <c r="E434" s="173">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športovcovdBMihálik Peter</v>
      </c>
      <c r="N434" s="3" t="str">
        <f t="shared" si="34"/>
        <v>22665234dB</v>
      </c>
    </row>
    <row r="435" spans="1:14" x14ac:dyDescent="0.2">
      <c r="A435" s="182" t="s">
        <v>1453</v>
      </c>
      <c r="B435" s="204" t="str">
        <f>VLOOKUP(A435,Adr!A:B,2,FALSE)</f>
        <v>Slovenský zväz telesne postihnutých športovcov</v>
      </c>
      <c r="C435" s="196" t="s">
        <v>1652</v>
      </c>
      <c r="D435" s="287">
        <v>25000</v>
      </c>
      <c r="E435" s="230">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športovcovdBPavlík Marcel</v>
      </c>
      <c r="N435" s="3" t="str">
        <f t="shared" si="34"/>
        <v>22665234dB</v>
      </c>
    </row>
    <row r="436" spans="1:14" x14ac:dyDescent="0.2">
      <c r="A436" s="202" t="s">
        <v>1453</v>
      </c>
      <c r="B436" s="204" t="str">
        <f>VLOOKUP(A436,Adr!A:B,2,FALSE)</f>
        <v>Slovenský zväz telesne postihnutých športovcov</v>
      </c>
      <c r="C436" s="196" t="s">
        <v>1653</v>
      </c>
      <c r="D436" s="288">
        <v>41200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športovcovdBRiapoš Ján</v>
      </c>
      <c r="N436" s="3" t="str">
        <f t="shared" si="34"/>
        <v>22665234dB</v>
      </c>
    </row>
    <row r="437" spans="1:14" x14ac:dyDescent="0.2">
      <c r="A437" s="166" t="s">
        <v>1453</v>
      </c>
      <c r="B437" s="204" t="str">
        <f>VLOOKUP(A437,Adr!A:B,2,FALSE)</f>
        <v>Slovenský zväz telesne postihnutých športovcov</v>
      </c>
      <c r="C437" s="196" t="s">
        <v>2192</v>
      </c>
      <c r="D437" s="289">
        <v>5000</v>
      </c>
      <c r="E437" s="230">
        <v>0</v>
      </c>
      <c r="F437" s="166" t="s">
        <v>345</v>
      </c>
      <c r="G437" s="169" t="s">
        <v>321</v>
      </c>
      <c r="H437" s="169" t="s">
        <v>1032</v>
      </c>
      <c r="I437" s="192" t="str">
        <f t="shared" si="30"/>
        <v>22665234d</v>
      </c>
      <c r="J437" s="167" t="str">
        <f t="shared" si="31"/>
        <v>22665234026 03</v>
      </c>
      <c r="K437" s="5"/>
      <c r="L437" s="167" t="str">
        <f t="shared" si="32"/>
        <v>22665234026 03B</v>
      </c>
      <c r="M437" s="5" t="str">
        <f t="shared" si="33"/>
        <v>Slovenský zväz telesne postihnutých športovcovdBSloboda Samuel</v>
      </c>
      <c r="N437" s="3" t="str">
        <f t="shared" si="34"/>
        <v>22665234dB</v>
      </c>
    </row>
    <row r="438" spans="1:14" x14ac:dyDescent="0.2">
      <c r="A438" s="198" t="s">
        <v>1453</v>
      </c>
      <c r="B438" s="204" t="str">
        <f>VLOOKUP(A438,Adr!A:B,2,FALSE)</f>
        <v>Slovenský zväz telesne postihnutých športovcov</v>
      </c>
      <c r="C438" s="190" t="s">
        <v>1654</v>
      </c>
      <c r="D438" s="288">
        <v>10000</v>
      </c>
      <c r="E438" s="230">
        <v>0</v>
      </c>
      <c r="F438" s="166" t="s">
        <v>345</v>
      </c>
      <c r="G438" s="169" t="s">
        <v>321</v>
      </c>
      <c r="H438" s="169" t="s">
        <v>1032</v>
      </c>
      <c r="I438" s="192" t="str">
        <f t="shared" si="30"/>
        <v>22665234d</v>
      </c>
      <c r="J438" s="167" t="str">
        <f t="shared" si="31"/>
        <v>22665234026 03</v>
      </c>
      <c r="K438" s="5"/>
      <c r="L438" s="167" t="str">
        <f t="shared" si="32"/>
        <v>22665234026 03B</v>
      </c>
      <c r="M438" s="5" t="str">
        <f t="shared" si="33"/>
        <v>Slovenský zväz telesne postihnutých športovcovdBStrehársky Martin</v>
      </c>
      <c r="N438" s="3" t="str">
        <f t="shared" si="34"/>
        <v>22665234dB</v>
      </c>
    </row>
    <row r="439" spans="1:14" x14ac:dyDescent="0.2">
      <c r="A439" s="202" t="s">
        <v>1453</v>
      </c>
      <c r="B439" s="204" t="str">
        <f>VLOOKUP(A439,Adr!A:B,2,FALSE)</f>
        <v>Slovenský zväz telesne postihnutých športovcov</v>
      </c>
      <c r="C439" s="190" t="s">
        <v>1655</v>
      </c>
      <c r="D439" s="288">
        <v>22500</v>
      </c>
      <c r="E439" s="230">
        <v>0</v>
      </c>
      <c r="F439" s="166" t="s">
        <v>345</v>
      </c>
      <c r="G439" s="169" t="s">
        <v>321</v>
      </c>
      <c r="H439" s="169" t="s">
        <v>1032</v>
      </c>
      <c r="I439" s="192" t="str">
        <f t="shared" si="30"/>
        <v>22665234d</v>
      </c>
      <c r="J439" s="167" t="str">
        <f t="shared" si="31"/>
        <v>22665234026 03</v>
      </c>
      <c r="K439" s="5"/>
      <c r="L439" s="167" t="str">
        <f t="shared" si="32"/>
        <v>22665234026 03B</v>
      </c>
      <c r="M439" s="5" t="str">
        <f t="shared" si="33"/>
        <v>Slovenský zväz telesne postihnutých športovcovdBTrávníček Boris</v>
      </c>
      <c r="N439" s="3" t="str">
        <f t="shared" si="34"/>
        <v>22665234dB</v>
      </c>
    </row>
    <row r="440" spans="1:14" x14ac:dyDescent="0.2">
      <c r="A440" s="198" t="s">
        <v>1453</v>
      </c>
      <c r="B440" s="204" t="str">
        <f>VLOOKUP(A440,Adr!A:B,2,FALSE)</f>
        <v>Slovenský zväz telesne postihnutých športovcov</v>
      </c>
      <c r="C440" s="196" t="s">
        <v>1656</v>
      </c>
      <c r="D440" s="287">
        <v>10000</v>
      </c>
      <c r="E440" s="173">
        <v>0</v>
      </c>
      <c r="F440" s="166" t="s">
        <v>345</v>
      </c>
      <c r="G440" s="169" t="s">
        <v>321</v>
      </c>
      <c r="H440" s="169" t="s">
        <v>1032</v>
      </c>
      <c r="I440" s="192" t="str">
        <f t="shared" si="30"/>
        <v>22665234d</v>
      </c>
      <c r="J440" s="167" t="str">
        <f t="shared" si="31"/>
        <v>22665234026 03</v>
      </c>
      <c r="K440" s="5"/>
      <c r="L440" s="167" t="str">
        <f t="shared" si="32"/>
        <v>22665234026 03B</v>
      </c>
      <c r="M440" s="5" t="str">
        <f t="shared" si="33"/>
        <v>Slovenský zväz telesne postihnutých športovcovdBVladovičová Lucia</v>
      </c>
      <c r="N440" s="3" t="str">
        <f t="shared" si="34"/>
        <v>22665234dB</v>
      </c>
    </row>
    <row r="441" spans="1:14" x14ac:dyDescent="0.2">
      <c r="A441" s="182" t="s">
        <v>1453</v>
      </c>
      <c r="B441" s="204" t="str">
        <f>VLOOKUP(A441,Adr!A:B,2,FALSE)</f>
        <v>Slovenský zväz telesne postihnutých športovcov</v>
      </c>
      <c r="C441" s="196" t="s">
        <v>1657</v>
      </c>
      <c r="D441" s="287">
        <v>10000</v>
      </c>
      <c r="E441" s="173">
        <v>0</v>
      </c>
      <c r="F441" s="166" t="s">
        <v>345</v>
      </c>
      <c r="G441" s="169" t="s">
        <v>321</v>
      </c>
      <c r="H441" s="169" t="s">
        <v>1032</v>
      </c>
      <c r="I441" s="192" t="str">
        <f t="shared" si="30"/>
        <v>22665234d</v>
      </c>
      <c r="J441" s="167" t="str">
        <f t="shared" si="31"/>
        <v>22665234026 03</v>
      </c>
      <c r="K441" s="5"/>
      <c r="L441" s="167" t="str">
        <f t="shared" si="32"/>
        <v>22665234026 03B</v>
      </c>
      <c r="M441" s="5" t="str">
        <f t="shared" si="33"/>
        <v>Slovenský zväz telesne postihnutých športovcovdBVozárová Kristína</v>
      </c>
      <c r="N441" s="3" t="str">
        <f t="shared" si="34"/>
        <v>22665234dB</v>
      </c>
    </row>
    <row r="442" spans="1:14" x14ac:dyDescent="0.2">
      <c r="A442" s="198" t="s">
        <v>1453</v>
      </c>
      <c r="B442" s="204" t="str">
        <f>VLOOKUP(A442,Adr!A:B,2,FALSE)</f>
        <v>Slovenský zväz telesne postihnutých športovcov</v>
      </c>
      <c r="C442" s="185" t="s">
        <v>2217</v>
      </c>
      <c r="D442" s="287">
        <v>2600</v>
      </c>
      <c r="E442" s="173">
        <v>0</v>
      </c>
      <c r="F442" s="166" t="s">
        <v>362</v>
      </c>
      <c r="G442" s="169" t="s">
        <v>321</v>
      </c>
      <c r="H442" s="169" t="s">
        <v>1032</v>
      </c>
      <c r="I442" s="192" t="str">
        <f t="shared" si="30"/>
        <v>22665234m</v>
      </c>
      <c r="J442" s="167" t="str">
        <f t="shared" si="31"/>
        <v>22665234026 03</v>
      </c>
      <c r="K442" s="5"/>
      <c r="L442" s="167" t="str">
        <f t="shared" si="32"/>
        <v>22665234026 03B</v>
      </c>
      <c r="M442" s="5" t="str">
        <f t="shared" si="33"/>
        <v>Slovenský zväz telesne postihnutých športovcovmBSlovakia open wheelchair tennis</v>
      </c>
      <c r="N442" s="3" t="str">
        <f t="shared" si="34"/>
        <v>22665234mB</v>
      </c>
    </row>
    <row r="443" spans="1:14" x14ac:dyDescent="0.2">
      <c r="A443" s="182" t="s">
        <v>965</v>
      </c>
      <c r="B443" s="204" t="str">
        <f>VLOOKUP(A443,Adr!A:B,2,FALSE)</f>
        <v>Slovenský zväz vodného lyžovania a wakeboardingu</v>
      </c>
      <c r="C443" s="185" t="s">
        <v>1179</v>
      </c>
      <c r="D443" s="287">
        <v>37073</v>
      </c>
      <c r="E443" s="230">
        <v>0</v>
      </c>
      <c r="F443" s="166" t="s">
        <v>339</v>
      </c>
      <c r="G443" s="169" t="s">
        <v>319</v>
      </c>
      <c r="H443" s="169" t="s">
        <v>1032</v>
      </c>
      <c r="I443" s="192" t="str">
        <f t="shared" si="30"/>
        <v>30793203a</v>
      </c>
      <c r="J443" s="167" t="str">
        <f t="shared" si="31"/>
        <v>30793203026 02</v>
      </c>
      <c r="K443" s="5" t="s">
        <v>1180</v>
      </c>
      <c r="L443" s="167" t="str">
        <f t="shared" si="32"/>
        <v>30793203026 02B</v>
      </c>
      <c r="M443" s="5" t="str">
        <f t="shared" si="33"/>
        <v>Slovenský zväz vodného lyžovania a wakeboardinguaBvodné lyžovanie - bežné transfery</v>
      </c>
      <c r="N443" s="3" t="str">
        <f t="shared" si="34"/>
        <v>30793203aB</v>
      </c>
    </row>
    <row r="444" spans="1:14" x14ac:dyDescent="0.2">
      <c r="A444" s="202" t="s">
        <v>972</v>
      </c>
      <c r="B444" s="204" t="str">
        <f>VLOOKUP(A444,Adr!A:B,2,FALSE)</f>
        <v>Slovenský zväz vodného motorizmu</v>
      </c>
      <c r="C444" s="185" t="s">
        <v>1181</v>
      </c>
      <c r="D444" s="287">
        <v>19239</v>
      </c>
      <c r="E444" s="173">
        <v>0</v>
      </c>
      <c r="F444" s="166" t="s">
        <v>339</v>
      </c>
      <c r="G444" s="169" t="s">
        <v>319</v>
      </c>
      <c r="H444" s="169" t="s">
        <v>1032</v>
      </c>
      <c r="I444" s="192" t="str">
        <f t="shared" si="30"/>
        <v>00681768a</v>
      </c>
      <c r="J444" s="167" t="str">
        <f t="shared" si="31"/>
        <v>00681768026 02</v>
      </c>
      <c r="K444" s="5" t="s">
        <v>1182</v>
      </c>
      <c r="L444" s="167" t="str">
        <f t="shared" si="32"/>
        <v>00681768026 02B</v>
      </c>
      <c r="M444" s="5" t="str">
        <f t="shared" si="33"/>
        <v>Slovenský zväz vodného motorizmuaBvodný motorizmus - bežné transfery</v>
      </c>
      <c r="N444" s="3" t="str">
        <f t="shared" si="34"/>
        <v>00681768aB</v>
      </c>
    </row>
    <row r="445" spans="1:14" x14ac:dyDescent="0.2">
      <c r="A445" s="202" t="s">
        <v>972</v>
      </c>
      <c r="B445" s="204" t="str">
        <f>VLOOKUP(A445,Adr!A:B,2,FALSE)</f>
        <v>Slovenský zväz vodného motorizmu</v>
      </c>
      <c r="C445" s="185" t="s">
        <v>1658</v>
      </c>
      <c r="D445" s="287">
        <v>20000</v>
      </c>
      <c r="E445" s="173">
        <v>0</v>
      </c>
      <c r="F445" s="166" t="s">
        <v>345</v>
      </c>
      <c r="G445" s="169" t="s">
        <v>321</v>
      </c>
      <c r="H445" s="169" t="s">
        <v>1032</v>
      </c>
      <c r="I445" s="192" t="str">
        <f t="shared" si="30"/>
        <v>00681768d</v>
      </c>
      <c r="J445" s="167" t="str">
        <f t="shared" si="31"/>
        <v>00681768026 03</v>
      </c>
      <c r="K445" s="5"/>
      <c r="L445" s="167" t="str">
        <f t="shared" si="32"/>
        <v>00681768026 03B</v>
      </c>
      <c r="M445" s="5" t="str">
        <f t="shared" si="33"/>
        <v>Slovenský zväz vodného motorizmudBJung Šimon</v>
      </c>
      <c r="N445" s="3" t="str">
        <f t="shared" si="34"/>
        <v>00681768dB</v>
      </c>
    </row>
    <row r="446" spans="1:14" x14ac:dyDescent="0.2">
      <c r="A446" s="182" t="s">
        <v>980</v>
      </c>
      <c r="B446" s="204" t="str">
        <f>VLOOKUP(A446,Adr!A:B,2,FALSE)</f>
        <v>Slovenský zväz vzpierania</v>
      </c>
      <c r="C446" s="185" t="s">
        <v>1183</v>
      </c>
      <c r="D446" s="287">
        <v>280274</v>
      </c>
      <c r="E446" s="230">
        <v>0</v>
      </c>
      <c r="F446" s="166" t="s">
        <v>339</v>
      </c>
      <c r="G446" s="169" t="s">
        <v>319</v>
      </c>
      <c r="H446" s="169" t="s">
        <v>1032</v>
      </c>
      <c r="I446" s="192" t="str">
        <f t="shared" si="30"/>
        <v>31796079a</v>
      </c>
      <c r="J446" s="167" t="str">
        <f t="shared" si="31"/>
        <v>31796079026 02</v>
      </c>
      <c r="K446" s="5" t="s">
        <v>1184</v>
      </c>
      <c r="L446" s="167" t="str">
        <f t="shared" si="32"/>
        <v>31796079026 02B</v>
      </c>
      <c r="M446" s="5" t="str">
        <f t="shared" si="33"/>
        <v>Slovenský zväz vzpieraniaaBvzpieranie - bežné transfery</v>
      </c>
      <c r="N446" s="3" t="str">
        <f t="shared" si="34"/>
        <v>31796079aB</v>
      </c>
    </row>
    <row r="447" spans="1:14" x14ac:dyDescent="0.2">
      <c r="A447" s="198" t="s">
        <v>2019</v>
      </c>
      <c r="B447" s="204" t="str">
        <f>VLOOKUP(A447,Adr!A:B,2,FALSE)</f>
        <v>Sokolská únia Slovenska</v>
      </c>
      <c r="C447" s="169" t="s">
        <v>2231</v>
      </c>
      <c r="D447" s="288">
        <v>17000</v>
      </c>
      <c r="E447" s="173">
        <v>0</v>
      </c>
      <c r="F447" s="166" t="s">
        <v>349</v>
      </c>
      <c r="G447" s="169" t="s">
        <v>317</v>
      </c>
      <c r="H447" s="169" t="s">
        <v>1032</v>
      </c>
      <c r="I447" s="192" t="str">
        <f t="shared" si="30"/>
        <v>42257166f</v>
      </c>
      <c r="J447" s="167" t="str">
        <f t="shared" si="31"/>
        <v>42257166026 01</v>
      </c>
      <c r="K447" s="5"/>
      <c r="L447" s="167" t="str">
        <f t="shared" si="32"/>
        <v>42257166026 01B</v>
      </c>
      <c r="M447" s="5" t="str">
        <f t="shared" si="33"/>
        <v>Sokolská únia SlovenskafBpodpora a rozvoj športu pre všetkých</v>
      </c>
      <c r="N447" s="3" t="str">
        <f t="shared" si="34"/>
        <v>42257166fB</v>
      </c>
    </row>
    <row r="448" spans="1:14" x14ac:dyDescent="0.2">
      <c r="A448" s="166" t="s">
        <v>2726</v>
      </c>
      <c r="B448" s="204" t="str">
        <f>VLOOKUP(A448,Adr!A:B,2,FALSE)</f>
        <v>SPARTAK MYJAVA a. s.</v>
      </c>
      <c r="C448" s="196" t="s">
        <v>350</v>
      </c>
      <c r="D448" s="289">
        <v>10000</v>
      </c>
      <c r="E448" s="230">
        <v>0</v>
      </c>
      <c r="F448" s="166" t="s">
        <v>349</v>
      </c>
      <c r="G448" s="169" t="s">
        <v>317</v>
      </c>
      <c r="H448" s="169" t="s">
        <v>1032</v>
      </c>
      <c r="I448" s="192" t="str">
        <f t="shared" si="30"/>
        <v>46699821f</v>
      </c>
      <c r="J448" s="167" t="str">
        <f t="shared" si="31"/>
        <v>46699821026 01</v>
      </c>
      <c r="K448" s="5"/>
      <c r="L448" s="167" t="str">
        <f t="shared" si="32"/>
        <v>46699821026 01B</v>
      </c>
      <c r="M448" s="5" t="str">
        <f t="shared" si="33"/>
        <v>SPARTAK MYJAVA a. s.fBplnenie úloh verejného záujmu v športe</v>
      </c>
      <c r="N448" s="3" t="str">
        <f t="shared" si="34"/>
        <v>46699821fB</v>
      </c>
    </row>
    <row r="449" spans="1:14" x14ac:dyDescent="0.2">
      <c r="A449" s="198" t="s">
        <v>2737</v>
      </c>
      <c r="B449" s="204" t="str">
        <f>VLOOKUP(A449,Adr!A:B,2,FALSE)</f>
        <v>SPEEDWAY CLUB ŽARNOVICA</v>
      </c>
      <c r="C449" s="169" t="s">
        <v>350</v>
      </c>
      <c r="D449" s="172">
        <v>20000</v>
      </c>
      <c r="E449" s="173">
        <v>0</v>
      </c>
      <c r="F449" s="166" t="s">
        <v>349</v>
      </c>
      <c r="G449" s="169" t="s">
        <v>321</v>
      </c>
      <c r="H449" s="169" t="s">
        <v>1055</v>
      </c>
      <c r="I449" s="192" t="str">
        <f t="shared" si="30"/>
        <v>42192927f</v>
      </c>
      <c r="J449" s="167" t="str">
        <f t="shared" si="31"/>
        <v>42192927026 03</v>
      </c>
      <c r="K449" s="5"/>
      <c r="L449" s="167" t="str">
        <f t="shared" si="32"/>
        <v>42192927026 03K</v>
      </c>
      <c r="M449" s="5" t="str">
        <f t="shared" si="33"/>
        <v>SPEEDWAY CLUB ŽARNOVICAfKplnenie úloh verejného záujmu v športe</v>
      </c>
      <c r="N449" s="3" t="str">
        <f t="shared" si="34"/>
        <v>42192927fK</v>
      </c>
    </row>
    <row r="450" spans="1:14" x14ac:dyDescent="0.2">
      <c r="A450" s="166" t="s">
        <v>2746</v>
      </c>
      <c r="B450" s="204" t="str">
        <f>VLOOKUP(A450,Adr!A:B,2,FALSE)</f>
        <v>Spoločenstvo detí a mládeže (SDM) Domino</v>
      </c>
      <c r="C450" s="185" t="s">
        <v>2990</v>
      </c>
      <c r="D450" s="287">
        <v>2000</v>
      </c>
      <c r="E450" s="173">
        <v>0</v>
      </c>
      <c r="F450" s="166" t="s">
        <v>360</v>
      </c>
      <c r="G450" s="169" t="s">
        <v>317</v>
      </c>
      <c r="H450" s="169" t="s">
        <v>1032</v>
      </c>
      <c r="I450" s="192" t="str">
        <f t="shared" si="30"/>
        <v>31957404l</v>
      </c>
      <c r="J450" s="167" t="str">
        <f t="shared" si="31"/>
        <v>31957404026 01</v>
      </c>
      <c r="K450" s="5"/>
      <c r="L450" s="167" t="str">
        <f t="shared" si="32"/>
        <v>31957404026 01B</v>
      </c>
      <c r="M450" s="5" t="str">
        <f t="shared" si="33"/>
        <v>Spoločenstvo detí a mládeže (SDM) DominolBšportové pohybové tábory pre mládež</v>
      </c>
      <c r="N450" s="3" t="str">
        <f t="shared" si="34"/>
        <v>31957404lB</v>
      </c>
    </row>
    <row r="451" spans="1:14" x14ac:dyDescent="0.2">
      <c r="A451" s="166" t="s">
        <v>2753</v>
      </c>
      <c r="B451" s="204" t="str">
        <f>VLOOKUP(A451,Adr!A:B,2,FALSE)</f>
        <v>Sport club Okoč - Sokolec</v>
      </c>
      <c r="C451" s="197" t="s">
        <v>350</v>
      </c>
      <c r="D451" s="191">
        <v>2000</v>
      </c>
      <c r="E451" s="173">
        <v>0</v>
      </c>
      <c r="F451" s="166" t="s">
        <v>349</v>
      </c>
      <c r="G451" s="169" t="s">
        <v>321</v>
      </c>
      <c r="H451" s="169" t="s">
        <v>1032</v>
      </c>
      <c r="I451" s="192" t="str">
        <f t="shared" si="30"/>
        <v>31822398f</v>
      </c>
      <c r="J451" s="167" t="str">
        <f t="shared" si="31"/>
        <v>31822398026 03</v>
      </c>
      <c r="K451" s="5"/>
      <c r="L451" s="167" t="str">
        <f t="shared" si="32"/>
        <v>31822398026 03B</v>
      </c>
      <c r="M451" s="5" t="str">
        <f t="shared" si="33"/>
        <v>Sport club Okoč - SokolecfBplnenie úloh verejného záujmu v športe</v>
      </c>
      <c r="N451" s="3" t="str">
        <f t="shared" si="34"/>
        <v>31822398fB</v>
      </c>
    </row>
    <row r="452" spans="1:14" x14ac:dyDescent="0.2">
      <c r="A452" s="166" t="s">
        <v>2038</v>
      </c>
      <c r="B452" s="204" t="str">
        <f>VLOOKUP(A452,Adr!A:B,2,FALSE)</f>
        <v>ST Relax</v>
      </c>
      <c r="C452" s="196" t="s">
        <v>2218</v>
      </c>
      <c r="D452" s="289">
        <v>2600</v>
      </c>
      <c r="E452" s="230">
        <v>0</v>
      </c>
      <c r="F452" s="166" t="s">
        <v>362</v>
      </c>
      <c r="G452" s="169" t="s">
        <v>321</v>
      </c>
      <c r="H452" s="169" t="s">
        <v>1032</v>
      </c>
      <c r="I452" s="192" t="str">
        <f t="shared" si="30"/>
        <v>51806606m</v>
      </c>
      <c r="J452" s="167" t="str">
        <f t="shared" si="31"/>
        <v>51806606026 03</v>
      </c>
      <c r="K452" s="5"/>
      <c r="L452" s="167" t="str">
        <f t="shared" si="32"/>
        <v>51806606026 03B</v>
      </c>
      <c r="M452" s="5" t="str">
        <f t="shared" si="33"/>
        <v>ST RelaxmBSatellite Tour v stolnom tenise 2025</v>
      </c>
      <c r="N452" s="3" t="str">
        <f t="shared" si="34"/>
        <v>51806606mB</v>
      </c>
    </row>
    <row r="453" spans="1:14" x14ac:dyDescent="0.2">
      <c r="A453" s="198" t="s">
        <v>2238</v>
      </c>
      <c r="B453" s="204" t="str">
        <f>VLOOKUP(A453,Adr!A:B,2,FALSE)</f>
        <v>ŠK Hargašova Záhorská Bystrica</v>
      </c>
      <c r="C453" s="185" t="s">
        <v>2246</v>
      </c>
      <c r="D453" s="287">
        <v>10000</v>
      </c>
      <c r="E453" s="230">
        <v>0</v>
      </c>
      <c r="F453" s="166" t="s">
        <v>349</v>
      </c>
      <c r="G453" s="169" t="s">
        <v>321</v>
      </c>
      <c r="H453" s="169" t="s">
        <v>1032</v>
      </c>
      <c r="I453" s="192" t="str">
        <f t="shared" si="30"/>
        <v>30868068f</v>
      </c>
      <c r="J453" s="167" t="str">
        <f t="shared" si="31"/>
        <v>30868068026 03</v>
      </c>
      <c r="K453" s="5"/>
      <c r="L453" s="167" t="str">
        <f t="shared" si="32"/>
        <v>30868068026 03B</v>
      </c>
      <c r="M453" s="5" t="str">
        <f t="shared" si="33"/>
        <v>ŠK Hargašova Záhorská BystricafBzabezpečenie účasti na EuroFloorbal Cupe</v>
      </c>
      <c r="N453" s="3" t="str">
        <f t="shared" si="34"/>
        <v>30868068fB</v>
      </c>
    </row>
    <row r="454" spans="1:14" x14ac:dyDescent="0.2">
      <c r="A454" s="166" t="s">
        <v>2761</v>
      </c>
      <c r="B454" s="204" t="str">
        <f>VLOOKUP(A454,Adr!A:B,2,FALSE)</f>
        <v>ŠK Hornets Košice – mládež o.z.</v>
      </c>
      <c r="C454" s="185" t="s">
        <v>2990</v>
      </c>
      <c r="D454" s="287">
        <v>5000</v>
      </c>
      <c r="E454" s="230">
        <v>0</v>
      </c>
      <c r="F454" s="166" t="s">
        <v>360</v>
      </c>
      <c r="G454" s="169" t="s">
        <v>317</v>
      </c>
      <c r="H454" s="169" t="s">
        <v>1032</v>
      </c>
      <c r="I454" s="192" t="str">
        <f t="shared" si="30"/>
        <v>35555661l</v>
      </c>
      <c r="J454" s="167" t="str">
        <f t="shared" si="31"/>
        <v>35555661026 01</v>
      </c>
      <c r="K454" s="5"/>
      <c r="L454" s="167" t="str">
        <f t="shared" si="32"/>
        <v>35555661026 01B</v>
      </c>
      <c r="M454" s="5" t="str">
        <f t="shared" si="33"/>
        <v>ŠK Hornets Košice – mládež o.z.lBšportové pohybové tábory pre mládež</v>
      </c>
      <c r="N454" s="3" t="str">
        <f t="shared" si="34"/>
        <v>35555661lB</v>
      </c>
    </row>
    <row r="455" spans="1:14" x14ac:dyDescent="0.2">
      <c r="A455" s="198" t="s">
        <v>2768</v>
      </c>
      <c r="B455" s="204" t="str">
        <f>VLOOKUP(A455,Adr!A:B,2,FALSE)</f>
        <v>ŠK JUVENTA Bratislava</v>
      </c>
      <c r="C455" s="169" t="s">
        <v>2990</v>
      </c>
      <c r="D455" s="288">
        <v>5000</v>
      </c>
      <c r="E455" s="173">
        <v>0</v>
      </c>
      <c r="F455" s="166" t="s">
        <v>360</v>
      </c>
      <c r="G455" s="169" t="s">
        <v>317</v>
      </c>
      <c r="H455" s="169" t="s">
        <v>1032</v>
      </c>
      <c r="I455" s="192" t="str">
        <f t="shared" ref="I455:I518" si="35">A455&amp;F455</f>
        <v>42252750l</v>
      </c>
      <c r="J455" s="167" t="str">
        <f t="shared" ref="J455:J511" si="36">A455&amp;G455</f>
        <v>42252750026 01</v>
      </c>
      <c r="K455" s="5"/>
      <c r="L455" s="167" t="str">
        <f t="shared" ref="L455:L518" si="37">A455&amp;G455&amp;H455</f>
        <v>42252750026 01B</v>
      </c>
      <c r="M455" s="5" t="str">
        <f t="shared" ref="M455:M518" si="38">B455&amp;F455&amp;H455&amp;C455</f>
        <v>ŠK JUVENTA BratislavalBšportové pohybové tábory pre mládež</v>
      </c>
      <c r="N455" s="3" t="str">
        <f t="shared" ref="N455:N518" si="39">+I455&amp;H455</f>
        <v>42252750lB</v>
      </c>
    </row>
    <row r="456" spans="1:14" x14ac:dyDescent="0.2">
      <c r="A456" s="198" t="s">
        <v>2775</v>
      </c>
      <c r="B456" s="204" t="str">
        <f>VLOOKUP(A456,Adr!A:B,2,FALSE)</f>
        <v>ŠK JUVENTA Žilina, o. z.</v>
      </c>
      <c r="C456" s="185" t="s">
        <v>2990</v>
      </c>
      <c r="D456" s="287">
        <v>4500</v>
      </c>
      <c r="E456" s="173">
        <v>0</v>
      </c>
      <c r="F456" s="166" t="s">
        <v>360</v>
      </c>
      <c r="G456" s="169" t="s">
        <v>317</v>
      </c>
      <c r="H456" s="169" t="s">
        <v>1032</v>
      </c>
      <c r="I456" s="192" t="str">
        <f t="shared" si="35"/>
        <v>37911074l</v>
      </c>
      <c r="J456" s="167" t="str">
        <f t="shared" si="36"/>
        <v>37911074026 01</v>
      </c>
      <c r="K456" s="5"/>
      <c r="L456" s="167" t="str">
        <f t="shared" si="37"/>
        <v>37911074026 01B</v>
      </c>
      <c r="M456" s="5" t="str">
        <f t="shared" si="38"/>
        <v>ŠK JUVENTA Žilina, o. z.lBšportové pohybové tábory pre mládež</v>
      </c>
      <c r="N456" s="3" t="str">
        <f t="shared" si="39"/>
        <v>37911074lB</v>
      </c>
    </row>
    <row r="457" spans="1:14" x14ac:dyDescent="0.2">
      <c r="A457" s="166" t="s">
        <v>2782</v>
      </c>
      <c r="B457" s="204" t="str">
        <f>VLOOKUP(A457,Adr!A:B,2,FALSE)</f>
        <v>ŠK ZEMPLÍN MICHALOVCE - SILOVÝ TROJBOJ</v>
      </c>
      <c r="C457" s="197" t="s">
        <v>350</v>
      </c>
      <c r="D457" s="191">
        <v>7000</v>
      </c>
      <c r="E457" s="173">
        <v>0</v>
      </c>
      <c r="F457" s="166" t="s">
        <v>349</v>
      </c>
      <c r="G457" s="169" t="s">
        <v>321</v>
      </c>
      <c r="H457" s="169" t="s">
        <v>1032</v>
      </c>
      <c r="I457" s="192" t="str">
        <f t="shared" si="35"/>
        <v>42322651f</v>
      </c>
      <c r="J457" s="167" t="str">
        <f t="shared" si="36"/>
        <v>42322651026 03</v>
      </c>
      <c r="K457" s="5"/>
      <c r="L457" s="167" t="str">
        <f t="shared" si="37"/>
        <v>42322651026 03B</v>
      </c>
      <c r="M457" s="5" t="str">
        <f t="shared" si="38"/>
        <v>ŠK ZEMPLÍN MICHALOVCE - SILOVÝ TROJBOJfBplnenie úloh verejného záujmu v športe</v>
      </c>
      <c r="N457" s="3" t="str">
        <f t="shared" si="39"/>
        <v>42322651fB</v>
      </c>
    </row>
    <row r="458" spans="1:14" x14ac:dyDescent="0.2">
      <c r="A458" s="166" t="s">
        <v>2787</v>
      </c>
      <c r="B458" s="204" t="str">
        <f>VLOOKUP(A458,Adr!A:B,2,FALSE)</f>
        <v>Školský športový klub Bernolákova 16 Košice</v>
      </c>
      <c r="C458" s="185" t="s">
        <v>350</v>
      </c>
      <c r="D458" s="287">
        <v>5000</v>
      </c>
      <c r="E458" s="173">
        <v>0</v>
      </c>
      <c r="F458" s="166" t="s">
        <v>349</v>
      </c>
      <c r="G458" s="169" t="s">
        <v>317</v>
      </c>
      <c r="H458" s="169" t="s">
        <v>1032</v>
      </c>
      <c r="I458" s="192" t="str">
        <f t="shared" si="35"/>
        <v>35539453f</v>
      </c>
      <c r="J458" s="167" t="str">
        <f t="shared" si="36"/>
        <v>35539453026 01</v>
      </c>
      <c r="K458" s="5"/>
      <c r="L458" s="167" t="str">
        <f t="shared" si="37"/>
        <v>35539453026 01B</v>
      </c>
      <c r="M458" s="5" t="str">
        <f t="shared" si="38"/>
        <v>Školský športový klub Bernolákova 16 KošicefBplnenie úloh verejného záujmu v športe</v>
      </c>
      <c r="N458" s="3" t="str">
        <f t="shared" si="39"/>
        <v>35539453fB</v>
      </c>
    </row>
    <row r="459" spans="1:14" x14ac:dyDescent="0.2">
      <c r="A459" s="198" t="s">
        <v>1460</v>
      </c>
      <c r="B459" s="204" t="str">
        <f>VLOOKUP(A459,Adr!A:B,2,FALSE)</f>
        <v>Špeciálne olympiády Slovensko</v>
      </c>
      <c r="C459" s="169" t="s">
        <v>1468</v>
      </c>
      <c r="D459" s="288">
        <v>460344</v>
      </c>
      <c r="E459" s="230">
        <v>0</v>
      </c>
      <c r="F459" s="166" t="s">
        <v>343</v>
      </c>
      <c r="G459" s="169" t="s">
        <v>321</v>
      </c>
      <c r="H459" s="169" t="s">
        <v>1032</v>
      </c>
      <c r="I459" s="192" t="str">
        <f t="shared" si="35"/>
        <v>30811406c</v>
      </c>
      <c r="J459" s="167" t="str">
        <f t="shared" si="36"/>
        <v>30811406026 03</v>
      </c>
      <c r="K459" s="5"/>
      <c r="L459" s="167" t="str">
        <f t="shared" si="37"/>
        <v>30811406026 03B</v>
      </c>
      <c r="M459" s="5" t="str">
        <f t="shared" si="38"/>
        <v>Špeciálne olympiády SlovenskocBzabezpečenie činnosti a úloh v roku 2025</v>
      </c>
      <c r="N459" s="3" t="str">
        <f t="shared" si="39"/>
        <v>30811406cB</v>
      </c>
    </row>
    <row r="460" spans="1:14" x14ac:dyDescent="0.2">
      <c r="A460" s="166" t="s">
        <v>2795</v>
      </c>
      <c r="B460" s="204" t="str">
        <f>VLOOKUP(A460,Adr!A:B,2,FALSE)</f>
        <v>Športovo – strelecké združenie GunSter</v>
      </c>
      <c r="C460" s="197" t="s">
        <v>350</v>
      </c>
      <c r="D460" s="191">
        <v>15000</v>
      </c>
      <c r="E460" s="173">
        <v>0</v>
      </c>
      <c r="F460" s="166" t="s">
        <v>349</v>
      </c>
      <c r="G460" s="169" t="s">
        <v>321</v>
      </c>
      <c r="H460" s="169" t="s">
        <v>1032</v>
      </c>
      <c r="I460" s="192" t="str">
        <f t="shared" si="35"/>
        <v>50843184f</v>
      </c>
      <c r="J460" s="167" t="str">
        <f t="shared" si="36"/>
        <v>50843184026 03</v>
      </c>
      <c r="K460" s="5"/>
      <c r="L460" s="167" t="str">
        <f t="shared" si="37"/>
        <v>50843184026 03B</v>
      </c>
      <c r="M460" s="5" t="str">
        <f t="shared" si="38"/>
        <v>Športovo – strelecké združenie GunSterfBplnenie úloh verejného záujmu v športe</v>
      </c>
      <c r="N460" s="3" t="str">
        <f t="shared" si="39"/>
        <v>50843184fB</v>
      </c>
    </row>
    <row r="461" spans="1:14" x14ac:dyDescent="0.2">
      <c r="A461" s="166" t="s">
        <v>2802</v>
      </c>
      <c r="B461" s="204" t="str">
        <f>VLOOKUP(A461,Adr!A:B,2,FALSE)</f>
        <v>Športový klub CENTRUM Svidník</v>
      </c>
      <c r="C461" s="197" t="s">
        <v>350</v>
      </c>
      <c r="D461" s="191">
        <v>42700</v>
      </c>
      <c r="E461" s="173">
        <v>0</v>
      </c>
      <c r="F461" s="166" t="s">
        <v>349</v>
      </c>
      <c r="G461" s="169" t="s">
        <v>321</v>
      </c>
      <c r="H461" s="169" t="s">
        <v>1032</v>
      </c>
      <c r="I461" s="192" t="str">
        <f t="shared" si="35"/>
        <v>37940155f</v>
      </c>
      <c r="J461" s="167" t="str">
        <f t="shared" si="36"/>
        <v>37940155026 03</v>
      </c>
      <c r="K461" s="5"/>
      <c r="L461" s="167" t="str">
        <f t="shared" si="37"/>
        <v>37940155026 03B</v>
      </c>
      <c r="M461" s="5" t="str">
        <f t="shared" si="38"/>
        <v>Športový klub CENTRUM SvidníkfBplnenie úloh verejného záujmu v športe</v>
      </c>
      <c r="N461" s="3" t="str">
        <f t="shared" si="39"/>
        <v>37940155fB</v>
      </c>
    </row>
    <row r="462" spans="1:14" x14ac:dyDescent="0.2">
      <c r="A462" s="166" t="s">
        <v>2812</v>
      </c>
      <c r="B462" s="204" t="str">
        <f>VLOOKUP(A462,Adr!A:B,2,FALSE)</f>
        <v>Športový klub CVČ Brusno pri ZŠ s MŠ Brusno</v>
      </c>
      <c r="C462" s="197" t="s">
        <v>350</v>
      </c>
      <c r="D462" s="191">
        <v>35000</v>
      </c>
      <c r="E462" s="173">
        <v>0</v>
      </c>
      <c r="F462" s="166" t="s">
        <v>349</v>
      </c>
      <c r="G462" s="169" t="s">
        <v>321</v>
      </c>
      <c r="H462" s="169" t="s">
        <v>1032</v>
      </c>
      <c r="I462" s="192" t="str">
        <f t="shared" si="35"/>
        <v>42301718f</v>
      </c>
      <c r="J462" s="167" t="str">
        <f t="shared" si="36"/>
        <v>42301718026 03</v>
      </c>
      <c r="K462" s="5"/>
      <c r="L462" s="167" t="str">
        <f t="shared" si="37"/>
        <v>42301718026 03B</v>
      </c>
      <c r="M462" s="5" t="str">
        <f t="shared" si="38"/>
        <v>Športový klub CVČ Brusno pri ZŠ s MŠ BrusnofBplnenie úloh verejného záujmu v športe</v>
      </c>
      <c r="N462" s="3" t="str">
        <f t="shared" si="39"/>
        <v>42301718fB</v>
      </c>
    </row>
    <row r="463" spans="1:14" x14ac:dyDescent="0.2">
      <c r="A463" s="202" t="s">
        <v>2821</v>
      </c>
      <c r="B463" s="204" t="str">
        <f>VLOOKUP(A463,Adr!A:B,2,FALSE)</f>
        <v>Športový klub GrandSport</v>
      </c>
      <c r="C463" s="196" t="s">
        <v>2990</v>
      </c>
      <c r="D463" s="287">
        <v>5000</v>
      </c>
      <c r="E463" s="173">
        <v>0</v>
      </c>
      <c r="F463" s="166" t="s">
        <v>360</v>
      </c>
      <c r="G463" s="169" t="s">
        <v>317</v>
      </c>
      <c r="H463" s="169" t="s">
        <v>1032</v>
      </c>
      <c r="I463" s="192" t="str">
        <f t="shared" si="35"/>
        <v>42184509l</v>
      </c>
      <c r="J463" s="167" t="str">
        <f t="shared" si="36"/>
        <v>42184509026 01</v>
      </c>
      <c r="K463" s="5"/>
      <c r="L463" s="167" t="str">
        <f t="shared" si="37"/>
        <v>42184509026 01B</v>
      </c>
      <c r="M463" s="5" t="str">
        <f t="shared" si="38"/>
        <v>Športový klub GrandSportlBšportové pohybové tábory pre mládež</v>
      </c>
      <c r="N463" s="3" t="str">
        <f t="shared" si="39"/>
        <v>42184509lB</v>
      </c>
    </row>
    <row r="464" spans="1:14" x14ac:dyDescent="0.2">
      <c r="A464" s="166" t="s">
        <v>2829</v>
      </c>
      <c r="B464" s="204" t="str">
        <f>VLOOKUP(A464,Adr!A:B,2,FALSE)</f>
        <v>Športový klub HANGAIR o.z.</v>
      </c>
      <c r="C464" s="185" t="s">
        <v>2990</v>
      </c>
      <c r="D464" s="289">
        <v>5000</v>
      </c>
      <c r="E464" s="173">
        <v>0</v>
      </c>
      <c r="F464" s="166" t="s">
        <v>360</v>
      </c>
      <c r="G464" s="169" t="s">
        <v>317</v>
      </c>
      <c r="H464" s="169" t="s">
        <v>1032</v>
      </c>
      <c r="I464" s="192" t="str">
        <f t="shared" si="35"/>
        <v>35539895l</v>
      </c>
      <c r="J464" s="167" t="str">
        <f t="shared" si="36"/>
        <v>35539895026 01</v>
      </c>
      <c r="K464" s="5"/>
      <c r="L464" s="167" t="str">
        <f t="shared" si="37"/>
        <v>35539895026 01B</v>
      </c>
      <c r="M464" s="5" t="str">
        <f t="shared" si="38"/>
        <v>Športový klub HANGAIR o.z.lBšportové pohybové tábory pre mládež</v>
      </c>
      <c r="N464" s="3" t="str">
        <f t="shared" si="39"/>
        <v>35539895lB</v>
      </c>
    </row>
    <row r="465" spans="1:14" x14ac:dyDescent="0.2">
      <c r="A465" s="166" t="s">
        <v>2837</v>
      </c>
      <c r="B465" s="204" t="str">
        <f>VLOOKUP(A465,Adr!A:B,2,FALSE)</f>
        <v>Športový klub Imet squash klub</v>
      </c>
      <c r="C465" s="196" t="s">
        <v>2990</v>
      </c>
      <c r="D465" s="287">
        <v>4800</v>
      </c>
      <c r="E465" s="230">
        <v>0</v>
      </c>
      <c r="F465" s="166" t="s">
        <v>360</v>
      </c>
      <c r="G465" s="169" t="s">
        <v>317</v>
      </c>
      <c r="H465" s="169" t="s">
        <v>1032</v>
      </c>
      <c r="I465" s="192" t="str">
        <f t="shared" si="35"/>
        <v>36066818l</v>
      </c>
      <c r="J465" s="167" t="str">
        <f t="shared" si="36"/>
        <v>36066818026 01</v>
      </c>
      <c r="K465" s="5"/>
      <c r="L465" s="167" t="str">
        <f t="shared" si="37"/>
        <v>36066818026 01B</v>
      </c>
      <c r="M465" s="5" t="str">
        <f t="shared" si="38"/>
        <v>Športový klub Imet squash klublBšportové pohybové tábory pre mládež</v>
      </c>
      <c r="N465" s="3" t="str">
        <f t="shared" si="39"/>
        <v>36066818lB</v>
      </c>
    </row>
    <row r="466" spans="1:14" x14ac:dyDescent="0.2">
      <c r="A466" s="198" t="s">
        <v>2844</v>
      </c>
      <c r="B466" s="204" t="str">
        <f>VLOOKUP(A466,Adr!A:B,2,FALSE)</f>
        <v>Športový klub obce Tvrdošovce</v>
      </c>
      <c r="C466" s="169" t="s">
        <v>350</v>
      </c>
      <c r="D466" s="288">
        <v>2000</v>
      </c>
      <c r="E466" s="173">
        <v>0</v>
      </c>
      <c r="F466" s="166" t="s">
        <v>349</v>
      </c>
      <c r="G466" s="169" t="s">
        <v>317</v>
      </c>
      <c r="H466" s="169" t="s">
        <v>1032</v>
      </c>
      <c r="I466" s="192" t="str">
        <f t="shared" si="35"/>
        <v>00654701f</v>
      </c>
      <c r="J466" s="167" t="str">
        <f t="shared" si="36"/>
        <v>00654701026 01</v>
      </c>
      <c r="K466" s="5"/>
      <c r="L466" s="167" t="str">
        <f t="shared" si="37"/>
        <v>00654701026 01B</v>
      </c>
      <c r="M466" s="5" t="str">
        <f t="shared" si="38"/>
        <v>Športový klub obce TvrdošovcefBplnenie úloh verejného záujmu v športe</v>
      </c>
      <c r="N466" s="3" t="str">
        <f t="shared" si="39"/>
        <v>00654701fB</v>
      </c>
    </row>
    <row r="467" spans="1:14" x14ac:dyDescent="0.2">
      <c r="A467" s="166" t="s">
        <v>2044</v>
      </c>
      <c r="B467" s="204" t="str">
        <f>VLOOKUP(A467,Adr!A:B,2,FALSE)</f>
        <v>Športový klub polície - ILYO Taekwondo Košice</v>
      </c>
      <c r="C467" s="185" t="s">
        <v>2990</v>
      </c>
      <c r="D467" s="287">
        <v>5000</v>
      </c>
      <c r="E467" s="230">
        <v>0</v>
      </c>
      <c r="F467" s="166" t="s">
        <v>360</v>
      </c>
      <c r="G467" s="169" t="s">
        <v>317</v>
      </c>
      <c r="H467" s="169" t="s">
        <v>1032</v>
      </c>
      <c r="I467" s="192" t="str">
        <f t="shared" si="35"/>
        <v>42250765l</v>
      </c>
      <c r="J467" s="167" t="str">
        <f t="shared" si="36"/>
        <v>42250765026 01</v>
      </c>
      <c r="K467" s="5"/>
      <c r="L467" s="167" t="str">
        <f t="shared" si="37"/>
        <v>42250765026 01B</v>
      </c>
      <c r="M467" s="5" t="str">
        <f t="shared" si="38"/>
        <v>Športový klub polície - ILYO Taekwondo KošicelBšportové pohybové tábory pre mládež</v>
      </c>
      <c r="N467" s="3" t="str">
        <f t="shared" si="39"/>
        <v>42250765lB</v>
      </c>
    </row>
    <row r="468" spans="1:14" x14ac:dyDescent="0.2">
      <c r="A468" s="166" t="s">
        <v>2044</v>
      </c>
      <c r="B468" s="204" t="str">
        <f>VLOOKUP(A468,Adr!A:B,2,FALSE)</f>
        <v>Športový klub polície - ILYO Taekwondo Košice</v>
      </c>
      <c r="C468" s="185" t="s">
        <v>2219</v>
      </c>
      <c r="D468" s="289">
        <v>7000</v>
      </c>
      <c r="E468" s="173">
        <v>0</v>
      </c>
      <c r="F468" s="166" t="s">
        <v>362</v>
      </c>
      <c r="G468" s="169" t="s">
        <v>321</v>
      </c>
      <c r="H468" s="169" t="s">
        <v>1032</v>
      </c>
      <c r="I468" s="192" t="str">
        <f t="shared" si="35"/>
        <v>42250765m</v>
      </c>
      <c r="J468" s="167" t="str">
        <f t="shared" si="36"/>
        <v>42250765026 03</v>
      </c>
      <c r="K468" s="5"/>
      <c r="L468" s="167" t="str">
        <f t="shared" si="37"/>
        <v>42250765026 03B</v>
      </c>
      <c r="M468" s="5" t="str">
        <f t="shared" si="38"/>
        <v>Športový klub polície - ILYO Taekwondo KošicemBILYO cup 2025</v>
      </c>
      <c r="N468" s="3" t="str">
        <f t="shared" si="39"/>
        <v>42250765mB</v>
      </c>
    </row>
    <row r="469" spans="1:14" x14ac:dyDescent="0.2">
      <c r="A469" s="166" t="s">
        <v>2853</v>
      </c>
      <c r="B469" s="204" t="str">
        <f>VLOOKUP(A469,Adr!A:B,2,FALSE)</f>
        <v>Športový klub Real team Trenčín, o.z.</v>
      </c>
      <c r="C469" s="169" t="s">
        <v>2990</v>
      </c>
      <c r="D469" s="288">
        <v>4800</v>
      </c>
      <c r="E469" s="173">
        <v>0</v>
      </c>
      <c r="F469" s="166" t="s">
        <v>360</v>
      </c>
      <c r="G469" s="169" t="s">
        <v>317</v>
      </c>
      <c r="H469" s="169" t="s">
        <v>1032</v>
      </c>
      <c r="I469" s="192" t="str">
        <f t="shared" si="35"/>
        <v>36130036l</v>
      </c>
      <c r="J469" s="167" t="str">
        <f t="shared" si="36"/>
        <v>36130036026 01</v>
      </c>
      <c r="K469" s="5"/>
      <c r="L469" s="167" t="str">
        <f t="shared" si="37"/>
        <v>36130036026 01B</v>
      </c>
      <c r="M469" s="5" t="str">
        <f t="shared" si="38"/>
        <v>Športový klub Real team Trenčín, o.z.lBšportové pohybové tábory pre mládež</v>
      </c>
      <c r="N469" s="3" t="str">
        <f t="shared" si="39"/>
        <v>36130036lB</v>
      </c>
    </row>
    <row r="470" spans="1:14" x14ac:dyDescent="0.2">
      <c r="A470" s="198" t="s">
        <v>2861</v>
      </c>
      <c r="B470" s="204" t="str">
        <f>VLOOKUP(A470,Adr!A:B,2,FALSE)</f>
        <v>Športový klub Strongman Poprad</v>
      </c>
      <c r="C470" s="169" t="s">
        <v>350</v>
      </c>
      <c r="D470" s="172">
        <v>5000</v>
      </c>
      <c r="E470" s="173">
        <v>0</v>
      </c>
      <c r="F470" s="166" t="s">
        <v>349</v>
      </c>
      <c r="G470" s="169" t="s">
        <v>321</v>
      </c>
      <c r="H470" s="169" t="s">
        <v>1032</v>
      </c>
      <c r="I470" s="192" t="str">
        <f t="shared" si="35"/>
        <v>50231570f</v>
      </c>
      <c r="J470" s="167" t="str">
        <f t="shared" si="36"/>
        <v>50231570026 03</v>
      </c>
      <c r="K470" s="5"/>
      <c r="L470" s="167" t="str">
        <f t="shared" si="37"/>
        <v>50231570026 03B</v>
      </c>
      <c r="M470" s="5" t="str">
        <f t="shared" si="38"/>
        <v>Športový klub Strongman PopradfBplnenie úloh verejného záujmu v športe</v>
      </c>
      <c r="N470" s="3" t="str">
        <f t="shared" si="39"/>
        <v>50231570fB</v>
      </c>
    </row>
    <row r="471" spans="1:14" x14ac:dyDescent="0.2">
      <c r="A471" s="166" t="s">
        <v>2051</v>
      </c>
      <c r="B471" s="204" t="str">
        <f>VLOOKUP(A471,Adr!A:B,2,FALSE)</f>
        <v>Športový klub ZEMPLÍN Michalovce - oddiel Judo, o.z.</v>
      </c>
      <c r="C471" s="185" t="s">
        <v>2990</v>
      </c>
      <c r="D471" s="287">
        <v>5000</v>
      </c>
      <c r="E471" s="230">
        <v>0</v>
      </c>
      <c r="F471" s="166" t="s">
        <v>360</v>
      </c>
      <c r="G471" s="169" t="s">
        <v>317</v>
      </c>
      <c r="H471" s="169" t="s">
        <v>1032</v>
      </c>
      <c r="I471" s="192" t="str">
        <f t="shared" si="35"/>
        <v>31997449l</v>
      </c>
      <c r="J471" s="167" t="str">
        <f t="shared" si="36"/>
        <v>31997449026 01</v>
      </c>
      <c r="K471" s="5"/>
      <c r="L471" s="167" t="str">
        <f t="shared" si="37"/>
        <v>31997449026 01B</v>
      </c>
      <c r="M471" s="5" t="str">
        <f t="shared" si="38"/>
        <v>Športový klub ZEMPLÍN Michalovce - oddiel Judo, o.z.lBšportové pohybové tábory pre mládež</v>
      </c>
      <c r="N471" s="3" t="str">
        <f t="shared" si="39"/>
        <v>31997449lB</v>
      </c>
    </row>
    <row r="472" spans="1:14" x14ac:dyDescent="0.2">
      <c r="A472" s="166" t="s">
        <v>2051</v>
      </c>
      <c r="B472" s="204" t="str">
        <f>VLOOKUP(A472,Adr!A:B,2,FALSE)</f>
        <v>Športový klub ZEMPLÍN Michalovce - oddiel Judo, o.z.</v>
      </c>
      <c r="C472" s="196" t="s">
        <v>2220</v>
      </c>
      <c r="D472" s="289">
        <v>4500</v>
      </c>
      <c r="E472" s="230">
        <v>0</v>
      </c>
      <c r="F472" s="166" t="s">
        <v>362</v>
      </c>
      <c r="G472" s="169" t="s">
        <v>321</v>
      </c>
      <c r="H472" s="169" t="s">
        <v>1032</v>
      </c>
      <c r="I472" s="192" t="str">
        <f t="shared" si="35"/>
        <v>31997449m</v>
      </c>
      <c r="J472" s="167" t="str">
        <f t="shared" si="36"/>
        <v>31997449026 03</v>
      </c>
      <c r="K472" s="5"/>
      <c r="L472" s="167" t="str">
        <f t="shared" si="37"/>
        <v>31997449026 03B</v>
      </c>
      <c r="M472" s="5" t="str">
        <f t="shared" si="38"/>
        <v>Športový klub ZEMPLÍN Michalovce - oddiel Judo, o.z.mB53 ročník Grand Prix Michalovce v judo</v>
      </c>
      <c r="N472" s="3" t="str">
        <f t="shared" si="39"/>
        <v>31997449mB</v>
      </c>
    </row>
    <row r="473" spans="1:14" x14ac:dyDescent="0.2">
      <c r="A473" s="182" t="s">
        <v>2868</v>
      </c>
      <c r="B473" s="204" t="str">
        <f>VLOOKUP(A473,Adr!A:B,2,FALSE)</f>
        <v>ŠŤASTNÉ DETSTVO</v>
      </c>
      <c r="C473" s="185" t="s">
        <v>350</v>
      </c>
      <c r="D473" s="187">
        <v>3000</v>
      </c>
      <c r="E473" s="230">
        <v>0</v>
      </c>
      <c r="F473" s="182" t="s">
        <v>349</v>
      </c>
      <c r="G473" s="185" t="s">
        <v>321</v>
      </c>
      <c r="H473" s="185" t="s">
        <v>1032</v>
      </c>
      <c r="I473" s="192" t="str">
        <f t="shared" si="35"/>
        <v>42394601f</v>
      </c>
      <c r="J473" s="167" t="str">
        <f t="shared" si="36"/>
        <v>42394601026 03</v>
      </c>
      <c r="K473" s="5"/>
      <c r="L473" s="167" t="str">
        <f t="shared" si="37"/>
        <v>42394601026 03B</v>
      </c>
      <c r="M473" s="5" t="str">
        <f t="shared" si="38"/>
        <v>ŠŤASTNÉ DETSTVOfBplnenie úloh verejného záujmu v športe</v>
      </c>
      <c r="N473" s="3" t="str">
        <f t="shared" si="39"/>
        <v>42394601fB</v>
      </c>
    </row>
    <row r="474" spans="1:14" x14ac:dyDescent="0.2">
      <c r="A474" s="166" t="s">
        <v>2876</v>
      </c>
      <c r="B474" s="204" t="str">
        <f>VLOOKUP(A474,Adr!A:B,2,FALSE)</f>
        <v>Tajovský beh</v>
      </c>
      <c r="C474" s="196" t="s">
        <v>350</v>
      </c>
      <c r="D474" s="186">
        <v>15000</v>
      </c>
      <c r="E474" s="173">
        <v>0</v>
      </c>
      <c r="F474" s="166" t="s">
        <v>349</v>
      </c>
      <c r="G474" s="169" t="s">
        <v>321</v>
      </c>
      <c r="H474" s="169" t="s">
        <v>1032</v>
      </c>
      <c r="I474" s="192" t="str">
        <f t="shared" si="35"/>
        <v>56642504f</v>
      </c>
      <c r="J474" s="167" t="str">
        <f t="shared" si="36"/>
        <v>56642504026 03</v>
      </c>
      <c r="K474" s="5"/>
      <c r="L474" s="167" t="str">
        <f t="shared" si="37"/>
        <v>56642504026 03B</v>
      </c>
      <c r="M474" s="5" t="str">
        <f t="shared" si="38"/>
        <v>Tajovský behfBplnenie úloh verejného záujmu v športe</v>
      </c>
      <c r="N474" s="3" t="str">
        <f t="shared" si="39"/>
        <v>56642504fB</v>
      </c>
    </row>
    <row r="475" spans="1:14" x14ac:dyDescent="0.2">
      <c r="A475" s="166" t="s">
        <v>2058</v>
      </c>
      <c r="B475" s="204" t="str">
        <f>VLOOKUP(A475,Adr!A:B,2,FALSE)</f>
        <v>TANEČNÉ CENTRUM CHARIZMA</v>
      </c>
      <c r="C475" s="185" t="s">
        <v>2221</v>
      </c>
      <c r="D475" s="287">
        <v>4500</v>
      </c>
      <c r="E475" s="173">
        <v>0</v>
      </c>
      <c r="F475" s="166" t="s">
        <v>362</v>
      </c>
      <c r="G475" s="169" t="s">
        <v>321</v>
      </c>
      <c r="H475" s="169" t="s">
        <v>1032</v>
      </c>
      <c r="I475" s="192" t="str">
        <f t="shared" si="35"/>
        <v>31772897m</v>
      </c>
      <c r="J475" s="167" t="str">
        <f t="shared" si="36"/>
        <v>31772897026 03</v>
      </c>
      <c r="K475" s="5"/>
      <c r="L475" s="167" t="str">
        <f t="shared" si="37"/>
        <v>31772897026 03B</v>
      </c>
      <c r="M475" s="5" t="str">
        <f t="shared" si="38"/>
        <v>TANEČNÉ CENTRUM CHARIZMAmBPEZINSKÝ STRAPEC - 50.ročník</v>
      </c>
      <c r="N475" s="3" t="str">
        <f t="shared" si="39"/>
        <v>31772897mB</v>
      </c>
    </row>
    <row r="476" spans="1:14" ht="20.399999999999999" x14ac:dyDescent="0.2">
      <c r="A476" s="202" t="s">
        <v>2067</v>
      </c>
      <c r="B476" s="204" t="str">
        <f>VLOOKUP(A476,Adr!A:B,2,FALSE)</f>
        <v>TANEČNO ŠPORTOVÝ KLUB M+M BRATISLAVA pri ZŠ Ostredková</v>
      </c>
      <c r="C476" s="190" t="s">
        <v>2222</v>
      </c>
      <c r="D476" s="288">
        <v>4500</v>
      </c>
      <c r="E476" s="230">
        <v>0</v>
      </c>
      <c r="F476" s="166" t="s">
        <v>362</v>
      </c>
      <c r="G476" s="169" t="s">
        <v>321</v>
      </c>
      <c r="H476" s="169" t="s">
        <v>1032</v>
      </c>
      <c r="I476" s="192" t="str">
        <f t="shared" si="35"/>
        <v>31785131m</v>
      </c>
      <c r="J476" s="167" t="str">
        <f t="shared" si="36"/>
        <v>31785131026 03</v>
      </c>
      <c r="K476" s="5"/>
      <c r="L476" s="167" t="str">
        <f t="shared" si="37"/>
        <v>31785131026 03B</v>
      </c>
      <c r="M476" s="5" t="str">
        <f t="shared" si="38"/>
        <v>TANEČNO ŠPORTOVÝ KLUB M+M BRATISLAVA pri ZŠ OstredkovámBSlovak Open Championship 2025 (spojené podujatia Bratislava Open a Dunajský pohár)</v>
      </c>
      <c r="N476" s="3" t="str">
        <f t="shared" si="39"/>
        <v>31785131mB</v>
      </c>
    </row>
    <row r="477" spans="1:14" x14ac:dyDescent="0.2">
      <c r="A477" s="198" t="s">
        <v>2884</v>
      </c>
      <c r="B477" s="204" t="str">
        <f>VLOOKUP(A477,Adr!A:B,2,FALSE)</f>
        <v>Tanečný klub Jessy Vavrišovo</v>
      </c>
      <c r="C477" s="169" t="s">
        <v>2990</v>
      </c>
      <c r="D477" s="288">
        <v>3600</v>
      </c>
      <c r="E477" s="173">
        <v>0</v>
      </c>
      <c r="F477" s="166" t="s">
        <v>360</v>
      </c>
      <c r="G477" s="169" t="s">
        <v>317</v>
      </c>
      <c r="H477" s="169" t="s">
        <v>1032</v>
      </c>
      <c r="I477" s="192" t="str">
        <f t="shared" si="35"/>
        <v>37909487l</v>
      </c>
      <c r="J477" s="167" t="str">
        <f t="shared" si="36"/>
        <v>37909487026 01</v>
      </c>
      <c r="K477" s="5"/>
      <c r="L477" s="167" t="str">
        <f t="shared" si="37"/>
        <v>37909487026 01B</v>
      </c>
      <c r="M477" s="5" t="str">
        <f t="shared" si="38"/>
        <v>Tanečný klub Jessy VavrišovolBšportové pohybové tábory pre mládež</v>
      </c>
      <c r="N477" s="3" t="str">
        <f t="shared" si="39"/>
        <v>37909487lB</v>
      </c>
    </row>
    <row r="478" spans="1:14" x14ac:dyDescent="0.2">
      <c r="A478" s="166" t="s">
        <v>2893</v>
      </c>
      <c r="B478" s="204" t="str">
        <f>VLOOKUP(A478,Adr!A:B,2,FALSE)</f>
        <v>Tanečný klub JUMPING</v>
      </c>
      <c r="C478" s="185" t="s">
        <v>2990</v>
      </c>
      <c r="D478" s="287">
        <v>5000</v>
      </c>
      <c r="E478" s="173">
        <v>0</v>
      </c>
      <c r="F478" s="166" t="s">
        <v>360</v>
      </c>
      <c r="G478" s="169" t="s">
        <v>317</v>
      </c>
      <c r="H478" s="169" t="s">
        <v>1032</v>
      </c>
      <c r="I478" s="192" t="str">
        <f t="shared" si="35"/>
        <v>36107921l</v>
      </c>
      <c r="J478" s="167" t="str">
        <f t="shared" si="36"/>
        <v>36107921026 01</v>
      </c>
      <c r="K478" s="5"/>
      <c r="L478" s="167" t="str">
        <f t="shared" si="37"/>
        <v>36107921026 01B</v>
      </c>
      <c r="M478" s="5" t="str">
        <f t="shared" si="38"/>
        <v>Tanečný klub JUMPINGlBšportové pohybové tábory pre mládež</v>
      </c>
      <c r="N478" s="3" t="str">
        <f t="shared" si="39"/>
        <v>36107921lB</v>
      </c>
    </row>
    <row r="479" spans="1:14" x14ac:dyDescent="0.2">
      <c r="A479" s="166" t="s">
        <v>2902</v>
      </c>
      <c r="B479" s="204" t="str">
        <f>VLOOKUP(A479,Adr!A:B,2,FALSE)</f>
        <v>Telovýchovná jednota - Športové kluby Krupina</v>
      </c>
      <c r="C479" s="196" t="s">
        <v>2990</v>
      </c>
      <c r="D479" s="289">
        <v>4180</v>
      </c>
      <c r="E479" s="230">
        <v>0</v>
      </c>
      <c r="F479" s="166" t="s">
        <v>360</v>
      </c>
      <c r="G479" s="169" t="s">
        <v>317</v>
      </c>
      <c r="H479" s="169" t="s">
        <v>1032</v>
      </c>
      <c r="I479" s="192" t="str">
        <f t="shared" si="35"/>
        <v>00592552l</v>
      </c>
      <c r="J479" s="167" t="str">
        <f t="shared" si="36"/>
        <v>00592552026 01</v>
      </c>
      <c r="K479" s="5"/>
      <c r="L479" s="167" t="str">
        <f t="shared" si="37"/>
        <v>00592552026 01B</v>
      </c>
      <c r="M479" s="5" t="str">
        <f t="shared" si="38"/>
        <v>Telovýchovná jednota - Športové kluby KrupinalBšportové pohybové tábory pre mládež</v>
      </c>
      <c r="N479" s="3" t="str">
        <f t="shared" si="39"/>
        <v>00592552lB</v>
      </c>
    </row>
    <row r="480" spans="1:14" x14ac:dyDescent="0.2">
      <c r="A480" s="202" t="s">
        <v>2074</v>
      </c>
      <c r="B480" s="204" t="str">
        <f>VLOOKUP(A480,Adr!A:B,2,FALSE)</f>
        <v>Telovýchovná jednota DRUŽBA PIEŠŤANY</v>
      </c>
      <c r="C480" s="185" t="s">
        <v>2223</v>
      </c>
      <c r="D480" s="287">
        <v>10000</v>
      </c>
      <c r="E480" s="173">
        <v>0</v>
      </c>
      <c r="F480" s="166" t="s">
        <v>362</v>
      </c>
      <c r="G480" s="169" t="s">
        <v>321</v>
      </c>
      <c r="H480" s="169" t="s">
        <v>1032</v>
      </c>
      <c r="I480" s="192" t="str">
        <f t="shared" si="35"/>
        <v>00892424m</v>
      </c>
      <c r="J480" s="167" t="str">
        <f t="shared" si="36"/>
        <v>00892424026 03</v>
      </c>
      <c r="K480" s="5"/>
      <c r="L480" s="167" t="str">
        <f t="shared" si="37"/>
        <v>00892424026 03B</v>
      </c>
      <c r="M480" s="5" t="str">
        <f t="shared" si="38"/>
        <v>Telovýchovná jednota DRUŽBA PIEŠŤANYmBSilvestrovský beh 2025, 61.ročník</v>
      </c>
      <c r="N480" s="3" t="str">
        <f t="shared" si="39"/>
        <v>00892424mB</v>
      </c>
    </row>
    <row r="481" spans="1:14" x14ac:dyDescent="0.2">
      <c r="A481" s="166" t="s">
        <v>2911</v>
      </c>
      <c r="B481" s="204" t="str">
        <f>VLOOKUP(A481,Adr!A:B,2,FALSE)</f>
        <v>Telovýchovná jednota DUKLA Trenčín, o. z.</v>
      </c>
      <c r="C481" s="196" t="s">
        <v>350</v>
      </c>
      <c r="D481" s="186">
        <v>9000</v>
      </c>
      <c r="E481" s="173">
        <v>0</v>
      </c>
      <c r="F481" s="166" t="s">
        <v>349</v>
      </c>
      <c r="G481" s="169" t="s">
        <v>321</v>
      </c>
      <c r="H481" s="169" t="s">
        <v>1032</v>
      </c>
      <c r="I481" s="192" t="str">
        <f t="shared" si="35"/>
        <v>18048528f</v>
      </c>
      <c r="J481" s="167" t="str">
        <f t="shared" si="36"/>
        <v>18048528026 03</v>
      </c>
      <c r="K481" s="5"/>
      <c r="L481" s="167" t="str">
        <f t="shared" si="37"/>
        <v>18048528026 03B</v>
      </c>
      <c r="M481" s="5" t="str">
        <f t="shared" si="38"/>
        <v>Telovýchovná jednota DUKLA Trenčín, o. z.fBplnenie úloh verejného záujmu v športe</v>
      </c>
      <c r="N481" s="3" t="str">
        <f t="shared" si="39"/>
        <v>18048528fB</v>
      </c>
    </row>
    <row r="482" spans="1:14" x14ac:dyDescent="0.2">
      <c r="A482" s="166" t="s">
        <v>2082</v>
      </c>
      <c r="B482" s="204" t="str">
        <f>VLOOKUP(A482,Adr!A:B,2,FALSE)</f>
        <v>Telovýchovná jednota Nižná</v>
      </c>
      <c r="C482" s="196" t="s">
        <v>2224</v>
      </c>
      <c r="D482" s="289">
        <v>8000</v>
      </c>
      <c r="E482" s="230">
        <v>0</v>
      </c>
      <c r="F482" s="166" t="s">
        <v>362</v>
      </c>
      <c r="G482" s="169" t="s">
        <v>321</v>
      </c>
      <c r="H482" s="169" t="s">
        <v>1032</v>
      </c>
      <c r="I482" s="192" t="str">
        <f t="shared" si="35"/>
        <v>00592129m</v>
      </c>
      <c r="J482" s="167" t="str">
        <f t="shared" si="36"/>
        <v>00592129026 03</v>
      </c>
      <c r="K482" s="5"/>
      <c r="L482" s="167" t="str">
        <f t="shared" si="37"/>
        <v>00592129026 03B</v>
      </c>
      <c r="M482" s="5" t="str">
        <f t="shared" si="38"/>
        <v>Telovýchovná jednota NižnámB57. ročník Okolo Tatier</v>
      </c>
      <c r="N482" s="3" t="str">
        <f t="shared" si="39"/>
        <v>00592129mB</v>
      </c>
    </row>
    <row r="483" spans="1:14" x14ac:dyDescent="0.2">
      <c r="A483" s="202" t="s">
        <v>2092</v>
      </c>
      <c r="B483" s="204" t="str">
        <f>VLOOKUP(A483,Adr!A:B,2,FALSE)</f>
        <v>Telovýchovná jednota Nohejbalový klub Zalužice</v>
      </c>
      <c r="C483" s="196" t="s">
        <v>2225</v>
      </c>
      <c r="D483" s="288">
        <v>3105</v>
      </c>
      <c r="E483" s="173">
        <v>0</v>
      </c>
      <c r="F483" s="166" t="s">
        <v>362</v>
      </c>
      <c r="G483" s="169" t="s">
        <v>321</v>
      </c>
      <c r="H483" s="169" t="s">
        <v>1032</v>
      </c>
      <c r="I483" s="192" t="str">
        <f t="shared" si="35"/>
        <v>31945899m</v>
      </c>
      <c r="J483" s="167" t="str">
        <f t="shared" si="36"/>
        <v>31945899026 03</v>
      </c>
      <c r="K483" s="5"/>
      <c r="L483" s="167" t="str">
        <f t="shared" si="37"/>
        <v>31945899026 03B</v>
      </c>
      <c r="M483" s="5" t="str">
        <f t="shared" si="38"/>
        <v>Telovýchovná jednota Nohejbalový klub ZalužicemB30.ročník nohejbalového turnaja - Memoriál v Zalužiciach</v>
      </c>
      <c r="N483" s="3" t="str">
        <f t="shared" si="39"/>
        <v>31945899mB</v>
      </c>
    </row>
    <row r="484" spans="1:14" x14ac:dyDescent="0.2">
      <c r="A484" s="202" t="s">
        <v>2101</v>
      </c>
      <c r="B484" s="204" t="str">
        <f>VLOOKUP(A484,Adr!A:B,2,FALSE)</f>
        <v>Telovýchovná jednota Roháče Zuberec</v>
      </c>
      <c r="C484" s="196" t="s">
        <v>2226</v>
      </c>
      <c r="D484" s="289">
        <v>2600</v>
      </c>
      <c r="E484" s="230">
        <v>0</v>
      </c>
      <c r="F484" s="166" t="s">
        <v>362</v>
      </c>
      <c r="G484" s="169" t="s">
        <v>321</v>
      </c>
      <c r="H484" s="169" t="s">
        <v>1032</v>
      </c>
      <c r="I484" s="192" t="str">
        <f t="shared" si="35"/>
        <v>00592196m</v>
      </c>
      <c r="J484" s="167" t="str">
        <f t="shared" si="36"/>
        <v>00592196026 03</v>
      </c>
      <c r="K484" s="5"/>
      <c r="L484" s="167" t="str">
        <f t="shared" si="37"/>
        <v>00592196026 03B</v>
      </c>
      <c r="M484" s="5" t="str">
        <f t="shared" si="38"/>
        <v>Telovýchovná jednota Roháče ZuberecmBO Goralský klobúčik</v>
      </c>
      <c r="N484" s="3" t="str">
        <f t="shared" si="39"/>
        <v>00592196mB</v>
      </c>
    </row>
    <row r="485" spans="1:14" x14ac:dyDescent="0.2">
      <c r="A485" s="166" t="s">
        <v>2918</v>
      </c>
      <c r="B485" s="204" t="str">
        <f>VLOOKUP(A485,Adr!A:B,2,FALSE)</f>
        <v>Telovýchovná jednota Slávia Univerzity veterinárskeho lekárstva a farmácie v Košiciach</v>
      </c>
      <c r="C485" s="185" t="s">
        <v>350</v>
      </c>
      <c r="D485" s="187">
        <v>5000</v>
      </c>
      <c r="E485" s="173">
        <v>0</v>
      </c>
      <c r="F485" s="182" t="s">
        <v>349</v>
      </c>
      <c r="G485" s="185" t="s">
        <v>317</v>
      </c>
      <c r="H485" s="185" t="s">
        <v>1032</v>
      </c>
      <c r="I485" s="192" t="str">
        <f t="shared" si="35"/>
        <v>31953441f</v>
      </c>
      <c r="J485" s="167" t="str">
        <f t="shared" si="36"/>
        <v>31953441026 01</v>
      </c>
      <c r="K485" s="5"/>
      <c r="L485" s="167" t="str">
        <f t="shared" si="37"/>
        <v>31953441026 01B</v>
      </c>
      <c r="M485" s="5" t="str">
        <f t="shared" si="38"/>
        <v>Telovýchovná jednota Slávia Univerzity veterinárskeho lekárstva a farmácie v KošiciachfBplnenie úloh verejného záujmu v športe</v>
      </c>
      <c r="N485" s="3" t="str">
        <f t="shared" si="39"/>
        <v>31953441fB</v>
      </c>
    </row>
    <row r="486" spans="1:14" x14ac:dyDescent="0.2">
      <c r="A486" s="202" t="s">
        <v>2926</v>
      </c>
      <c r="B486" s="204" t="str">
        <f>VLOOKUP(A486,Adr!A:B,2,FALSE)</f>
        <v>Telovýchovná jednota Sokol Ilava</v>
      </c>
      <c r="C486" s="169" t="s">
        <v>2990</v>
      </c>
      <c r="D486" s="288">
        <v>4985</v>
      </c>
      <c r="E486" s="173">
        <v>0</v>
      </c>
      <c r="F486" s="166" t="s">
        <v>360</v>
      </c>
      <c r="G486" s="169" t="s">
        <v>317</v>
      </c>
      <c r="H486" s="169" t="s">
        <v>1032</v>
      </c>
      <c r="I486" s="192" t="str">
        <f t="shared" si="35"/>
        <v>17059364l</v>
      </c>
      <c r="J486" s="167" t="str">
        <f t="shared" si="36"/>
        <v>17059364026 01</v>
      </c>
      <c r="K486" s="5"/>
      <c r="L486" s="167" t="str">
        <f t="shared" si="37"/>
        <v>17059364026 01B</v>
      </c>
      <c r="M486" s="5" t="str">
        <f t="shared" si="38"/>
        <v>Telovýchovná jednota Sokol IlavalBšportové pohybové tábory pre mládež</v>
      </c>
      <c r="N486" s="3" t="str">
        <f t="shared" si="39"/>
        <v>17059364lB</v>
      </c>
    </row>
    <row r="487" spans="1:14" x14ac:dyDescent="0.2">
      <c r="A487" s="166" t="s">
        <v>2111</v>
      </c>
      <c r="B487" s="204" t="str">
        <f>VLOOKUP(A487,Adr!A:B,2,FALSE)</f>
        <v>Telovýchovná jednota Športový klub Podbiel</v>
      </c>
      <c r="C487" s="197" t="s">
        <v>2227</v>
      </c>
      <c r="D487" s="290">
        <v>7000</v>
      </c>
      <c r="E487" s="173">
        <v>0</v>
      </c>
      <c r="F487" s="166" t="s">
        <v>362</v>
      </c>
      <c r="G487" s="169" t="s">
        <v>321</v>
      </c>
      <c r="H487" s="169" t="s">
        <v>1032</v>
      </c>
      <c r="I487" s="192" t="str">
        <f t="shared" si="35"/>
        <v>14220059m</v>
      </c>
      <c r="J487" s="167" t="str">
        <f t="shared" si="36"/>
        <v>14220059026 03</v>
      </c>
      <c r="K487" s="5"/>
      <c r="L487" s="167" t="str">
        <f t="shared" si="37"/>
        <v>14220059026 03B</v>
      </c>
      <c r="M487" s="5" t="str">
        <f t="shared" si="38"/>
        <v>Telovýchovná jednota Športový klub PodbielmBCestný beh SNP Roháče - Podbiel 34. ročník</v>
      </c>
      <c r="N487" s="3" t="str">
        <f t="shared" si="39"/>
        <v>14220059mB</v>
      </c>
    </row>
    <row r="488" spans="1:14" x14ac:dyDescent="0.2">
      <c r="A488" s="202" t="s">
        <v>2118</v>
      </c>
      <c r="B488" s="204" t="str">
        <f>VLOOKUP(A488,Adr!A:B,2,FALSE)</f>
        <v>Telovýchovná jednota Štart, sekcia nevidiacich a slabozrakých športovcov Slovenska 054 01 Levoča</v>
      </c>
      <c r="C488" s="185" t="s">
        <v>2228</v>
      </c>
      <c r="D488" s="287">
        <v>2600</v>
      </c>
      <c r="E488" s="230">
        <v>0</v>
      </c>
      <c r="F488" s="166" t="s">
        <v>362</v>
      </c>
      <c r="G488" s="169" t="s">
        <v>321</v>
      </c>
      <c r="H488" s="169" t="s">
        <v>1032</v>
      </c>
      <c r="I488" s="192" t="str">
        <f t="shared" si="35"/>
        <v>17151414m</v>
      </c>
      <c r="J488" s="167" t="str">
        <f t="shared" si="36"/>
        <v>17151414026 03</v>
      </c>
      <c r="K488" s="5"/>
      <c r="L488" s="167" t="str">
        <f t="shared" si="37"/>
        <v>17151414026 03B</v>
      </c>
      <c r="M488" s="5" t="str">
        <f t="shared" si="38"/>
        <v>Telovýchovná jednota Štart, sekcia nevidiacich a slabozrakých športovcov Slovenska 054 01 LevočamB19. ročník Levoča Cup 2025</v>
      </c>
      <c r="N488" s="3" t="str">
        <f t="shared" si="39"/>
        <v>17151414mB</v>
      </c>
    </row>
    <row r="489" spans="1:14" x14ac:dyDescent="0.2">
      <c r="A489" s="202" t="s">
        <v>2940</v>
      </c>
      <c r="B489" s="204" t="str">
        <f>VLOOKUP(A489,Adr!A:B,2,FALSE)</f>
        <v>Tenisový klub Hriňová</v>
      </c>
      <c r="C489" s="169" t="s">
        <v>2990</v>
      </c>
      <c r="D489" s="288">
        <v>2520</v>
      </c>
      <c r="E489" s="173">
        <v>0</v>
      </c>
      <c r="F489" s="166" t="s">
        <v>360</v>
      </c>
      <c r="G489" s="169" t="s">
        <v>317</v>
      </c>
      <c r="H489" s="169" t="s">
        <v>1032</v>
      </c>
      <c r="I489" s="192" t="str">
        <f t="shared" si="35"/>
        <v>35980567l</v>
      </c>
      <c r="J489" s="167" t="str">
        <f t="shared" si="36"/>
        <v>35980567026 01</v>
      </c>
      <c r="K489" s="5"/>
      <c r="L489" s="167" t="str">
        <f t="shared" si="37"/>
        <v>35980567026 01B</v>
      </c>
      <c r="M489" s="5" t="str">
        <f t="shared" si="38"/>
        <v>Tenisový klub HriňoválBšportové pohybové tábory pre mládež</v>
      </c>
      <c r="N489" s="3" t="str">
        <f t="shared" si="39"/>
        <v>35980567lB</v>
      </c>
    </row>
    <row r="490" spans="1:14" x14ac:dyDescent="0.2">
      <c r="A490" s="166" t="s">
        <v>986</v>
      </c>
      <c r="B490" s="204" t="str">
        <f>VLOOKUP(A490,Adr!A:B,2,FALSE)</f>
        <v>Teqballová federácia Slovensko</v>
      </c>
      <c r="C490" s="185" t="s">
        <v>1185</v>
      </c>
      <c r="D490" s="287">
        <v>3239</v>
      </c>
      <c r="E490" s="173">
        <v>0</v>
      </c>
      <c r="F490" s="166" t="s">
        <v>339</v>
      </c>
      <c r="G490" s="169" t="s">
        <v>319</v>
      </c>
      <c r="H490" s="169" t="s">
        <v>1032</v>
      </c>
      <c r="I490" s="192" t="str">
        <f t="shared" si="35"/>
        <v>53007344a</v>
      </c>
      <c r="J490" s="167" t="str">
        <f t="shared" si="36"/>
        <v>53007344026 02</v>
      </c>
      <c r="K490" s="5" t="s">
        <v>1186</v>
      </c>
      <c r="L490" s="167" t="str">
        <f t="shared" si="37"/>
        <v>53007344026 02B</v>
      </c>
      <c r="M490" s="5" t="str">
        <f t="shared" si="38"/>
        <v>Teqballová federácia SlovenskoaBteqball - bežné transfery</v>
      </c>
      <c r="N490" s="3" t="str">
        <f t="shared" si="39"/>
        <v>53007344aB</v>
      </c>
    </row>
    <row r="491" spans="1:14" x14ac:dyDescent="0.2">
      <c r="A491" s="202" t="s">
        <v>2128</v>
      </c>
      <c r="B491" s="204" t="str">
        <f>VLOOKUP(A491,Adr!A:B,2,FALSE)</f>
        <v>Trinity Triathlon Team</v>
      </c>
      <c r="C491" s="196" t="s">
        <v>2229</v>
      </c>
      <c r="D491" s="289">
        <v>4050</v>
      </c>
      <c r="E491" s="173">
        <v>0</v>
      </c>
      <c r="F491" s="166" t="s">
        <v>362</v>
      </c>
      <c r="G491" s="169" t="s">
        <v>321</v>
      </c>
      <c r="H491" s="169" t="s">
        <v>1032</v>
      </c>
      <c r="I491" s="192" t="str">
        <f t="shared" si="35"/>
        <v>42268095m</v>
      </c>
      <c r="J491" s="167" t="str">
        <f t="shared" si="36"/>
        <v>42268095026 03</v>
      </c>
      <c r="K491" s="5"/>
      <c r="L491" s="167" t="str">
        <f t="shared" si="37"/>
        <v>42268095026 03B</v>
      </c>
      <c r="M491" s="5" t="str">
        <f t="shared" si="38"/>
        <v>Trinity Triathlon TeammBTriatlon Senec 2025</v>
      </c>
      <c r="N491" s="3" t="str">
        <f t="shared" si="39"/>
        <v>42268095mB</v>
      </c>
    </row>
    <row r="492" spans="1:14" x14ac:dyDescent="0.2">
      <c r="A492" s="202" t="s">
        <v>2134</v>
      </c>
      <c r="B492" s="204" t="str">
        <f>VLOOKUP(A492,Adr!A:B,2,FALSE)</f>
        <v>University Spartacus</v>
      </c>
      <c r="C492" s="185" t="s">
        <v>2158</v>
      </c>
      <c r="D492" s="289">
        <v>25000</v>
      </c>
      <c r="E492" s="173">
        <v>0</v>
      </c>
      <c r="F492" s="166" t="s">
        <v>349</v>
      </c>
      <c r="G492" s="169" t="s">
        <v>321</v>
      </c>
      <c r="H492" s="169" t="s">
        <v>1032</v>
      </c>
      <c r="I492" s="192" t="str">
        <f t="shared" si="35"/>
        <v>54561981f</v>
      </c>
      <c r="J492" s="167" t="str">
        <f t="shared" si="36"/>
        <v>54561981026 03</v>
      </c>
      <c r="K492" s="5"/>
      <c r="L492" s="167" t="str">
        <f t="shared" si="37"/>
        <v>54561981026 03B</v>
      </c>
      <c r="M492" s="5" t="str">
        <f t="shared" si="38"/>
        <v xml:space="preserve">University SpartacusfBpodpora činnosti a účasť na medzinárodných univerzitných hokejových súťažiach </v>
      </c>
      <c r="N492" s="3" t="str">
        <f t="shared" si="39"/>
        <v>54561981fB</v>
      </c>
    </row>
    <row r="493" spans="1:14" x14ac:dyDescent="0.2">
      <c r="A493" s="198" t="s">
        <v>2950</v>
      </c>
      <c r="B493" s="204" t="str">
        <f>VLOOKUP(A493,Adr!A:B,2,FALSE)</f>
        <v>Volejbalový klub Rachmaninka Liptovský Mikuláš</v>
      </c>
      <c r="C493" s="196" t="s">
        <v>2990</v>
      </c>
      <c r="D493" s="289">
        <v>2211.3000000000002</v>
      </c>
      <c r="E493" s="230">
        <v>0</v>
      </c>
      <c r="F493" s="166" t="s">
        <v>360</v>
      </c>
      <c r="G493" s="169" t="s">
        <v>317</v>
      </c>
      <c r="H493" s="169" t="s">
        <v>1032</v>
      </c>
      <c r="I493" s="192" t="str">
        <f t="shared" si="35"/>
        <v>42433509l</v>
      </c>
      <c r="J493" s="167" t="str">
        <f t="shared" si="36"/>
        <v>42433509026 01</v>
      </c>
      <c r="K493" s="5"/>
      <c r="L493" s="167" t="str">
        <f t="shared" si="37"/>
        <v>42433509026 01B</v>
      </c>
      <c r="M493" s="5" t="str">
        <f t="shared" si="38"/>
        <v>Volejbalový klub Rachmaninka Liptovský MikulášlBšportové pohybové tábory pre mládež</v>
      </c>
      <c r="N493" s="3" t="str">
        <f t="shared" si="39"/>
        <v>42433509lB</v>
      </c>
    </row>
    <row r="494" spans="1:14" x14ac:dyDescent="0.2">
      <c r="A494" s="202" t="s">
        <v>2959</v>
      </c>
      <c r="B494" s="204" t="str">
        <f>VLOOKUP(A494,Adr!A:B,2,FALSE)</f>
        <v>Volejbalový klub Slávia UK Bratislava, o.z.</v>
      </c>
      <c r="C494" s="185" t="s">
        <v>2990</v>
      </c>
      <c r="D494" s="287">
        <v>4800</v>
      </c>
      <c r="E494" s="230">
        <v>0</v>
      </c>
      <c r="F494" s="166" t="s">
        <v>360</v>
      </c>
      <c r="G494" s="169" t="s">
        <v>317</v>
      </c>
      <c r="H494" s="169" t="s">
        <v>1032</v>
      </c>
      <c r="I494" s="192" t="str">
        <f t="shared" si="35"/>
        <v>31796991l</v>
      </c>
      <c r="J494" s="167" t="str">
        <f t="shared" si="36"/>
        <v>31796991026 01</v>
      </c>
      <c r="K494" s="5"/>
      <c r="L494" s="167" t="str">
        <f t="shared" si="37"/>
        <v>31796991026 01B</v>
      </c>
      <c r="M494" s="5" t="str">
        <f t="shared" si="38"/>
        <v>Volejbalový klub Slávia UK Bratislava, o.z.lBšportové pohybové tábory pre mládež</v>
      </c>
      <c r="N494" s="3" t="str">
        <f t="shared" si="39"/>
        <v>31796991lB</v>
      </c>
    </row>
    <row r="495" spans="1:14" x14ac:dyDescent="0.2">
      <c r="A495" s="198" t="s">
        <v>2966</v>
      </c>
      <c r="B495" s="204" t="str">
        <f>VLOOKUP(A495,Adr!A:B,2,FALSE)</f>
        <v>Volejbalový oddiel Hit Trnava</v>
      </c>
      <c r="C495" s="169" t="s">
        <v>2990</v>
      </c>
      <c r="D495" s="288">
        <v>4900</v>
      </c>
      <c r="E495" s="230">
        <v>0</v>
      </c>
      <c r="F495" s="166" t="s">
        <v>360</v>
      </c>
      <c r="G495" s="169" t="s">
        <v>317</v>
      </c>
      <c r="H495" s="169" t="s">
        <v>1032</v>
      </c>
      <c r="I495" s="192" t="str">
        <f t="shared" si="35"/>
        <v>37834487l</v>
      </c>
      <c r="J495" s="167" t="str">
        <f t="shared" si="36"/>
        <v>37834487026 01</v>
      </c>
      <c r="K495" s="5"/>
      <c r="L495" s="167" t="str">
        <f t="shared" si="37"/>
        <v>37834487026 01B</v>
      </c>
      <c r="M495" s="5" t="str">
        <f t="shared" si="38"/>
        <v>Volejbalový oddiel Hit TrnavalBšportové pohybové tábory pre mládež</v>
      </c>
      <c r="N495" s="3" t="str">
        <f t="shared" si="39"/>
        <v>37834487lB</v>
      </c>
    </row>
    <row r="496" spans="1:14" ht="20.399999999999999" x14ac:dyDescent="0.2">
      <c r="A496" s="198" t="s">
        <v>2140</v>
      </c>
      <c r="B496" s="204" t="str">
        <f>VLOOKUP(A496,Adr!A:B,2,FALSE)</f>
        <v>Zápasnícky klub Baník Prievidza, o. z.</v>
      </c>
      <c r="C496" s="196" t="s">
        <v>2230</v>
      </c>
      <c r="D496" s="287">
        <v>4450.5</v>
      </c>
      <c r="E496" s="230">
        <v>0</v>
      </c>
      <c r="F496" s="166" t="s">
        <v>362</v>
      </c>
      <c r="G496" s="169" t="s">
        <v>321</v>
      </c>
      <c r="H496" s="169" t="s">
        <v>1032</v>
      </c>
      <c r="I496" s="192" t="str">
        <f t="shared" si="35"/>
        <v>30227151m</v>
      </c>
      <c r="J496" s="167" t="str">
        <f t="shared" si="36"/>
        <v>30227151026 03</v>
      </c>
      <c r="K496" s="5"/>
      <c r="L496" s="167" t="str">
        <f t="shared" si="37"/>
        <v>30227151026 03B</v>
      </c>
      <c r="M496" s="5" t="str">
        <f t="shared" si="38"/>
        <v>Zápasnícky klub Baník Prievidza, o. z.mB51. ročník Medzinárodného turnaja mládeže a priateľstva v zápasení voľným štýlom</v>
      </c>
      <c r="N496" s="3" t="str">
        <f t="shared" si="39"/>
        <v>30227151mB</v>
      </c>
    </row>
    <row r="497" spans="1:14" x14ac:dyDescent="0.2">
      <c r="A497" s="198" t="s">
        <v>2973</v>
      </c>
      <c r="B497" s="204" t="str">
        <f>VLOOKUP(A497,Adr!A:B,2,FALSE)</f>
        <v>Zápasnícky klub Dunajská Streda, o.z.</v>
      </c>
      <c r="C497" s="185" t="s">
        <v>2990</v>
      </c>
      <c r="D497" s="287">
        <v>4300</v>
      </c>
      <c r="E497" s="173">
        <v>0</v>
      </c>
      <c r="F497" s="166" t="s">
        <v>360</v>
      </c>
      <c r="G497" s="169" t="s">
        <v>317</v>
      </c>
      <c r="H497" s="169" t="s">
        <v>1032</v>
      </c>
      <c r="I497" s="192" t="str">
        <f t="shared" si="35"/>
        <v>34009892l</v>
      </c>
      <c r="J497" s="167" t="str">
        <f t="shared" si="36"/>
        <v>34009892026 01</v>
      </c>
      <c r="K497" s="5"/>
      <c r="L497" s="167" t="str">
        <f t="shared" si="37"/>
        <v>34009892026 01B</v>
      </c>
      <c r="M497" s="5" t="str">
        <f t="shared" si="38"/>
        <v>Zápasnícky klub Dunajská Streda, o.z.lBšportové pohybové tábory pre mládež</v>
      </c>
      <c r="N497" s="3" t="str">
        <f t="shared" si="39"/>
        <v>34009892lB</v>
      </c>
    </row>
    <row r="498" spans="1:14" x14ac:dyDescent="0.2">
      <c r="A498" s="198" t="s">
        <v>993</v>
      </c>
      <c r="B498" s="204" t="str">
        <f>VLOOKUP(A498,Adr!A:B,2,FALSE)</f>
        <v>Združenie šípkarských organizácií</v>
      </c>
      <c r="C498" s="185" t="s">
        <v>1187</v>
      </c>
      <c r="D498" s="287">
        <v>47188</v>
      </c>
      <c r="E498" s="230">
        <v>0</v>
      </c>
      <c r="F498" s="166" t="s">
        <v>339</v>
      </c>
      <c r="G498" s="169" t="s">
        <v>319</v>
      </c>
      <c r="H498" s="169" t="s">
        <v>1032</v>
      </c>
      <c r="I498" s="192" t="str">
        <f t="shared" si="35"/>
        <v>35538015a</v>
      </c>
      <c r="J498" s="167" t="str">
        <f t="shared" si="36"/>
        <v>35538015026 02</v>
      </c>
      <c r="K498" s="5" t="s">
        <v>1188</v>
      </c>
      <c r="L498" s="167" t="str">
        <f t="shared" si="37"/>
        <v>35538015026 02B</v>
      </c>
      <c r="M498" s="5" t="str">
        <f t="shared" si="38"/>
        <v>Združenie šípkarských organizáciíaBšípky - bežné transfery</v>
      </c>
      <c r="N498" s="3" t="str">
        <f t="shared" si="39"/>
        <v>35538015aB</v>
      </c>
    </row>
    <row r="499" spans="1:14" x14ac:dyDescent="0.2">
      <c r="A499" s="166" t="s">
        <v>999</v>
      </c>
      <c r="B499" s="204" t="str">
        <f>VLOOKUP(A499,Adr!A:B,2,FALSE)</f>
        <v>Zväz potápačov Slovenska</v>
      </c>
      <c r="C499" s="196" t="s">
        <v>1189</v>
      </c>
      <c r="D499" s="287">
        <v>58881</v>
      </c>
      <c r="E499" s="173">
        <v>0</v>
      </c>
      <c r="F499" s="166" t="s">
        <v>339</v>
      </c>
      <c r="G499" s="169" t="s">
        <v>319</v>
      </c>
      <c r="H499" s="169" t="s">
        <v>1032</v>
      </c>
      <c r="I499" s="192" t="str">
        <f t="shared" si="35"/>
        <v>00585319a</v>
      </c>
      <c r="J499" s="167" t="str">
        <f t="shared" si="36"/>
        <v>00585319026 02</v>
      </c>
      <c r="K499" s="5" t="s">
        <v>1190</v>
      </c>
      <c r="L499" s="167" t="str">
        <f t="shared" si="37"/>
        <v>00585319026 02B</v>
      </c>
      <c r="M499" s="5" t="str">
        <f t="shared" si="38"/>
        <v>Zväz potápačov SlovenskaaBpotápačské športy - bežné transfery</v>
      </c>
      <c r="N499" s="3" t="str">
        <f t="shared" si="39"/>
        <v>00585319aB</v>
      </c>
    </row>
    <row r="500" spans="1:14" x14ac:dyDescent="0.2">
      <c r="A500" s="202" t="s">
        <v>999</v>
      </c>
      <c r="B500" s="204" t="str">
        <f>VLOOKUP(A500,Adr!A:B,2,FALSE)</f>
        <v>Zväz potápačov Slovenska</v>
      </c>
      <c r="C500" s="197" t="s">
        <v>1659</v>
      </c>
      <c r="D500" s="290">
        <v>35000</v>
      </c>
      <c r="E500" s="230">
        <v>0</v>
      </c>
      <c r="F500" s="166" t="s">
        <v>345</v>
      </c>
      <c r="G500" s="169" t="s">
        <v>321</v>
      </c>
      <c r="H500" s="169" t="s">
        <v>1032</v>
      </c>
      <c r="I500" s="192" t="str">
        <f t="shared" si="35"/>
        <v>00585319d</v>
      </c>
      <c r="J500" s="167" t="str">
        <f t="shared" si="36"/>
        <v>00585319026 03</v>
      </c>
      <c r="K500" s="5"/>
      <c r="L500" s="167" t="str">
        <f t="shared" si="37"/>
        <v>00585319026 03B</v>
      </c>
      <c r="M500" s="5" t="str">
        <f t="shared" si="38"/>
        <v>Zväz potápačov SlovenskadBHrašková Zuzana</v>
      </c>
      <c r="N500" s="3" t="str">
        <f t="shared" si="39"/>
        <v>00585319dB</v>
      </c>
    </row>
    <row r="501" spans="1:14" x14ac:dyDescent="0.2">
      <c r="A501" s="202" t="s">
        <v>1006</v>
      </c>
      <c r="B501" s="204" t="str">
        <f>VLOOKUP(A501,Adr!A:B,2,FALSE)</f>
        <v>Zväz slovenského kolieskového korčuľovania</v>
      </c>
      <c r="C501" s="196" t="s">
        <v>1191</v>
      </c>
      <c r="D501" s="289">
        <v>132661</v>
      </c>
      <c r="E501" s="230">
        <v>0</v>
      </c>
      <c r="F501" s="166" t="s">
        <v>339</v>
      </c>
      <c r="G501" s="169" t="s">
        <v>319</v>
      </c>
      <c r="H501" s="169" t="s">
        <v>1032</v>
      </c>
      <c r="I501" s="192" t="str">
        <f t="shared" si="35"/>
        <v>42132690a</v>
      </c>
      <c r="J501" s="167" t="str">
        <f t="shared" si="36"/>
        <v>42132690026 02</v>
      </c>
      <c r="K501" s="5" t="s">
        <v>1192</v>
      </c>
      <c r="L501" s="167" t="str">
        <f t="shared" si="37"/>
        <v>42132690026 02B</v>
      </c>
      <c r="M501" s="5" t="str">
        <f t="shared" si="38"/>
        <v>Zväz slovenského kolieskového korčuľovaniaaBkolieskové korčuľovanie - bežné transfery</v>
      </c>
      <c r="N501" s="3" t="str">
        <f t="shared" si="39"/>
        <v>42132690aB</v>
      </c>
    </row>
    <row r="502" spans="1:14" x14ac:dyDescent="0.2">
      <c r="A502" s="166" t="s">
        <v>1006</v>
      </c>
      <c r="B502" s="204" t="str">
        <f>VLOOKUP(A502,Adr!A:B,2,FALSE)</f>
        <v>Zväz slovenského kolieskového korčuľovania</v>
      </c>
      <c r="C502" s="196" t="s">
        <v>1660</v>
      </c>
      <c r="D502" s="289">
        <v>50000</v>
      </c>
      <c r="E502" s="173">
        <v>0</v>
      </c>
      <c r="F502" s="166" t="s">
        <v>345</v>
      </c>
      <c r="G502" s="169" t="s">
        <v>321</v>
      </c>
      <c r="H502" s="169" t="s">
        <v>1032</v>
      </c>
      <c r="I502" s="192" t="str">
        <f t="shared" si="35"/>
        <v>42132690d</v>
      </c>
      <c r="J502" s="167" t="str">
        <f t="shared" si="36"/>
        <v>42132690026 03</v>
      </c>
      <c r="K502" s="5"/>
      <c r="L502" s="167" t="str">
        <f t="shared" si="37"/>
        <v>42132690026 03B</v>
      </c>
      <c r="M502" s="5" t="str">
        <f t="shared" si="38"/>
        <v>Zväz slovenského kolieskového korčuľovaniadBTury Richard</v>
      </c>
      <c r="N502" s="3" t="str">
        <f t="shared" si="39"/>
        <v>42132690dB</v>
      </c>
    </row>
    <row r="503" spans="1:14" x14ac:dyDescent="0.2">
      <c r="A503" s="198" t="s">
        <v>1013</v>
      </c>
      <c r="B503" s="204" t="str">
        <f>VLOOKUP(A503,Adr!A:B,2,FALSE)</f>
        <v>Zväz slovenského lyžovania</v>
      </c>
      <c r="C503" s="185" t="s">
        <v>1193</v>
      </c>
      <c r="D503" s="287">
        <v>1147284</v>
      </c>
      <c r="E503" s="173">
        <v>0</v>
      </c>
      <c r="F503" s="166" t="s">
        <v>339</v>
      </c>
      <c r="G503" s="169" t="s">
        <v>319</v>
      </c>
      <c r="H503" s="169" t="s">
        <v>1032</v>
      </c>
      <c r="I503" s="192" t="str">
        <f t="shared" si="35"/>
        <v>50671669a</v>
      </c>
      <c r="J503" s="167" t="str">
        <f t="shared" si="36"/>
        <v>50671669026 02</v>
      </c>
      <c r="K503" s="5" t="s">
        <v>1194</v>
      </c>
      <c r="L503" s="167" t="str">
        <f t="shared" si="37"/>
        <v>50671669026 02B</v>
      </c>
      <c r="M503" s="5" t="str">
        <f t="shared" si="38"/>
        <v>Zväz slovenského lyžovaniaaBlyžovanie - bežné transfery</v>
      </c>
      <c r="N503" s="3" t="str">
        <f t="shared" si="39"/>
        <v>50671669aB</v>
      </c>
    </row>
    <row r="504" spans="1:14" x14ac:dyDescent="0.2">
      <c r="A504" s="198" t="s">
        <v>1013</v>
      </c>
      <c r="B504" s="204" t="str">
        <f>VLOOKUP(A504,Adr!A:B,2,FALSE)</f>
        <v>Zväz slovenského lyžovania</v>
      </c>
      <c r="C504" s="185" t="s">
        <v>1479</v>
      </c>
      <c r="D504" s="287">
        <v>158846</v>
      </c>
      <c r="E504" s="230">
        <v>0</v>
      </c>
      <c r="F504" s="166" t="s">
        <v>343</v>
      </c>
      <c r="G504" s="169" t="s">
        <v>321</v>
      </c>
      <c r="H504" s="169" t="s">
        <v>1032</v>
      </c>
      <c r="I504" s="192" t="str">
        <f t="shared" si="35"/>
        <v>50671669c</v>
      </c>
      <c r="J504" s="167" t="str">
        <f t="shared" si="36"/>
        <v>50671669026 03</v>
      </c>
      <c r="K504" s="5"/>
      <c r="L504" s="167" t="str">
        <f t="shared" si="37"/>
        <v>50671669026 03B</v>
      </c>
      <c r="M504" s="5" t="str">
        <f t="shared" si="38"/>
        <v>Zväz slovenského lyžovaniacBzabezpečenie a rozvoj športu lyžovanie zdravotne postihnutých športovcov</v>
      </c>
      <c r="N504" s="3" t="str">
        <f t="shared" si="39"/>
        <v>50671669cB</v>
      </c>
    </row>
    <row r="505" spans="1:14" x14ac:dyDescent="0.2">
      <c r="A505" s="182" t="s">
        <v>1013</v>
      </c>
      <c r="B505" s="204" t="str">
        <f>VLOOKUP(A505,Adr!A:B,2,FALSE)</f>
        <v>Zväz slovenského lyžovania</v>
      </c>
      <c r="C505" s="185" t="s">
        <v>1661</v>
      </c>
      <c r="D505" s="287">
        <v>45000</v>
      </c>
      <c r="E505" s="173">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lyžovaniadBHaraus Miroslav + navádzač</v>
      </c>
      <c r="N505" s="3" t="str">
        <f t="shared" si="39"/>
        <v>50671669dB</v>
      </c>
    </row>
    <row r="506" spans="1:14" x14ac:dyDescent="0.2">
      <c r="A506" s="166" t="s">
        <v>1013</v>
      </c>
      <c r="B506" s="204" t="str">
        <f>VLOOKUP(A506,Adr!A:B,2,FALSE)</f>
        <v>Zväz slovenského lyžovania</v>
      </c>
      <c r="C506" s="196" t="s">
        <v>1662</v>
      </c>
      <c r="D506" s="289">
        <v>20000</v>
      </c>
      <c r="E506" s="230">
        <v>0</v>
      </c>
      <c r="F506" s="166" t="s">
        <v>345</v>
      </c>
      <c r="G506" s="169" t="s">
        <v>321</v>
      </c>
      <c r="H506" s="169" t="s">
        <v>1032</v>
      </c>
      <c r="I506" s="192" t="str">
        <f t="shared" si="35"/>
        <v>50671669d</v>
      </c>
      <c r="J506" s="167" t="str">
        <f t="shared" si="36"/>
        <v>50671669026 03</v>
      </c>
      <c r="K506" s="5"/>
      <c r="L506" s="167" t="str">
        <f t="shared" si="37"/>
        <v>50671669026 03B</v>
      </c>
      <c r="M506" s="5" t="str">
        <f t="shared" si="38"/>
        <v>Zväz slovenského lyžovaniadBJaroš Samuel</v>
      </c>
      <c r="N506" s="3" t="str">
        <f t="shared" si="39"/>
        <v>50671669dB</v>
      </c>
    </row>
    <row r="507" spans="1:14" x14ac:dyDescent="0.2">
      <c r="A507" s="166" t="s">
        <v>1013</v>
      </c>
      <c r="B507" s="204" t="str">
        <f>VLOOKUP(A507,Adr!A:B,2,FALSE)</f>
        <v>Zväz slovenského lyžovania</v>
      </c>
      <c r="C507" s="196" t="s">
        <v>1666</v>
      </c>
      <c r="D507" s="289">
        <v>10000</v>
      </c>
      <c r="E507" s="173">
        <v>0</v>
      </c>
      <c r="F507" s="166" t="s">
        <v>345</v>
      </c>
      <c r="G507" s="169" t="s">
        <v>321</v>
      </c>
      <c r="H507" s="169" t="s">
        <v>1032</v>
      </c>
      <c r="I507" s="192" t="str">
        <f t="shared" si="35"/>
        <v>50671669d</v>
      </c>
      <c r="J507" s="167" t="str">
        <f t="shared" si="36"/>
        <v>50671669026 03</v>
      </c>
      <c r="K507" s="5"/>
      <c r="L507" s="167" t="str">
        <f t="shared" si="37"/>
        <v>50671669026 03B</v>
      </c>
      <c r="M507" s="5" t="str">
        <f t="shared" si="38"/>
        <v>Zväz slovenského lyžovaniadBPitoňáková Sára</v>
      </c>
      <c r="N507" s="3" t="str">
        <f t="shared" si="39"/>
        <v>50671669dB</v>
      </c>
    </row>
    <row r="508" spans="1:14" x14ac:dyDescent="0.2">
      <c r="A508" s="198" t="s">
        <v>1013</v>
      </c>
      <c r="B508" s="204" t="str">
        <f>VLOOKUP(A508,Adr!A:B,2,FALSE)</f>
        <v>Zväz slovenského lyžovania</v>
      </c>
      <c r="C508" s="185" t="s">
        <v>1663</v>
      </c>
      <c r="D508" s="287">
        <v>75000</v>
      </c>
      <c r="E508" s="230">
        <v>0</v>
      </c>
      <c r="F508" s="166" t="s">
        <v>345</v>
      </c>
      <c r="G508" s="169" t="s">
        <v>321</v>
      </c>
      <c r="H508" s="169" t="s">
        <v>1032</v>
      </c>
      <c r="I508" s="192" t="str">
        <f t="shared" si="35"/>
        <v>50671669d</v>
      </c>
      <c r="J508" s="167" t="str">
        <f t="shared" si="36"/>
        <v>50671669026 03</v>
      </c>
      <c r="K508" s="5"/>
      <c r="L508" s="167" t="str">
        <f t="shared" si="37"/>
        <v>50671669026 03B</v>
      </c>
      <c r="M508" s="5" t="str">
        <f t="shared" si="38"/>
        <v>Zväz slovenského lyžovaniadBRexová Alexandra + navádzač</v>
      </c>
      <c r="N508" s="3" t="str">
        <f t="shared" si="39"/>
        <v>50671669dB</v>
      </c>
    </row>
    <row r="509" spans="1:14" x14ac:dyDescent="0.2">
      <c r="A509" s="166" t="s">
        <v>1013</v>
      </c>
      <c r="B509" s="204" t="str">
        <f>VLOOKUP(A509,Adr!A:B,2,FALSE)</f>
        <v>Zväz slovenského lyžovania</v>
      </c>
      <c r="C509" s="169" t="s">
        <v>1664</v>
      </c>
      <c r="D509" s="288">
        <v>10000</v>
      </c>
      <c r="E509" s="173">
        <v>0</v>
      </c>
      <c r="F509" s="166" t="s">
        <v>345</v>
      </c>
      <c r="G509" s="169" t="s">
        <v>321</v>
      </c>
      <c r="H509" s="169" t="s">
        <v>1032</v>
      </c>
      <c r="I509" s="192" t="str">
        <f t="shared" si="35"/>
        <v>50671669d</v>
      </c>
      <c r="J509" s="167" t="str">
        <f t="shared" si="36"/>
        <v>50671669026 03</v>
      </c>
      <c r="K509" s="5"/>
      <c r="L509" s="167" t="str">
        <f t="shared" si="37"/>
        <v>50671669026 03B</v>
      </c>
      <c r="M509" s="5" t="str">
        <f t="shared" si="38"/>
        <v>Zväz slovenského lyžovaniadBSakál Samuel</v>
      </c>
      <c r="N509" s="3" t="str">
        <f t="shared" si="39"/>
        <v>50671669dB</v>
      </c>
    </row>
    <row r="510" spans="1:14" x14ac:dyDescent="0.2">
      <c r="A510" s="166" t="s">
        <v>1013</v>
      </c>
      <c r="B510" s="204" t="str">
        <f>VLOOKUP(A510,Adr!A:B,2,FALSE)</f>
        <v>Zväz slovenského lyžovania</v>
      </c>
      <c r="C510" s="196" t="s">
        <v>1665</v>
      </c>
      <c r="D510" s="289">
        <v>70000</v>
      </c>
      <c r="E510" s="230">
        <v>0</v>
      </c>
      <c r="F510" s="166" t="s">
        <v>345</v>
      </c>
      <c r="G510" s="169" t="s">
        <v>321</v>
      </c>
      <c r="H510" s="169" t="s">
        <v>1032</v>
      </c>
      <c r="I510" s="192" t="str">
        <f t="shared" si="35"/>
        <v>50671669d</v>
      </c>
      <c r="J510" s="167" t="str">
        <f t="shared" si="36"/>
        <v>50671669026 03</v>
      </c>
      <c r="K510" s="5"/>
      <c r="L510" s="167" t="str">
        <f t="shared" si="37"/>
        <v>50671669026 03B</v>
      </c>
      <c r="M510" s="5" t="str">
        <f t="shared" si="38"/>
        <v>Zväz slovenského lyžovaniadBVlhová Petra</v>
      </c>
      <c r="N510" s="3" t="str">
        <f t="shared" si="39"/>
        <v>50671669dB</v>
      </c>
    </row>
    <row r="511" spans="1:14" x14ac:dyDescent="0.2">
      <c r="A511" s="198" t="s">
        <v>2150</v>
      </c>
      <c r="B511" s="204" t="str">
        <f>VLOOKUP(A511,Adr!A:B,2,FALSE)</f>
        <v>ZVÄZ ŠPORTOVEJ KYNOLÓGIE SR</v>
      </c>
      <c r="C511" s="169" t="s">
        <v>2235</v>
      </c>
      <c r="D511" s="288">
        <v>15000</v>
      </c>
      <c r="E511" s="173">
        <v>0</v>
      </c>
      <c r="F511" s="166" t="s">
        <v>349</v>
      </c>
      <c r="G511" s="169" t="s">
        <v>321</v>
      </c>
      <c r="H511" s="169" t="s">
        <v>1032</v>
      </c>
      <c r="I511" s="192" t="str">
        <f t="shared" si="35"/>
        <v>31945732f</v>
      </c>
      <c r="J511" s="167" t="str">
        <f t="shared" si="36"/>
        <v>31945732026 03</v>
      </c>
      <c r="K511" s="5"/>
      <c r="L511" s="167" t="str">
        <f t="shared" si="37"/>
        <v>31945732026 03B</v>
      </c>
      <c r="M511" s="5" t="str">
        <f t="shared" si="38"/>
        <v>ZVÄZ ŠPORTOVEJ KYNOLÓGIE SRfBpodpora a rozvoj športu</v>
      </c>
      <c r="N511" s="3" t="str">
        <f t="shared" si="39"/>
        <v>31945732fB</v>
      </c>
    </row>
    <row r="512" spans="1:14" x14ac:dyDescent="0.2">
      <c r="A512" s="166"/>
      <c r="B512" s="204" t="e">
        <f>VLOOKUP(A512,Adr!A:B,2,FALSE)</f>
        <v>#N/A</v>
      </c>
      <c r="C512" s="196"/>
      <c r="D512" s="172"/>
      <c r="E512" s="173"/>
      <c r="F512" s="166"/>
      <c r="G512" s="169"/>
      <c r="H512" s="169"/>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0"/>
      <c r="D513" s="172"/>
      <c r="E513" s="173"/>
      <c r="F513" s="166"/>
      <c r="G513" s="169"/>
      <c r="H513" s="169"/>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90"/>
      <c r="D514" s="172"/>
      <c r="E514" s="173"/>
      <c r="F514" s="166"/>
      <c r="G514" s="169"/>
      <c r="H514" s="169"/>
      <c r="I514" s="192" t="str">
        <f t="shared" si="35"/>
        <v/>
      </c>
      <c r="J514" s="167"/>
      <c r="K514" s="5"/>
      <c r="L514" s="167" t="str">
        <f t="shared" si="37"/>
        <v/>
      </c>
      <c r="M514" s="5" t="e">
        <f t="shared" si="38"/>
        <v>#N/A</v>
      </c>
      <c r="N514" s="3" t="str">
        <f t="shared" si="39"/>
        <v/>
      </c>
    </row>
    <row r="515" spans="1:14" x14ac:dyDescent="0.2">
      <c r="A515" s="166"/>
      <c r="B515" s="204" t="e">
        <f>VLOOKUP(A515,Adr!A:B,2,FALSE)</f>
        <v>#N/A</v>
      </c>
      <c r="C515" s="196"/>
      <c r="D515" s="187"/>
      <c r="E515" s="173"/>
      <c r="F515" s="166"/>
      <c r="G515" s="169"/>
      <c r="H515" s="169"/>
      <c r="I515" s="192" t="str">
        <f t="shared" si="35"/>
        <v/>
      </c>
      <c r="J515" s="167"/>
      <c r="K515" s="5"/>
      <c r="L515" s="167" t="str">
        <f t="shared" si="37"/>
        <v/>
      </c>
      <c r="M515" s="5" t="e">
        <f t="shared" si="38"/>
        <v>#N/A</v>
      </c>
      <c r="N515" s="3" t="str">
        <f t="shared" si="39"/>
        <v/>
      </c>
    </row>
    <row r="516" spans="1:14" x14ac:dyDescent="0.2">
      <c r="A516" s="166"/>
      <c r="B516" s="204" t="e">
        <f>VLOOKUP(A516,Adr!A:B,2,FALSE)</f>
        <v>#N/A</v>
      </c>
      <c r="C516" s="196"/>
      <c r="D516" s="187"/>
      <c r="E516" s="173"/>
      <c r="F516" s="166"/>
      <c r="G516" s="169"/>
      <c r="H516" s="169"/>
      <c r="I516" s="192" t="str">
        <f t="shared" si="35"/>
        <v/>
      </c>
      <c r="J516" s="167"/>
      <c r="K516" s="5"/>
      <c r="L516" s="167" t="str">
        <f t="shared" si="37"/>
        <v/>
      </c>
      <c r="M516" s="5" t="e">
        <f t="shared" si="38"/>
        <v>#N/A</v>
      </c>
      <c r="N516" s="3" t="str">
        <f t="shared" si="39"/>
        <v/>
      </c>
    </row>
    <row r="517" spans="1:14" x14ac:dyDescent="0.2">
      <c r="A517" s="166"/>
      <c r="B517" s="204" t="e">
        <f>VLOOKUP(A517,Adr!A:B,2,FALSE)</f>
        <v>#N/A</v>
      </c>
      <c r="C517" s="185"/>
      <c r="D517" s="187"/>
      <c r="E517" s="173"/>
      <c r="F517" s="182"/>
      <c r="G517" s="185"/>
      <c r="H517" s="185"/>
      <c r="I517" s="192" t="str">
        <f t="shared" si="35"/>
        <v/>
      </c>
      <c r="J517" s="167"/>
      <c r="K517" s="5"/>
      <c r="L517" s="167" t="str">
        <f t="shared" si="37"/>
        <v/>
      </c>
      <c r="M517" s="5" t="e">
        <f t="shared" si="38"/>
        <v>#N/A</v>
      </c>
      <c r="N517" s="3" t="str">
        <f t="shared" si="39"/>
        <v/>
      </c>
    </row>
    <row r="518" spans="1:14" x14ac:dyDescent="0.2">
      <c r="A518" s="166"/>
      <c r="B518" s="204" t="e">
        <f>VLOOKUP(A518,Adr!A:B,2,FALSE)</f>
        <v>#N/A</v>
      </c>
      <c r="C518" s="197"/>
      <c r="D518" s="191"/>
      <c r="E518" s="173"/>
      <c r="F518" s="182"/>
      <c r="G518" s="185"/>
      <c r="H518" s="185"/>
      <c r="I518" s="192" t="str">
        <f t="shared" si="35"/>
        <v/>
      </c>
      <c r="J518" s="167"/>
      <c r="K518" s="5"/>
      <c r="L518" s="167" t="str">
        <f t="shared" si="37"/>
        <v/>
      </c>
      <c r="M518" s="5" t="e">
        <f t="shared" si="38"/>
        <v>#N/A</v>
      </c>
      <c r="N518" s="3" t="str">
        <f t="shared" si="39"/>
        <v/>
      </c>
    </row>
    <row r="519" spans="1:14" x14ac:dyDescent="0.2">
      <c r="A519" s="166"/>
      <c r="B519" s="204" t="e">
        <f>VLOOKUP(A519,Adr!A:B,2,FALSE)</f>
        <v>#N/A</v>
      </c>
      <c r="C519" s="185"/>
      <c r="D519" s="187"/>
      <c r="E519" s="173"/>
      <c r="F519" s="182"/>
      <c r="G519" s="185"/>
      <c r="H519" s="185"/>
      <c r="I519" s="192" t="str">
        <f t="shared" ref="I519:I582" si="40">A519&amp;F519</f>
        <v/>
      </c>
      <c r="J519" s="167"/>
      <c r="K519" s="5"/>
      <c r="L519" s="167" t="str">
        <f t="shared" ref="L519:L582" si="41">A519&amp;G519&amp;H519</f>
        <v/>
      </c>
      <c r="M519" s="5" t="e">
        <f t="shared" ref="M519:M582" si="42">B519&amp;F519&amp;H519&amp;C519</f>
        <v>#N/A</v>
      </c>
      <c r="N519" s="3" t="str">
        <f t="shared" ref="N519:N582" si="43">+I519&amp;H519</f>
        <v/>
      </c>
    </row>
    <row r="520" spans="1:14" x14ac:dyDescent="0.2">
      <c r="A520" s="182"/>
      <c r="B520" s="204" t="e">
        <f>VLOOKUP(A520,Adr!A:B,2,FALSE)</f>
        <v>#N/A</v>
      </c>
      <c r="C520" s="185"/>
      <c r="D520" s="187"/>
      <c r="E520" s="230"/>
      <c r="F520" s="182"/>
      <c r="G520" s="185"/>
      <c r="H520" s="185"/>
      <c r="I520" s="192" t="str">
        <f t="shared" si="40"/>
        <v/>
      </c>
      <c r="J520" s="167"/>
      <c r="K520" s="5"/>
      <c r="L520" s="167" t="str">
        <f t="shared" si="41"/>
        <v/>
      </c>
      <c r="M520" s="5" t="e">
        <f t="shared" si="42"/>
        <v>#N/A</v>
      </c>
      <c r="N520" s="3" t="str">
        <f t="shared" si="43"/>
        <v/>
      </c>
    </row>
    <row r="521" spans="1:14" x14ac:dyDescent="0.2">
      <c r="A521" s="166"/>
      <c r="B521" s="204" t="e">
        <f>VLOOKUP(A521,Adr!A:B,2,FALSE)</f>
        <v>#N/A</v>
      </c>
      <c r="C521" s="196"/>
      <c r="D521" s="186"/>
      <c r="E521" s="173"/>
      <c r="F521" s="166"/>
      <c r="G521" s="169"/>
      <c r="H521" s="169"/>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0"/>
      <c r="D525" s="172"/>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6"/>
      <c r="D530" s="186"/>
      <c r="E530" s="173"/>
      <c r="F530" s="166"/>
      <c r="G530" s="169"/>
      <c r="H530" s="169"/>
      <c r="I530" s="192" t="str">
        <f t="shared" si="40"/>
        <v/>
      </c>
      <c r="J530" s="167"/>
      <c r="K530" s="5"/>
      <c r="L530" s="167" t="str">
        <f t="shared" si="41"/>
        <v/>
      </c>
      <c r="M530" s="5" t="e">
        <f t="shared" si="42"/>
        <v>#N/A</v>
      </c>
      <c r="N530" s="3" t="str">
        <f t="shared" si="43"/>
        <v/>
      </c>
    </row>
    <row r="531" spans="1:14" x14ac:dyDescent="0.2">
      <c r="A531" s="182"/>
      <c r="B531" s="204" t="e">
        <f>VLOOKUP(A531,Adr!A:B,2,FALSE)</f>
        <v>#N/A</v>
      </c>
      <c r="C531" s="185"/>
      <c r="D531" s="187"/>
      <c r="E531" s="230"/>
      <c r="F531" s="182"/>
      <c r="G531" s="185"/>
      <c r="H531" s="185"/>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6"/>
      <c r="D532" s="186"/>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6"/>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6"/>
      <c r="E534" s="173"/>
      <c r="F534" s="166"/>
      <c r="G534" s="169"/>
      <c r="H534" s="169"/>
      <c r="I534" s="192" t="str">
        <f t="shared" si="40"/>
        <v/>
      </c>
      <c r="J534" s="167"/>
      <c r="K534" s="5"/>
      <c r="L534" s="167" t="str">
        <f t="shared" si="41"/>
        <v/>
      </c>
      <c r="M534" s="5" t="e">
        <f t="shared" si="42"/>
        <v>#N/A</v>
      </c>
      <c r="N534" s="3" t="str">
        <f t="shared" si="43"/>
        <v/>
      </c>
    </row>
    <row r="535" spans="1:14" x14ac:dyDescent="0.2">
      <c r="A535" s="166"/>
      <c r="B535" s="204" t="e">
        <f>VLOOKUP(A535,Adr!A:B,2,FALSE)</f>
        <v>#N/A</v>
      </c>
      <c r="C535" s="190"/>
      <c r="D535" s="187"/>
      <c r="E535" s="173"/>
      <c r="F535" s="166"/>
      <c r="G535" s="169"/>
      <c r="H535" s="169"/>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0"/>
      <c r="D537" s="172"/>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66"/>
      <c r="B539" s="204" t="e">
        <f>VLOOKUP(A539,Adr!A:B,2,FALSE)</f>
        <v>#N/A</v>
      </c>
      <c r="C539" s="196"/>
      <c r="D539" s="187"/>
      <c r="E539" s="173"/>
      <c r="F539" s="166"/>
      <c r="G539" s="169"/>
      <c r="H539" s="169"/>
      <c r="I539" s="192" t="str">
        <f t="shared" si="40"/>
        <v/>
      </c>
      <c r="J539" s="167"/>
      <c r="K539" s="5"/>
      <c r="L539" s="167" t="str">
        <f t="shared" si="41"/>
        <v/>
      </c>
      <c r="M539" s="5" t="e">
        <f t="shared" si="42"/>
        <v>#N/A</v>
      </c>
      <c r="N539" s="3" t="str">
        <f t="shared" si="43"/>
        <v/>
      </c>
    </row>
    <row r="540" spans="1:14" x14ac:dyDescent="0.2">
      <c r="A540" s="182"/>
      <c r="B540" s="204" t="e">
        <f>VLOOKUP(A540,Adr!A:B,2,FALSE)</f>
        <v>#N/A</v>
      </c>
      <c r="C540" s="185"/>
      <c r="D540" s="187"/>
      <c r="E540" s="230"/>
      <c r="F540" s="182"/>
      <c r="G540" s="185"/>
      <c r="H540" s="185"/>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6"/>
      <c r="D541" s="187"/>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6"/>
      <c r="D542" s="186"/>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87"/>
      <c r="E543" s="173"/>
      <c r="F543" s="166"/>
      <c r="G543" s="169"/>
      <c r="H543" s="169"/>
      <c r="I543" s="192" t="str">
        <f t="shared" si="40"/>
        <v/>
      </c>
      <c r="J543" s="167"/>
      <c r="K543" s="5"/>
      <c r="L543" s="167" t="str">
        <f t="shared" si="41"/>
        <v/>
      </c>
      <c r="M543" s="5" t="e">
        <f t="shared" si="42"/>
        <v>#N/A</v>
      </c>
      <c r="N543" s="3" t="str">
        <f t="shared" si="43"/>
        <v/>
      </c>
    </row>
    <row r="544" spans="1:14" x14ac:dyDescent="0.2">
      <c r="A544" s="198"/>
      <c r="B544" s="204" t="e">
        <f>VLOOKUP(A544,Adr!A:B,2,FALSE)</f>
        <v>#N/A</v>
      </c>
      <c r="C544" s="169"/>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0"/>
      <c r="D545" s="172"/>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0"/>
      <c r="D546" s="172"/>
      <c r="E546" s="173"/>
      <c r="F546" s="166"/>
      <c r="G546" s="169"/>
      <c r="H546" s="169"/>
      <c r="I546" s="192" t="str">
        <f t="shared" si="40"/>
        <v/>
      </c>
      <c r="J546" s="167"/>
      <c r="K546" s="5"/>
      <c r="L546" s="167" t="str">
        <f t="shared" si="41"/>
        <v/>
      </c>
      <c r="M546" s="5" t="e">
        <f t="shared" si="42"/>
        <v>#N/A</v>
      </c>
      <c r="N546" s="3" t="str">
        <f t="shared" si="43"/>
        <v/>
      </c>
    </row>
    <row r="547" spans="1:14" x14ac:dyDescent="0.2">
      <c r="A547" s="166"/>
      <c r="B547" s="204" t="e">
        <f>VLOOKUP(A547,Adr!A:B,2,FALSE)</f>
        <v>#N/A</v>
      </c>
      <c r="C547" s="190"/>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166"/>
      <c r="B548" s="204" t="e">
        <f>VLOOKUP(A548,Adr!A:B,2,FALSE)</f>
        <v>#N/A</v>
      </c>
      <c r="C548" s="196"/>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0"/>
      <c r="D549" s="172"/>
      <c r="E549" s="173"/>
      <c r="F549" s="166"/>
      <c r="G549" s="169"/>
      <c r="H549" s="169"/>
      <c r="I549" s="192" t="str">
        <f t="shared" si="40"/>
        <v/>
      </c>
      <c r="J549" s="167"/>
      <c r="K549" s="5"/>
      <c r="L549" s="167" t="str">
        <f t="shared" si="41"/>
        <v/>
      </c>
      <c r="M549" s="5" t="e">
        <f t="shared" si="42"/>
        <v>#N/A</v>
      </c>
      <c r="N549" s="3" t="str">
        <f t="shared" si="43"/>
        <v/>
      </c>
    </row>
    <row r="550" spans="1:14" x14ac:dyDescent="0.2">
      <c r="A550" s="166"/>
      <c r="B550" s="204" t="e">
        <f>VLOOKUP(A550,Adr!A:B,2,FALSE)</f>
        <v>#N/A</v>
      </c>
      <c r="C550" s="196"/>
      <c r="D550" s="187"/>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202"/>
      <c r="B553" s="204" t="e">
        <f>VLOOKUP(A553,Adr!A:B,2,FALSE)</f>
        <v>#N/A</v>
      </c>
      <c r="C553" s="169"/>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202"/>
      <c r="B555" s="204" t="e">
        <f>VLOOKUP(A555,Adr!A:B,2,FALSE)</f>
        <v>#N/A</v>
      </c>
      <c r="C555" s="169"/>
      <c r="D555" s="172"/>
      <c r="E555" s="173"/>
      <c r="F555" s="166"/>
      <c r="G555" s="169"/>
      <c r="H555" s="169"/>
      <c r="I555" s="192" t="str">
        <f t="shared" si="40"/>
        <v/>
      </c>
      <c r="J555" s="167"/>
      <c r="K555" s="5"/>
      <c r="L555" s="167" t="str">
        <f t="shared" si="41"/>
        <v/>
      </c>
      <c r="M555" s="5" t="e">
        <f t="shared" si="42"/>
        <v>#N/A</v>
      </c>
      <c r="N555" s="3" t="str">
        <f t="shared" si="43"/>
        <v/>
      </c>
    </row>
    <row r="556" spans="1:14" x14ac:dyDescent="0.2">
      <c r="A556" s="166"/>
      <c r="B556" s="204" t="e">
        <f>VLOOKUP(A556,Adr!A:B,2,FALSE)</f>
        <v>#N/A</v>
      </c>
      <c r="C556" s="196"/>
      <c r="D556" s="187"/>
      <c r="E556" s="173"/>
      <c r="F556" s="166"/>
      <c r="G556" s="169"/>
      <c r="H556" s="169"/>
      <c r="I556" s="192" t="str">
        <f t="shared" si="40"/>
        <v/>
      </c>
      <c r="J556" s="167"/>
      <c r="K556" s="5"/>
      <c r="L556" s="167" t="str">
        <f t="shared" si="41"/>
        <v/>
      </c>
      <c r="M556" s="5" t="e">
        <f t="shared" si="42"/>
        <v>#N/A</v>
      </c>
      <c r="N556" s="3" t="str">
        <f t="shared" si="43"/>
        <v/>
      </c>
    </row>
    <row r="557" spans="1:14" x14ac:dyDescent="0.2">
      <c r="A557" s="202"/>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0"/>
      <c r="D558" s="172"/>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6"/>
      <c r="D560" s="187"/>
      <c r="E560" s="173"/>
      <c r="F560" s="166"/>
      <c r="G560" s="169"/>
      <c r="H560" s="169"/>
      <c r="I560" s="192" t="str">
        <f t="shared" si="40"/>
        <v/>
      </c>
      <c r="J560" s="167"/>
      <c r="K560" s="5"/>
      <c r="L560" s="167" t="str">
        <f t="shared" si="41"/>
        <v/>
      </c>
      <c r="M560" s="5" t="e">
        <f t="shared" si="42"/>
        <v>#N/A</v>
      </c>
      <c r="N560" s="3" t="str">
        <f t="shared" si="43"/>
        <v/>
      </c>
    </row>
    <row r="561" spans="1:14" x14ac:dyDescent="0.2">
      <c r="A561" s="198"/>
      <c r="B561" s="204" t="e">
        <f>VLOOKUP(A561,Adr!A:B,2,FALSE)</f>
        <v>#N/A</v>
      </c>
      <c r="C561" s="169"/>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98"/>
      <c r="B562" s="204" t="e">
        <f>VLOOKUP(A562,Adr!A:B,2,FALSE)</f>
        <v>#N/A</v>
      </c>
      <c r="C562" s="169"/>
      <c r="D562" s="172"/>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166"/>
      <c r="B564" s="204" t="e">
        <f>VLOOKUP(A564,Adr!A:B,2,FALSE)</f>
        <v>#N/A</v>
      </c>
      <c r="C564" s="196"/>
      <c r="D564" s="187"/>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0"/>
      <c r="D565" s="172"/>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0"/>
      <c r="D566" s="172"/>
      <c r="E566" s="173"/>
      <c r="F566" s="166"/>
      <c r="G566" s="169"/>
      <c r="H566" s="169"/>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6"/>
      <c r="D567" s="187"/>
      <c r="E567" s="173"/>
      <c r="F567" s="166"/>
      <c r="G567" s="169"/>
      <c r="H567" s="169"/>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6"/>
      <c r="D568" s="187"/>
      <c r="E568" s="173"/>
      <c r="F568" s="166"/>
      <c r="G568" s="169"/>
      <c r="H568" s="169"/>
      <c r="I568" s="192" t="str">
        <f t="shared" si="40"/>
        <v/>
      </c>
      <c r="J568" s="167"/>
      <c r="K568" s="5"/>
      <c r="L568" s="167" t="str">
        <f t="shared" si="41"/>
        <v/>
      </c>
      <c r="M568" s="5" t="e">
        <f t="shared" si="42"/>
        <v>#N/A</v>
      </c>
      <c r="N568" s="3" t="str">
        <f t="shared" si="43"/>
        <v/>
      </c>
    </row>
    <row r="569" spans="1:14" x14ac:dyDescent="0.2">
      <c r="A569" s="202"/>
      <c r="B569" s="204" t="e">
        <f>VLOOKUP(A569,Adr!A:B,2,FALSE)</f>
        <v>#N/A</v>
      </c>
      <c r="C569" s="169"/>
      <c r="D569" s="172"/>
      <c r="E569" s="173"/>
      <c r="F569" s="166"/>
      <c r="G569" s="169"/>
      <c r="H569" s="169"/>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6"/>
      <c r="D570" s="187"/>
      <c r="E570" s="173"/>
      <c r="F570" s="166"/>
      <c r="G570" s="169"/>
      <c r="H570" s="169"/>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66"/>
      <c r="B572" s="204" t="e">
        <f>VLOOKUP(A572,Adr!A:B,2,FALSE)</f>
        <v>#N/A</v>
      </c>
      <c r="C572" s="197"/>
      <c r="D572" s="191"/>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66"/>
      <c r="B574" s="204" t="e">
        <f>VLOOKUP(A574,Adr!A:B,2,FALSE)</f>
        <v>#N/A</v>
      </c>
      <c r="C574" s="197"/>
      <c r="D574" s="191"/>
      <c r="E574" s="173"/>
      <c r="F574" s="182"/>
      <c r="G574" s="185"/>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7"/>
      <c r="D575" s="191"/>
      <c r="E575" s="173"/>
      <c r="F575" s="182"/>
      <c r="G575" s="185"/>
      <c r="H575" s="185"/>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7"/>
      <c r="D576" s="191"/>
      <c r="E576" s="173"/>
      <c r="F576" s="182"/>
      <c r="G576" s="185"/>
      <c r="H576" s="185"/>
      <c r="I576" s="192" t="str">
        <f t="shared" si="40"/>
        <v/>
      </c>
      <c r="J576" s="167"/>
      <c r="K576" s="5"/>
      <c r="L576" s="167" t="str">
        <f t="shared" si="41"/>
        <v/>
      </c>
      <c r="M576" s="5" t="e">
        <f t="shared" si="42"/>
        <v>#N/A</v>
      </c>
      <c r="N576" s="3" t="str">
        <f t="shared" si="43"/>
        <v/>
      </c>
    </row>
    <row r="577" spans="1:14" x14ac:dyDescent="0.2">
      <c r="A577" s="182"/>
      <c r="B577" s="204" t="e">
        <f>VLOOKUP(A577,Adr!A:B,2,FALSE)</f>
        <v>#N/A</v>
      </c>
      <c r="C577" s="185"/>
      <c r="D577" s="187"/>
      <c r="E577" s="173"/>
      <c r="F577" s="182"/>
      <c r="G577" s="185"/>
      <c r="H577" s="185"/>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7"/>
      <c r="D578" s="191"/>
      <c r="E578" s="173"/>
      <c r="F578" s="182"/>
      <c r="G578" s="185"/>
      <c r="H578" s="185"/>
      <c r="I578" s="192" t="str">
        <f t="shared" si="40"/>
        <v/>
      </c>
      <c r="J578" s="167"/>
      <c r="K578" s="5"/>
      <c r="L578" s="167" t="str">
        <f t="shared" si="41"/>
        <v/>
      </c>
      <c r="M578" s="5" t="e">
        <f t="shared" si="42"/>
        <v>#N/A</v>
      </c>
      <c r="N578" s="3" t="str">
        <f t="shared" si="43"/>
        <v/>
      </c>
    </row>
    <row r="579" spans="1:14" x14ac:dyDescent="0.2">
      <c r="A579" s="182"/>
      <c r="B579" s="204" t="e">
        <f>VLOOKUP(A579,Adr!A:B,2,FALSE)</f>
        <v>#N/A</v>
      </c>
      <c r="C579" s="185"/>
      <c r="D579" s="187"/>
      <c r="E579" s="173"/>
      <c r="F579" s="182"/>
      <c r="G579" s="169"/>
      <c r="H579" s="185"/>
      <c r="I579" s="192" t="str">
        <f t="shared" si="40"/>
        <v/>
      </c>
      <c r="J579" s="167"/>
      <c r="K579" s="5"/>
      <c r="L579" s="167" t="str">
        <f t="shared" si="41"/>
        <v/>
      </c>
      <c r="M579" s="5" t="e">
        <f t="shared" si="42"/>
        <v>#N/A</v>
      </c>
      <c r="N579" s="3" t="str">
        <f t="shared" si="43"/>
        <v/>
      </c>
    </row>
    <row r="580" spans="1:14" x14ac:dyDescent="0.2">
      <c r="A580" s="166"/>
      <c r="B580" s="204" t="e">
        <f>VLOOKUP(A580,Adr!A:B,2,FALSE)</f>
        <v>#N/A</v>
      </c>
      <c r="C580" s="196"/>
      <c r="D580" s="187"/>
      <c r="E580" s="173"/>
      <c r="F580" s="166"/>
      <c r="G580" s="169"/>
      <c r="H580" s="169"/>
      <c r="I580" s="192" t="str">
        <f t="shared" si="40"/>
        <v/>
      </c>
      <c r="J580" s="167"/>
      <c r="K580" s="5"/>
      <c r="L580" s="167" t="str">
        <f t="shared" si="41"/>
        <v/>
      </c>
      <c r="M580" s="5" t="e">
        <f t="shared" si="42"/>
        <v>#N/A</v>
      </c>
      <c r="N580" s="3" t="str">
        <f t="shared" si="43"/>
        <v/>
      </c>
    </row>
    <row r="581" spans="1:14" x14ac:dyDescent="0.2">
      <c r="A581" s="166"/>
      <c r="B581" s="204" t="e">
        <f>VLOOKUP(A581,Adr!A:B,2,FALSE)</f>
        <v>#N/A</v>
      </c>
      <c r="C581" s="190"/>
      <c r="D581" s="172"/>
      <c r="E581" s="173"/>
      <c r="F581" s="166"/>
      <c r="G581" s="169"/>
      <c r="H581" s="169"/>
      <c r="I581" s="192" t="str">
        <f t="shared" si="40"/>
        <v/>
      </c>
      <c r="J581" s="167"/>
      <c r="K581" s="5"/>
      <c r="L581" s="167" t="str">
        <f t="shared" si="41"/>
        <v/>
      </c>
      <c r="M581" s="5" t="e">
        <f t="shared" si="42"/>
        <v>#N/A</v>
      </c>
      <c r="N581" s="3" t="str">
        <f t="shared" si="43"/>
        <v/>
      </c>
    </row>
    <row r="582" spans="1:14" x14ac:dyDescent="0.2">
      <c r="A582" s="166"/>
      <c r="B582" s="204" t="e">
        <f>VLOOKUP(A582,Adr!A:B,2,FALSE)</f>
        <v>#N/A</v>
      </c>
      <c r="C582" s="190"/>
      <c r="D582" s="172"/>
      <c r="E582" s="173"/>
      <c r="F582" s="166"/>
      <c r="G582" s="169"/>
      <c r="H582" s="169"/>
      <c r="I582" s="192" t="str">
        <f t="shared" si="40"/>
        <v/>
      </c>
      <c r="J582" s="167"/>
      <c r="K582" s="5"/>
      <c r="L582" s="167" t="str">
        <f t="shared" si="41"/>
        <v/>
      </c>
      <c r="M582" s="5" t="e">
        <f t="shared" si="42"/>
        <v>#N/A</v>
      </c>
      <c r="N582" s="3" t="str">
        <f t="shared" si="43"/>
        <v/>
      </c>
    </row>
    <row r="583" spans="1:14" x14ac:dyDescent="0.2">
      <c r="A583" s="166"/>
      <c r="B583" s="204" t="e">
        <f>VLOOKUP(A583,Adr!A:B,2,FALSE)</f>
        <v>#N/A</v>
      </c>
      <c r="C583" s="190"/>
      <c r="D583" s="172"/>
      <c r="E583" s="173"/>
      <c r="F583" s="166"/>
      <c r="G583" s="169"/>
      <c r="H583" s="169"/>
      <c r="I583" s="192" t="str">
        <f t="shared" ref="I583:I591" si="44">A583&amp;F583</f>
        <v/>
      </c>
      <c r="J583" s="167"/>
      <c r="K583" s="5"/>
      <c r="L583" s="167" t="str">
        <f t="shared" ref="L583:L646" si="45">A583&amp;G583&amp;H583</f>
        <v/>
      </c>
      <c r="M583" s="5" t="e">
        <f t="shared" ref="M583:M646" si="46">B583&amp;F583&amp;H583&amp;C583</f>
        <v>#N/A</v>
      </c>
      <c r="N583" s="3" t="str">
        <f t="shared" ref="N583:N646" si="47">+I583&amp;H583</f>
        <v/>
      </c>
    </row>
    <row r="584" spans="1:14" x14ac:dyDescent="0.2">
      <c r="A584" s="166"/>
      <c r="B584" s="204" t="e">
        <f>VLOOKUP(A584,Adr!A:B,2,FALSE)</f>
        <v>#N/A</v>
      </c>
      <c r="C584" s="190"/>
      <c r="D584" s="172"/>
      <c r="E584" s="173"/>
      <c r="F584" s="166"/>
      <c r="G584" s="169"/>
      <c r="H584" s="169"/>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90"/>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85"/>
      <c r="D586" s="187"/>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85"/>
      <c r="D587" s="187"/>
      <c r="E587" s="173"/>
      <c r="F587" s="182"/>
      <c r="G587" s="185"/>
      <c r="H587" s="185"/>
      <c r="I587" s="192" t="str">
        <f t="shared" si="44"/>
        <v/>
      </c>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t="str">
        <f t="shared" si="44"/>
        <v/>
      </c>
      <c r="J588" s="167"/>
      <c r="K588" s="5"/>
      <c r="L588" s="167" t="str">
        <f t="shared" si="45"/>
        <v/>
      </c>
      <c r="M588" s="5" t="e">
        <f t="shared" si="46"/>
        <v>#N/A</v>
      </c>
      <c r="N588" s="3" t="str">
        <f t="shared" si="47"/>
        <v/>
      </c>
    </row>
    <row r="589" spans="1:14" x14ac:dyDescent="0.2">
      <c r="A589" s="166"/>
      <c r="B589" s="204" t="e">
        <f>VLOOKUP(A589,Adr!A:B,2,FALSE)</f>
        <v>#N/A</v>
      </c>
      <c r="C589" s="185"/>
      <c r="D589" s="187"/>
      <c r="E589" s="173"/>
      <c r="F589" s="182"/>
      <c r="G589" s="185"/>
      <c r="H589" s="185"/>
      <c r="I589" s="192" t="str">
        <f t="shared" si="44"/>
        <v/>
      </c>
      <c r="J589" s="167"/>
      <c r="K589" s="5"/>
      <c r="L589" s="167" t="str">
        <f t="shared" si="45"/>
        <v/>
      </c>
      <c r="M589" s="5" t="e">
        <f t="shared" si="46"/>
        <v>#N/A</v>
      </c>
      <c r="N589" s="3" t="str">
        <f t="shared" si="47"/>
        <v/>
      </c>
    </row>
    <row r="590" spans="1:14" x14ac:dyDescent="0.2">
      <c r="A590" s="166"/>
      <c r="B590" s="204" t="e">
        <f>VLOOKUP(A590,Adr!A:B,2,FALSE)</f>
        <v>#N/A</v>
      </c>
      <c r="C590" s="169"/>
      <c r="D590" s="172"/>
      <c r="E590" s="173"/>
      <c r="F590" s="166"/>
      <c r="G590" s="169"/>
      <c r="H590" s="169"/>
      <c r="I590" s="192" t="str">
        <f t="shared" si="44"/>
        <v/>
      </c>
      <c r="J590" s="167"/>
      <c r="K590" s="5"/>
      <c r="L590" s="167" t="str">
        <f t="shared" si="45"/>
        <v/>
      </c>
      <c r="M590" s="5" t="e">
        <f t="shared" si="46"/>
        <v>#N/A</v>
      </c>
      <c r="N590" s="3" t="str">
        <f t="shared" si="47"/>
        <v/>
      </c>
    </row>
    <row r="591" spans="1:14" x14ac:dyDescent="0.2">
      <c r="A591" s="166"/>
      <c r="B591" s="204" t="e">
        <f>VLOOKUP(A591,Adr!A:B,2,FALSE)</f>
        <v>#N/A</v>
      </c>
      <c r="C591" s="197"/>
      <c r="D591" s="191"/>
      <c r="E591" s="173"/>
      <c r="F591" s="182"/>
      <c r="G591" s="185"/>
      <c r="H591" s="185"/>
      <c r="I591" s="192" t="str">
        <f t="shared" si="44"/>
        <v/>
      </c>
      <c r="J591" s="167"/>
      <c r="K591" s="5"/>
      <c r="L591" s="167" t="str">
        <f t="shared" si="45"/>
        <v/>
      </c>
      <c r="M591" s="5" t="e">
        <f t="shared" si="46"/>
        <v>#N/A</v>
      </c>
      <c r="N591" s="3" t="str">
        <f t="shared" si="47"/>
        <v/>
      </c>
    </row>
    <row r="592" spans="1:14" x14ac:dyDescent="0.2">
      <c r="A592" s="166"/>
      <c r="B592" s="204" t="e">
        <f>VLOOKUP(A592,Adr!A:B,2,FALSE)</f>
        <v>#N/A</v>
      </c>
      <c r="C592" s="197"/>
      <c r="D592" s="191"/>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85"/>
      <c r="D593" s="187"/>
      <c r="E593" s="173"/>
      <c r="F593" s="182"/>
      <c r="G593" s="185"/>
      <c r="H593" s="185"/>
      <c r="I593" s="192"/>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66"/>
      <c r="G595" s="169"/>
      <c r="H595" s="169"/>
      <c r="I595" s="167"/>
      <c r="J595" s="167"/>
      <c r="K595" s="5"/>
      <c r="L595" s="167" t="str">
        <f t="shared" si="45"/>
        <v/>
      </c>
      <c r="M595" s="5" t="e">
        <f t="shared" si="46"/>
        <v>#N/A</v>
      </c>
      <c r="N595" s="3" t="str">
        <f t="shared" si="47"/>
        <v/>
      </c>
    </row>
    <row r="596" spans="1:14" x14ac:dyDescent="0.2">
      <c r="A596" s="166"/>
      <c r="B596" s="204" t="e">
        <f>VLOOKUP(A596,Adr!A:B,2,FALSE)</f>
        <v>#N/A</v>
      </c>
      <c r="C596" s="196"/>
      <c r="D596" s="187"/>
      <c r="E596" s="173"/>
      <c r="F596" s="166"/>
      <c r="G596" s="169"/>
      <c r="H596" s="169"/>
      <c r="I596" s="167"/>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82"/>
      <c r="G597" s="185"/>
      <c r="H597" s="185"/>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82"/>
      <c r="G598" s="185"/>
      <c r="H598" s="185"/>
      <c r="I598" s="167"/>
      <c r="J598" s="167"/>
      <c r="K598" s="5"/>
      <c r="L598" s="167" t="str">
        <f t="shared" si="45"/>
        <v/>
      </c>
      <c r="M598" s="5" t="e">
        <f t="shared" si="46"/>
        <v>#N/A</v>
      </c>
      <c r="N598" s="3" t="str">
        <f t="shared" si="47"/>
        <v/>
      </c>
    </row>
    <row r="599" spans="1:14" x14ac:dyDescent="0.2">
      <c r="A599" s="182"/>
      <c r="B599" s="204" t="e">
        <f>VLOOKUP(A599,Adr!A:B,2,FALSE)</f>
        <v>#N/A</v>
      </c>
      <c r="C599" s="185"/>
      <c r="D599" s="187"/>
      <c r="E599" s="230"/>
      <c r="F599" s="182"/>
      <c r="G599" s="185"/>
      <c r="H599" s="185"/>
      <c r="I599" s="192"/>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82"/>
      <c r="B601" s="204" t="e">
        <f>VLOOKUP(A601,Adr!A:B,2,FALSE)</f>
        <v>#N/A</v>
      </c>
      <c r="C601" s="185"/>
      <c r="D601" s="187"/>
      <c r="E601" s="230"/>
      <c r="F601" s="182"/>
      <c r="G601" s="185"/>
      <c r="H601" s="185"/>
      <c r="I601" s="192"/>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166"/>
      <c r="B603" s="204" t="e">
        <f>VLOOKUP(A603,Adr!A:B,2,FALSE)</f>
        <v>#N/A</v>
      </c>
      <c r="C603" s="196"/>
      <c r="D603" s="187"/>
      <c r="E603" s="173"/>
      <c r="F603" s="166"/>
      <c r="G603" s="169"/>
      <c r="H603" s="169"/>
      <c r="I603" s="167"/>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166"/>
      <c r="B605" s="204" t="e">
        <f>VLOOKUP(A605,Adr!A:B,2,FALSE)</f>
        <v>#N/A</v>
      </c>
      <c r="C605" s="196"/>
      <c r="D605" s="187"/>
      <c r="E605" s="173"/>
      <c r="F605" s="182"/>
      <c r="G605" s="185"/>
      <c r="H605" s="185"/>
      <c r="I605" s="167"/>
      <c r="J605" s="167"/>
      <c r="K605" s="5"/>
      <c r="L605" s="167" t="str">
        <f t="shared" si="45"/>
        <v/>
      </c>
      <c r="M605" s="5" t="e">
        <f t="shared" si="46"/>
        <v>#N/A</v>
      </c>
      <c r="N605" s="3" t="str">
        <f t="shared" si="47"/>
        <v/>
      </c>
    </row>
    <row r="606" spans="1:14" x14ac:dyDescent="0.2">
      <c r="A606" s="166"/>
      <c r="B606" s="204" t="e">
        <f>VLOOKUP(A606,Adr!A:B,2,FALSE)</f>
        <v>#N/A</v>
      </c>
      <c r="C606" s="196"/>
      <c r="D606" s="186"/>
      <c r="E606" s="173"/>
      <c r="F606" s="166"/>
      <c r="G606" s="169"/>
      <c r="H606" s="169"/>
      <c r="I606" s="167"/>
      <c r="J606" s="167"/>
      <c r="K606" s="5"/>
      <c r="L606" s="167" t="str">
        <f t="shared" si="45"/>
        <v/>
      </c>
      <c r="M606" s="5" t="e">
        <f t="shared" si="46"/>
        <v>#N/A</v>
      </c>
      <c r="N606" s="3" t="str">
        <f t="shared" si="47"/>
        <v/>
      </c>
    </row>
    <row r="607" spans="1:14" x14ac:dyDescent="0.2">
      <c r="A607" s="166"/>
      <c r="B607" s="204" t="e">
        <f>VLOOKUP(A607,Adr!A:B,2,FALSE)</f>
        <v>#N/A</v>
      </c>
      <c r="C607" s="196"/>
      <c r="D607" s="187"/>
      <c r="E607" s="173"/>
      <c r="F607" s="166"/>
      <c r="G607" s="169"/>
      <c r="H607" s="169"/>
      <c r="I607" s="167"/>
      <c r="J607" s="167"/>
      <c r="K607" s="5"/>
      <c r="L607" s="167" t="str">
        <f t="shared" si="45"/>
        <v/>
      </c>
      <c r="M607" s="5" t="e">
        <f t="shared" si="46"/>
        <v>#N/A</v>
      </c>
      <c r="N607" s="3" t="str">
        <f t="shared" si="47"/>
        <v/>
      </c>
    </row>
    <row r="608" spans="1:14" x14ac:dyDescent="0.2">
      <c r="A608" s="202"/>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66"/>
      <c r="G609" s="169"/>
      <c r="H609" s="169"/>
      <c r="I609" s="167"/>
      <c r="J609" s="167"/>
      <c r="K609" s="5"/>
      <c r="L609" s="167" t="str">
        <f t="shared" si="45"/>
        <v/>
      </c>
      <c r="M609" s="5" t="e">
        <f t="shared" si="46"/>
        <v>#N/A</v>
      </c>
      <c r="N609" s="3" t="str">
        <f t="shared" si="47"/>
        <v/>
      </c>
    </row>
    <row r="610" spans="1:14" x14ac:dyDescent="0.2">
      <c r="A610" s="202"/>
      <c r="B610" s="204" t="e">
        <f>VLOOKUP(A610,Adr!A:B,2,FALSE)</f>
        <v>#N/A</v>
      </c>
      <c r="C610" s="169"/>
      <c r="D610" s="172"/>
      <c r="E610" s="173"/>
      <c r="F610" s="166"/>
      <c r="G610" s="169"/>
      <c r="H610" s="169"/>
      <c r="I610" s="192"/>
      <c r="J610" s="167"/>
      <c r="K610" s="5"/>
      <c r="L610" s="167" t="str">
        <f t="shared" si="45"/>
        <v/>
      </c>
      <c r="M610" s="5" t="e">
        <f t="shared" si="46"/>
        <v>#N/A</v>
      </c>
      <c r="N610" s="3" t="str">
        <f t="shared" si="47"/>
        <v/>
      </c>
    </row>
    <row r="611" spans="1:14" x14ac:dyDescent="0.2">
      <c r="A611" s="166"/>
      <c r="B611" s="204" t="e">
        <f>VLOOKUP(A611,Adr!A:B,2,FALSE)</f>
        <v>#N/A</v>
      </c>
      <c r="C611" s="169"/>
      <c r="D611" s="187"/>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69"/>
      <c r="D612" s="172"/>
      <c r="E612" s="173"/>
      <c r="F612" s="166"/>
      <c r="G612" s="169"/>
      <c r="H612" s="169"/>
      <c r="I612" s="192"/>
      <c r="J612" s="167"/>
      <c r="K612" s="5"/>
      <c r="L612" s="167" t="str">
        <f t="shared" si="45"/>
        <v/>
      </c>
      <c r="M612" s="5" t="e">
        <f t="shared" si="46"/>
        <v>#N/A</v>
      </c>
      <c r="N612" s="3" t="str">
        <f t="shared" si="47"/>
        <v/>
      </c>
    </row>
    <row r="613" spans="1:14" x14ac:dyDescent="0.2">
      <c r="A613" s="166"/>
      <c r="B613" s="204" t="e">
        <f>VLOOKUP(A613,Adr!A:B,2,FALSE)</f>
        <v>#N/A</v>
      </c>
      <c r="C613" s="169"/>
      <c r="D613" s="172"/>
      <c r="E613" s="173"/>
      <c r="F613" s="166"/>
      <c r="G613" s="169"/>
      <c r="H613" s="169"/>
      <c r="I613" s="192"/>
      <c r="J613" s="167"/>
      <c r="K613" s="5"/>
      <c r="L613" s="167" t="str">
        <f t="shared" si="45"/>
        <v/>
      </c>
      <c r="M613" s="5" t="e">
        <f t="shared" si="46"/>
        <v>#N/A</v>
      </c>
      <c r="N613" s="3" t="str">
        <f t="shared" si="47"/>
        <v/>
      </c>
    </row>
    <row r="614" spans="1:14" x14ac:dyDescent="0.2">
      <c r="A614" s="166"/>
      <c r="B614" s="204" t="e">
        <f>VLOOKUP(A614,Adr!A:B,2,FALSE)</f>
        <v>#N/A</v>
      </c>
      <c r="C614" s="190"/>
      <c r="D614" s="172"/>
      <c r="E614" s="173"/>
      <c r="F614" s="182"/>
      <c r="G614" s="185"/>
      <c r="H614" s="185"/>
      <c r="I614" s="167"/>
      <c r="J614" s="167"/>
      <c r="K614" s="5"/>
      <c r="L614" s="167" t="str">
        <f t="shared" si="45"/>
        <v/>
      </c>
      <c r="M614" s="5" t="e">
        <f t="shared" si="46"/>
        <v>#N/A</v>
      </c>
      <c r="N614" s="3" t="str">
        <f t="shared" si="47"/>
        <v/>
      </c>
    </row>
    <row r="615" spans="1:14" x14ac:dyDescent="0.2">
      <c r="A615" s="166"/>
      <c r="B615" s="204" t="e">
        <f>VLOOKUP(A615,Adr!A:B,2,FALSE)</f>
        <v>#N/A</v>
      </c>
      <c r="C615" s="190"/>
      <c r="D615" s="172"/>
      <c r="E615" s="173"/>
      <c r="F615" s="182"/>
      <c r="G615" s="185"/>
      <c r="H615" s="185"/>
      <c r="I615" s="167"/>
      <c r="J615" s="167"/>
      <c r="K615" s="5"/>
      <c r="L615" s="167" t="str">
        <f t="shared" si="45"/>
        <v/>
      </c>
      <c r="M615" s="5" t="e">
        <f t="shared" si="46"/>
        <v>#N/A</v>
      </c>
      <c r="N615" s="3" t="str">
        <f t="shared" si="47"/>
        <v/>
      </c>
    </row>
    <row r="616" spans="1:14" x14ac:dyDescent="0.2">
      <c r="A616" s="166"/>
      <c r="B616" s="204" t="e">
        <f>VLOOKUP(A616,Adr!A:B,2,FALSE)</f>
        <v>#N/A</v>
      </c>
      <c r="C616" s="169"/>
      <c r="D616" s="172"/>
      <c r="E616" s="173"/>
      <c r="F616" s="166"/>
      <c r="G616" s="169"/>
      <c r="H616" s="169"/>
      <c r="I616" s="192"/>
      <c r="J616" s="167"/>
      <c r="K616" s="5"/>
      <c r="L616" s="167" t="str">
        <f t="shared" si="45"/>
        <v/>
      </c>
      <c r="M616" s="5" t="e">
        <f t="shared" si="46"/>
        <v>#N/A</v>
      </c>
      <c r="N616" s="3" t="str">
        <f t="shared" si="47"/>
        <v/>
      </c>
    </row>
    <row r="617" spans="1:14" x14ac:dyDescent="0.2">
      <c r="A617" s="166"/>
      <c r="B617" s="204" t="e">
        <f>VLOOKUP(A617,Adr!A:B,2,FALSE)</f>
        <v>#N/A</v>
      </c>
      <c r="C617" s="185"/>
      <c r="D617" s="187"/>
      <c r="E617" s="173"/>
      <c r="F617" s="182"/>
      <c r="G617" s="185"/>
      <c r="H617" s="185"/>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85"/>
      <c r="D619" s="187"/>
      <c r="E619" s="173"/>
      <c r="F619" s="182"/>
      <c r="G619" s="185"/>
      <c r="H619" s="185"/>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90"/>
      <c r="D621" s="172"/>
      <c r="E621" s="173"/>
      <c r="F621" s="182"/>
      <c r="G621" s="185"/>
      <c r="H621" s="185"/>
      <c r="I621" s="167"/>
      <c r="J621" s="167"/>
      <c r="K621" s="5"/>
      <c r="L621" s="167" t="str">
        <f t="shared" si="45"/>
        <v/>
      </c>
      <c r="M621" s="5" t="e">
        <f t="shared" si="46"/>
        <v>#N/A</v>
      </c>
      <c r="N621" s="3" t="str">
        <f t="shared" si="47"/>
        <v/>
      </c>
    </row>
    <row r="622" spans="1:14" x14ac:dyDescent="0.2">
      <c r="A622" s="166"/>
      <c r="B622" s="204" t="e">
        <f>VLOOKUP(A622,Adr!A:B,2,FALSE)</f>
        <v>#N/A</v>
      </c>
      <c r="C622" s="169"/>
      <c r="D622" s="172"/>
      <c r="E622" s="173"/>
      <c r="F622" s="166"/>
      <c r="G622" s="169"/>
      <c r="H622" s="169"/>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69"/>
      <c r="D624" s="172"/>
      <c r="E624" s="173"/>
      <c r="F624" s="166"/>
      <c r="G624" s="169"/>
      <c r="H624" s="169"/>
      <c r="I624" s="192"/>
      <c r="J624" s="167"/>
      <c r="K624" s="5"/>
      <c r="L624" s="167" t="str">
        <f t="shared" si="45"/>
        <v/>
      </c>
      <c r="M624" s="5" t="e">
        <f t="shared" si="46"/>
        <v>#N/A</v>
      </c>
      <c r="N624" s="3" t="str">
        <f t="shared" si="47"/>
        <v/>
      </c>
    </row>
    <row r="625" spans="1:14" x14ac:dyDescent="0.2">
      <c r="A625" s="166"/>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85"/>
      <c r="D627" s="186"/>
      <c r="E627" s="173"/>
      <c r="F627" s="182"/>
      <c r="G627" s="185"/>
      <c r="H627" s="185"/>
      <c r="I627" s="192"/>
      <c r="J627" s="167"/>
      <c r="K627" s="5"/>
      <c r="L627" s="167" t="str">
        <f t="shared" si="45"/>
        <v/>
      </c>
      <c r="M627" s="5" t="e">
        <f t="shared" si="46"/>
        <v>#N/A</v>
      </c>
      <c r="N627" s="3" t="str">
        <f t="shared" si="47"/>
        <v/>
      </c>
    </row>
    <row r="628" spans="1:14" x14ac:dyDescent="0.2">
      <c r="A628" s="166"/>
      <c r="B628" s="204" t="e">
        <f>VLOOKUP(A628,Adr!A:B,2,FALSE)</f>
        <v>#N/A</v>
      </c>
      <c r="C628" s="190"/>
      <c r="D628" s="172"/>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96"/>
      <c r="D629" s="187"/>
      <c r="E629" s="173"/>
      <c r="F629" s="182"/>
      <c r="G629" s="185"/>
      <c r="H629" s="185"/>
      <c r="I629" s="167"/>
      <c r="J629" s="167"/>
      <c r="K629" s="5"/>
      <c r="L629" s="167" t="str">
        <f t="shared" si="45"/>
        <v/>
      </c>
      <c r="M629" s="5" t="e">
        <f t="shared" si="46"/>
        <v>#N/A</v>
      </c>
      <c r="N629" s="3" t="str">
        <f t="shared" si="47"/>
        <v/>
      </c>
    </row>
    <row r="630" spans="1:14" x14ac:dyDescent="0.2">
      <c r="A630" s="182"/>
      <c r="B630" s="204" t="e">
        <f>VLOOKUP(A630,Adr!A:B,2,FALSE)</f>
        <v>#N/A</v>
      </c>
      <c r="C630" s="185"/>
      <c r="D630" s="187"/>
      <c r="E630" s="173"/>
      <c r="F630" s="182"/>
      <c r="G630" s="185"/>
      <c r="H630" s="185"/>
      <c r="I630" s="192"/>
      <c r="J630" s="167"/>
      <c r="K630" s="5"/>
      <c r="L630" s="167" t="str">
        <f t="shared" si="45"/>
        <v/>
      </c>
      <c r="M630" s="5" t="e">
        <f t="shared" si="46"/>
        <v>#N/A</v>
      </c>
      <c r="N630" s="3" t="str">
        <f t="shared" si="47"/>
        <v/>
      </c>
    </row>
    <row r="631" spans="1:14" x14ac:dyDescent="0.2">
      <c r="A631" s="166"/>
      <c r="B631" s="204" t="e">
        <f>VLOOKUP(A631,Adr!A:B,2,FALSE)</f>
        <v>#N/A</v>
      </c>
      <c r="C631" s="185"/>
      <c r="D631" s="187"/>
      <c r="E631" s="173"/>
      <c r="F631" s="182"/>
      <c r="G631" s="185"/>
      <c r="H631" s="185"/>
      <c r="I631" s="192"/>
      <c r="J631" s="167"/>
      <c r="K631" s="5"/>
      <c r="L631" s="167" t="str">
        <f t="shared" si="45"/>
        <v/>
      </c>
      <c r="M631" s="5" t="e">
        <f t="shared" si="46"/>
        <v>#N/A</v>
      </c>
      <c r="N631" s="3" t="str">
        <f t="shared" si="47"/>
        <v/>
      </c>
    </row>
    <row r="632" spans="1:14" x14ac:dyDescent="0.2">
      <c r="A632" s="166"/>
      <c r="B632" s="204" t="e">
        <f>VLOOKUP(A632,Adr!A:B,2,FALSE)</f>
        <v>#N/A</v>
      </c>
      <c r="C632" s="196"/>
      <c r="D632" s="187"/>
      <c r="E632" s="173"/>
      <c r="F632" s="182"/>
      <c r="G632" s="185"/>
      <c r="H632" s="185"/>
      <c r="I632" s="167"/>
      <c r="J632" s="167"/>
      <c r="K632" s="5"/>
      <c r="L632" s="167" t="str">
        <f t="shared" si="45"/>
        <v/>
      </c>
      <c r="M632" s="5" t="e">
        <f t="shared" si="46"/>
        <v>#N/A</v>
      </c>
      <c r="N632" s="3" t="str">
        <f t="shared" si="47"/>
        <v/>
      </c>
    </row>
    <row r="633" spans="1:14" x14ac:dyDescent="0.2">
      <c r="A633" s="166"/>
      <c r="B633" s="204" t="e">
        <f>VLOOKUP(A633,Adr!A:B,2,FALSE)</f>
        <v>#N/A</v>
      </c>
      <c r="C633" s="196"/>
      <c r="D633" s="187"/>
      <c r="E633" s="173"/>
      <c r="F633" s="182"/>
      <c r="G633" s="185"/>
      <c r="H633" s="185"/>
      <c r="I633" s="167"/>
      <c r="J633" s="167"/>
      <c r="K633" s="5"/>
      <c r="L633" s="167" t="str">
        <f t="shared" si="45"/>
        <v/>
      </c>
      <c r="M633" s="5" t="e">
        <f t="shared" si="46"/>
        <v>#N/A</v>
      </c>
      <c r="N633" s="3" t="str">
        <f t="shared" si="47"/>
        <v/>
      </c>
    </row>
    <row r="634" spans="1:14" x14ac:dyDescent="0.2">
      <c r="A634" s="166"/>
      <c r="B634" s="204" t="e">
        <f>VLOOKUP(A634,Adr!A:B,2,FALSE)</f>
        <v>#N/A</v>
      </c>
      <c r="C634" s="185"/>
      <c r="D634" s="187"/>
      <c r="E634" s="173"/>
      <c r="F634" s="182"/>
      <c r="G634" s="185"/>
      <c r="H634" s="185"/>
      <c r="I634" s="192"/>
      <c r="J634" s="167"/>
      <c r="K634" s="5"/>
      <c r="L634" s="167" t="str">
        <f t="shared" si="45"/>
        <v/>
      </c>
      <c r="M634" s="5" t="e">
        <f t="shared" si="46"/>
        <v>#N/A</v>
      </c>
      <c r="N634" s="3" t="str">
        <f t="shared" si="47"/>
        <v/>
      </c>
    </row>
    <row r="635" spans="1:14" x14ac:dyDescent="0.2">
      <c r="A635" s="166"/>
      <c r="B635" s="204" t="e">
        <f>VLOOKUP(A635,Adr!A:B,2,FALSE)</f>
        <v>#N/A</v>
      </c>
      <c r="C635" s="196"/>
      <c r="D635" s="187"/>
      <c r="E635" s="173"/>
      <c r="F635" s="182"/>
      <c r="G635" s="185"/>
      <c r="H635" s="185"/>
      <c r="I635" s="167"/>
      <c r="J635" s="167"/>
      <c r="K635" s="5"/>
      <c r="L635" s="167" t="str">
        <f t="shared" si="45"/>
        <v/>
      </c>
      <c r="M635" s="5" t="e">
        <f t="shared" si="46"/>
        <v>#N/A</v>
      </c>
      <c r="N635" s="3" t="str">
        <f t="shared" si="47"/>
        <v/>
      </c>
    </row>
    <row r="636" spans="1:14" x14ac:dyDescent="0.2">
      <c r="A636" s="166"/>
      <c r="B636" s="204" t="e">
        <f>VLOOKUP(A636,Adr!A:B,2,FALSE)</f>
        <v>#N/A</v>
      </c>
      <c r="C636" s="196"/>
      <c r="D636" s="186"/>
      <c r="E636" s="173"/>
      <c r="F636" s="166"/>
      <c r="G636" s="169"/>
      <c r="H636" s="169"/>
      <c r="I636" s="167"/>
      <c r="J636" s="167"/>
      <c r="K636" s="5"/>
      <c r="L636" s="167" t="str">
        <f t="shared" si="45"/>
        <v/>
      </c>
      <c r="M636" s="5" t="e">
        <f t="shared" si="46"/>
        <v>#N/A</v>
      </c>
      <c r="N636" s="3" t="str">
        <f t="shared" si="47"/>
        <v/>
      </c>
    </row>
    <row r="637" spans="1:14" x14ac:dyDescent="0.2">
      <c r="A637" s="203"/>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69"/>
      <c r="D638" s="172"/>
      <c r="E638" s="173"/>
      <c r="F638" s="166"/>
      <c r="G638" s="169"/>
      <c r="H638" s="169"/>
      <c r="I638" s="192"/>
      <c r="J638" s="167"/>
      <c r="K638" s="5"/>
      <c r="L638" s="167" t="str">
        <f t="shared" si="45"/>
        <v/>
      </c>
      <c r="M638" s="5" t="e">
        <f t="shared" si="46"/>
        <v>#N/A</v>
      </c>
      <c r="N638" s="3" t="str">
        <f t="shared" si="47"/>
        <v/>
      </c>
    </row>
    <row r="639" spans="1:14" x14ac:dyDescent="0.2">
      <c r="A639" s="203"/>
      <c r="B639" s="204" t="e">
        <f>VLOOKUP(A639,Adr!A:B,2,FALSE)</f>
        <v>#N/A</v>
      </c>
      <c r="C639" s="169"/>
      <c r="D639" s="172"/>
      <c r="E639" s="173"/>
      <c r="F639" s="166"/>
      <c r="G639" s="169"/>
      <c r="H639" s="169"/>
      <c r="I639" s="192"/>
      <c r="J639" s="167"/>
      <c r="K639" s="5"/>
      <c r="L639" s="167" t="str">
        <f t="shared" si="45"/>
        <v/>
      </c>
      <c r="M639" s="5" t="e">
        <f t="shared" si="46"/>
        <v>#N/A</v>
      </c>
      <c r="N639" s="3" t="str">
        <f t="shared" si="47"/>
        <v/>
      </c>
    </row>
    <row r="640" spans="1:14" x14ac:dyDescent="0.2">
      <c r="A640" s="198"/>
      <c r="B640" s="204" t="e">
        <f>VLOOKUP(A640,Adr!A:B,2,FALSE)</f>
        <v>#N/A</v>
      </c>
      <c r="C640" s="169"/>
      <c r="D640" s="172"/>
      <c r="E640" s="173"/>
      <c r="F640" s="166"/>
      <c r="G640" s="169"/>
      <c r="H640" s="169"/>
      <c r="I640" s="192"/>
      <c r="J640" s="167"/>
      <c r="K640" s="5"/>
      <c r="L640" s="167" t="str">
        <f t="shared" si="45"/>
        <v/>
      </c>
      <c r="M640" s="5" t="e">
        <f t="shared" si="46"/>
        <v>#N/A</v>
      </c>
      <c r="N640" s="3" t="str">
        <f t="shared" si="47"/>
        <v/>
      </c>
    </row>
    <row r="641" spans="1:14" x14ac:dyDescent="0.2">
      <c r="A641" s="202"/>
      <c r="B641" s="204" t="e">
        <f>VLOOKUP(A641,Adr!A:B,2,FALSE)</f>
        <v>#N/A</v>
      </c>
      <c r="C641" s="169"/>
      <c r="D641" s="172"/>
      <c r="E641" s="173"/>
      <c r="F641" s="166"/>
      <c r="G641" s="169"/>
      <c r="H641" s="169"/>
      <c r="I641" s="192"/>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si="45"/>
        <v/>
      </c>
      <c r="M642" s="5" t="e">
        <f t="shared" si="46"/>
        <v>#N/A</v>
      </c>
      <c r="N642" s="3" t="str">
        <f t="shared" si="47"/>
        <v/>
      </c>
    </row>
    <row r="643" spans="1:14" x14ac:dyDescent="0.2">
      <c r="A643" s="166"/>
      <c r="B643" s="204" t="e">
        <f>VLOOKUP(A643,Adr!A:B,2,FALSE)</f>
        <v>#N/A</v>
      </c>
      <c r="C643" s="196"/>
      <c r="D643" s="187"/>
      <c r="E643" s="173"/>
      <c r="F643" s="182"/>
      <c r="G643" s="185"/>
      <c r="H643" s="185"/>
      <c r="I643" s="167"/>
      <c r="J643" s="167"/>
      <c r="K643" s="5"/>
      <c r="L643" s="167" t="str">
        <f t="shared" si="45"/>
        <v/>
      </c>
      <c r="M643" s="5" t="e">
        <f t="shared" si="46"/>
        <v>#N/A</v>
      </c>
      <c r="N643" s="3" t="str">
        <f t="shared" si="47"/>
        <v/>
      </c>
    </row>
    <row r="644" spans="1:14" x14ac:dyDescent="0.2">
      <c r="A644" s="166"/>
      <c r="B644" s="204" t="e">
        <f>VLOOKUP(A644,Adr!A:B,2,FALSE)</f>
        <v>#N/A</v>
      </c>
      <c r="C644" s="196"/>
      <c r="D644" s="187"/>
      <c r="E644" s="173"/>
      <c r="F644" s="182"/>
      <c r="G644" s="185"/>
      <c r="H644" s="185"/>
      <c r="I644" s="167"/>
      <c r="J644" s="167"/>
      <c r="K644" s="5"/>
      <c r="L644" s="167" t="str">
        <f t="shared" si="45"/>
        <v/>
      </c>
      <c r="M644" s="5" t="e">
        <f t="shared" si="46"/>
        <v>#N/A</v>
      </c>
      <c r="N644" s="3" t="str">
        <f t="shared" si="47"/>
        <v/>
      </c>
    </row>
    <row r="645" spans="1:14" x14ac:dyDescent="0.2">
      <c r="A645" s="166"/>
      <c r="B645" s="204" t="e">
        <f>VLOOKUP(A645,Adr!A:B,2,FALSE)</f>
        <v>#N/A</v>
      </c>
      <c r="C645" s="196"/>
      <c r="D645" s="186"/>
      <c r="E645" s="173"/>
      <c r="F645" s="166"/>
      <c r="G645" s="169"/>
      <c r="H645" s="169"/>
      <c r="I645" s="167"/>
      <c r="J645" s="167"/>
      <c r="K645" s="5"/>
      <c r="L645" s="167" t="str">
        <f t="shared" si="45"/>
        <v/>
      </c>
      <c r="M645" s="5" t="e">
        <f t="shared" si="46"/>
        <v>#N/A</v>
      </c>
      <c r="N645" s="3" t="str">
        <f t="shared" si="47"/>
        <v/>
      </c>
    </row>
    <row r="646" spans="1:14" x14ac:dyDescent="0.2">
      <c r="A646" s="166"/>
      <c r="B646" s="204" t="e">
        <f>VLOOKUP(A646,Adr!A:B,2,FALSE)</f>
        <v>#N/A</v>
      </c>
      <c r="C646" s="196"/>
      <c r="D646" s="186"/>
      <c r="E646" s="173"/>
      <c r="F646" s="166"/>
      <c r="G646" s="169"/>
      <c r="H646" s="169"/>
      <c r="I646" s="167"/>
      <c r="J646" s="167"/>
      <c r="K646" s="5"/>
      <c r="L646" s="167" t="str">
        <f t="shared" si="45"/>
        <v/>
      </c>
      <c r="M646" s="5" t="e">
        <f t="shared" si="46"/>
        <v>#N/A</v>
      </c>
      <c r="N646" s="3" t="str">
        <f t="shared" si="47"/>
        <v/>
      </c>
    </row>
    <row r="647" spans="1:14" x14ac:dyDescent="0.2">
      <c r="A647" s="166"/>
      <c r="B647" s="204" t="e">
        <f>VLOOKUP(A647,Adr!A:B,2,FALSE)</f>
        <v>#N/A</v>
      </c>
      <c r="C647" s="169"/>
      <c r="D647" s="172"/>
      <c r="E647" s="173"/>
      <c r="F647" s="166"/>
      <c r="G647" s="169"/>
      <c r="H647" s="169"/>
      <c r="I647" s="192"/>
      <c r="J647" s="167"/>
      <c r="K647" s="5"/>
      <c r="L647" s="167" t="str">
        <f t="shared" ref="L647:L710" si="48">A647&amp;G647&amp;H647</f>
        <v/>
      </c>
      <c r="M647" s="5" t="e">
        <f t="shared" ref="M647:M710" si="49">B647&amp;F647&amp;H647&amp;C647</f>
        <v>#N/A</v>
      </c>
      <c r="N647" s="3" t="str">
        <f t="shared" ref="N647:N710" si="50">+I647&amp;H647</f>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69"/>
      <c r="D650" s="172"/>
      <c r="E650" s="173"/>
      <c r="F650" s="166"/>
      <c r="G650" s="169"/>
      <c r="H650" s="169"/>
      <c r="I650" s="192"/>
      <c r="J650" s="167"/>
      <c r="K650" s="5"/>
      <c r="L650" s="167" t="str">
        <f t="shared" si="48"/>
        <v/>
      </c>
      <c r="M650" s="5" t="e">
        <f t="shared" si="49"/>
        <v>#N/A</v>
      </c>
      <c r="N650" s="3" t="str">
        <f t="shared" si="50"/>
        <v/>
      </c>
    </row>
    <row r="651" spans="1:14" x14ac:dyDescent="0.2">
      <c r="A651" s="166"/>
      <c r="B651" s="204" t="e">
        <f>VLOOKUP(A651,Adr!A:B,2,FALSE)</f>
        <v>#N/A</v>
      </c>
      <c r="C651" s="196"/>
      <c r="D651" s="186"/>
      <c r="E651" s="173"/>
      <c r="F651" s="166"/>
      <c r="G651" s="169"/>
      <c r="H651" s="169"/>
      <c r="I651" s="167"/>
      <c r="J651" s="167"/>
      <c r="K651" s="5"/>
      <c r="L651" s="167" t="str">
        <f t="shared" si="48"/>
        <v/>
      </c>
      <c r="M651" s="5" t="e">
        <f t="shared" si="49"/>
        <v>#N/A</v>
      </c>
      <c r="N651" s="3" t="str">
        <f t="shared" si="50"/>
        <v/>
      </c>
    </row>
    <row r="652" spans="1:14" x14ac:dyDescent="0.2">
      <c r="A652" s="166"/>
      <c r="B652" s="204" t="e">
        <f>VLOOKUP(A652,Adr!A:B,2,FALSE)</f>
        <v>#N/A</v>
      </c>
      <c r="C652" s="169"/>
      <c r="D652" s="172"/>
      <c r="E652" s="173"/>
      <c r="F652" s="166"/>
      <c r="G652" s="169"/>
      <c r="H652" s="169"/>
      <c r="I652" s="192"/>
      <c r="J652" s="167"/>
      <c r="K652" s="5"/>
      <c r="L652" s="167" t="str">
        <f t="shared" si="48"/>
        <v/>
      </c>
      <c r="M652" s="5" t="e">
        <f t="shared" si="49"/>
        <v>#N/A</v>
      </c>
      <c r="N652" s="3" t="str">
        <f t="shared" si="50"/>
        <v/>
      </c>
    </row>
    <row r="653" spans="1:14" x14ac:dyDescent="0.2">
      <c r="A653" s="166"/>
      <c r="B653" s="204" t="e">
        <f>VLOOKUP(A653,Adr!A:B,2,FALSE)</f>
        <v>#N/A</v>
      </c>
      <c r="C653" s="169"/>
      <c r="D653" s="172"/>
      <c r="E653" s="173"/>
      <c r="F653" s="166"/>
      <c r="G653" s="169"/>
      <c r="H653" s="169"/>
      <c r="I653" s="192"/>
      <c r="J653" s="167"/>
      <c r="K653" s="5"/>
      <c r="L653" s="167" t="str">
        <f t="shared" si="48"/>
        <v/>
      </c>
      <c r="M653" s="5" t="e">
        <f t="shared" si="49"/>
        <v>#N/A</v>
      </c>
      <c r="N653" s="3" t="str">
        <f t="shared" si="50"/>
        <v/>
      </c>
    </row>
    <row r="654" spans="1:14" x14ac:dyDescent="0.2">
      <c r="A654" s="166"/>
      <c r="B654" s="204" t="e">
        <f>VLOOKUP(A654,Adr!A:B,2,FALSE)</f>
        <v>#N/A</v>
      </c>
      <c r="C654" s="169"/>
      <c r="D654" s="172"/>
      <c r="E654" s="173"/>
      <c r="F654" s="166"/>
      <c r="G654" s="169"/>
      <c r="H654" s="169"/>
      <c r="I654" s="192"/>
      <c r="J654" s="167"/>
      <c r="K654" s="5"/>
      <c r="L654" s="167" t="str">
        <f t="shared" si="48"/>
        <v/>
      </c>
      <c r="M654" s="5" t="e">
        <f t="shared" si="49"/>
        <v>#N/A</v>
      </c>
      <c r="N654" s="3" t="str">
        <f t="shared" si="50"/>
        <v/>
      </c>
    </row>
    <row r="655" spans="1:14" x14ac:dyDescent="0.2">
      <c r="A655" s="166"/>
      <c r="B655" s="204" t="e">
        <f>VLOOKUP(A655,Adr!A:B,2,FALSE)</f>
        <v>#N/A</v>
      </c>
      <c r="C655" s="196"/>
      <c r="D655" s="187"/>
      <c r="E655" s="173"/>
      <c r="F655" s="182"/>
      <c r="G655" s="185"/>
      <c r="H655" s="185"/>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6"/>
      <c r="D657" s="187"/>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6"/>
      <c r="D658" s="187"/>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6"/>
      <c r="E659" s="173"/>
      <c r="F659" s="166"/>
      <c r="G659" s="169"/>
      <c r="H659" s="169"/>
      <c r="I659" s="167"/>
      <c r="J659" s="167"/>
      <c r="K659" s="5"/>
      <c r="L659" s="167" t="str">
        <f t="shared" si="48"/>
        <v/>
      </c>
      <c r="M659" s="5" t="e">
        <f t="shared" si="49"/>
        <v>#N/A</v>
      </c>
      <c r="N659" s="3" t="str">
        <f t="shared" si="50"/>
        <v/>
      </c>
    </row>
    <row r="660" spans="1:14" x14ac:dyDescent="0.2">
      <c r="A660" s="166"/>
      <c r="B660" s="204" t="e">
        <f>VLOOKUP(A660,Adr!A:B,2,FALSE)</f>
        <v>#N/A</v>
      </c>
      <c r="C660" s="196"/>
      <c r="D660" s="186"/>
      <c r="E660" s="173"/>
      <c r="F660" s="166"/>
      <c r="G660" s="169"/>
      <c r="H660" s="169"/>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0"/>
      <c r="D662" s="172"/>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0"/>
      <c r="D663" s="172"/>
      <c r="E663" s="173"/>
      <c r="F663" s="182"/>
      <c r="G663" s="185"/>
      <c r="H663" s="185"/>
      <c r="I663" s="167"/>
      <c r="J663" s="167"/>
      <c r="K663" s="5"/>
      <c r="L663" s="167" t="str">
        <f t="shared" si="48"/>
        <v/>
      </c>
      <c r="M663" s="5" t="e">
        <f t="shared" si="49"/>
        <v>#N/A</v>
      </c>
      <c r="N663" s="3" t="str">
        <f t="shared" si="50"/>
        <v/>
      </c>
    </row>
    <row r="664" spans="1:14" x14ac:dyDescent="0.2">
      <c r="A664" s="166"/>
      <c r="B664" s="204" t="e">
        <f>VLOOKUP(A664,Adr!A:B,2,FALSE)</f>
        <v>#N/A</v>
      </c>
      <c r="C664" s="196"/>
      <c r="D664" s="187"/>
      <c r="E664" s="173"/>
      <c r="F664" s="182"/>
      <c r="G664" s="185"/>
      <c r="H664" s="185"/>
      <c r="I664" s="167"/>
      <c r="J664" s="167"/>
      <c r="K664" s="5"/>
      <c r="L664" s="167" t="str">
        <f t="shared" si="48"/>
        <v/>
      </c>
      <c r="M664" s="5" t="e">
        <f t="shared" si="49"/>
        <v>#N/A</v>
      </c>
      <c r="N664" s="3" t="str">
        <f t="shared" si="50"/>
        <v/>
      </c>
    </row>
    <row r="665" spans="1:14" x14ac:dyDescent="0.2">
      <c r="A665" s="166"/>
      <c r="B665" s="204" t="e">
        <f>VLOOKUP(A665,Adr!A:B,2,FALSE)</f>
        <v>#N/A</v>
      </c>
      <c r="C665" s="196"/>
      <c r="D665" s="187"/>
      <c r="E665" s="173"/>
      <c r="F665" s="182"/>
      <c r="G665" s="185"/>
      <c r="H665" s="185"/>
      <c r="I665" s="167"/>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82"/>
      <c r="G666" s="185"/>
      <c r="H666" s="185"/>
      <c r="I666" s="167"/>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82"/>
      <c r="G667" s="185"/>
      <c r="H667" s="185"/>
      <c r="I667" s="167"/>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82"/>
      <c r="G668" s="185"/>
      <c r="H668" s="185"/>
      <c r="I668" s="167"/>
      <c r="J668" s="167"/>
      <c r="K668" s="5"/>
      <c r="L668" s="167" t="str">
        <f t="shared" si="48"/>
        <v/>
      </c>
      <c r="M668" s="5" t="e">
        <f t="shared" si="49"/>
        <v>#N/A</v>
      </c>
      <c r="N668" s="3" t="str">
        <f t="shared" si="50"/>
        <v/>
      </c>
    </row>
    <row r="669" spans="1:14" x14ac:dyDescent="0.2">
      <c r="A669" s="182"/>
      <c r="B669" s="204" t="e">
        <f>VLOOKUP(A669,Adr!A:B,2,FALSE)</f>
        <v>#N/A</v>
      </c>
      <c r="C669" s="185"/>
      <c r="D669" s="187"/>
      <c r="E669" s="230"/>
      <c r="F669" s="182"/>
      <c r="G669" s="185"/>
      <c r="H669" s="185"/>
      <c r="I669" s="192"/>
      <c r="J669" s="167"/>
      <c r="K669" s="5"/>
      <c r="L669" s="167" t="str">
        <f t="shared" si="48"/>
        <v/>
      </c>
      <c r="M669" s="5" t="e">
        <f t="shared" si="49"/>
        <v>#N/A</v>
      </c>
      <c r="N669" s="3" t="str">
        <f t="shared" si="50"/>
        <v/>
      </c>
    </row>
    <row r="670" spans="1:14" x14ac:dyDescent="0.2">
      <c r="A670" s="166"/>
      <c r="B670" s="204" t="e">
        <f>VLOOKUP(A670,Adr!A:B,2,FALSE)</f>
        <v>#N/A</v>
      </c>
      <c r="C670" s="190"/>
      <c r="D670" s="172"/>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6"/>
      <c r="D671" s="187"/>
      <c r="E671" s="173"/>
      <c r="F671" s="166"/>
      <c r="G671" s="169"/>
      <c r="H671" s="169"/>
      <c r="I671" s="192"/>
      <c r="J671" s="167"/>
      <c r="K671" s="5"/>
      <c r="L671" s="167" t="str">
        <f t="shared" si="48"/>
        <v/>
      </c>
      <c r="M671" s="5" t="e">
        <f t="shared" si="49"/>
        <v>#N/A</v>
      </c>
      <c r="N671" s="3" t="str">
        <f t="shared" si="50"/>
        <v/>
      </c>
    </row>
    <row r="672" spans="1:14" x14ac:dyDescent="0.2">
      <c r="A672" s="166"/>
      <c r="B672" s="204" t="e">
        <f>VLOOKUP(A672,Adr!A:B,2,FALSE)</f>
        <v>#N/A</v>
      </c>
      <c r="C672" s="196"/>
      <c r="D672" s="187"/>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166"/>
      <c r="B675" s="204" t="e">
        <f>VLOOKUP(A675,Adr!A:B,2,FALSE)</f>
        <v>#N/A</v>
      </c>
      <c r="C675" s="196"/>
      <c r="D675" s="187"/>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98"/>
      <c r="B677" s="204" t="e">
        <f>VLOOKUP(A677,Adr!A:B,2,FALSE)</f>
        <v>#N/A</v>
      </c>
      <c r="C677" s="169"/>
      <c r="D677" s="172"/>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6"/>
      <c r="D678" s="187"/>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6"/>
      <c r="D679" s="187"/>
      <c r="E679" s="173"/>
      <c r="F679" s="166"/>
      <c r="G679" s="169"/>
      <c r="H679" s="169"/>
      <c r="I679" s="192"/>
      <c r="J679" s="167"/>
      <c r="K679" s="5"/>
      <c r="L679" s="167" t="str">
        <f t="shared" si="48"/>
        <v/>
      </c>
      <c r="M679" s="5" t="e">
        <f t="shared" si="49"/>
        <v>#N/A</v>
      </c>
      <c r="N679" s="3" t="str">
        <f t="shared" si="50"/>
        <v/>
      </c>
    </row>
    <row r="680" spans="1:14" x14ac:dyDescent="0.2">
      <c r="A680" s="202"/>
      <c r="B680" s="204" t="e">
        <f>VLOOKUP(A680,Adr!A:B,2,FALSE)</f>
        <v>#N/A</v>
      </c>
      <c r="C680" s="169"/>
      <c r="D680" s="172"/>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66"/>
      <c r="B682" s="204" t="e">
        <f>VLOOKUP(A682,Adr!A:B,2,FALSE)</f>
        <v>#N/A</v>
      </c>
      <c r="C682" s="196"/>
      <c r="D682" s="187"/>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90"/>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90"/>
      <c r="D684" s="172"/>
      <c r="E684" s="173"/>
      <c r="F684" s="166"/>
      <c r="G684" s="169"/>
      <c r="H684" s="169"/>
      <c r="I684" s="192"/>
      <c r="J684" s="167"/>
      <c r="K684" s="5"/>
      <c r="L684" s="167" t="str">
        <f t="shared" si="48"/>
        <v/>
      </c>
      <c r="M684" s="5" t="e">
        <f t="shared" si="49"/>
        <v>#N/A</v>
      </c>
      <c r="N684" s="3" t="str">
        <f t="shared" si="50"/>
        <v/>
      </c>
    </row>
    <row r="685" spans="1:14" x14ac:dyDescent="0.2">
      <c r="A685" s="166"/>
      <c r="B685" s="204" t="e">
        <f>VLOOKUP(A685,Adr!A:B,2,FALSE)</f>
        <v>#N/A</v>
      </c>
      <c r="C685" s="196"/>
      <c r="D685" s="187"/>
      <c r="E685" s="173"/>
      <c r="F685" s="166"/>
      <c r="G685" s="169"/>
      <c r="H685" s="169"/>
      <c r="I685" s="192"/>
      <c r="J685" s="167"/>
      <c r="K685" s="5"/>
      <c r="L685" s="167" t="str">
        <f t="shared" si="48"/>
        <v/>
      </c>
      <c r="M685" s="5" t="e">
        <f t="shared" si="49"/>
        <v>#N/A</v>
      </c>
      <c r="N685" s="3" t="str">
        <f t="shared" si="50"/>
        <v/>
      </c>
    </row>
    <row r="686" spans="1:14" x14ac:dyDescent="0.2">
      <c r="A686" s="166"/>
      <c r="B686" s="204" t="e">
        <f>VLOOKUP(A686,Adr!A:B,2,FALSE)</f>
        <v>#N/A</v>
      </c>
      <c r="C686" s="190"/>
      <c r="D686" s="172"/>
      <c r="E686" s="173"/>
      <c r="F686" s="166"/>
      <c r="G686" s="169"/>
      <c r="H686" s="169"/>
      <c r="I686" s="192"/>
      <c r="J686" s="167"/>
      <c r="K686" s="5"/>
      <c r="L686" s="167" t="str">
        <f t="shared" si="48"/>
        <v/>
      </c>
      <c r="M686" s="5" t="e">
        <f t="shared" si="49"/>
        <v>#N/A</v>
      </c>
      <c r="N686" s="3" t="str">
        <f t="shared" si="50"/>
        <v/>
      </c>
    </row>
    <row r="687" spans="1:14" x14ac:dyDescent="0.2">
      <c r="A687" s="198"/>
      <c r="B687" s="204" t="e">
        <f>VLOOKUP(A687,Adr!A:B,2,FALSE)</f>
        <v>#N/A</v>
      </c>
      <c r="C687" s="169"/>
      <c r="D687" s="172"/>
      <c r="E687" s="173"/>
      <c r="F687" s="166"/>
      <c r="G687" s="169"/>
      <c r="H687" s="169"/>
      <c r="I687" s="192"/>
      <c r="J687" s="167"/>
      <c r="K687" s="5"/>
      <c r="L687" s="167" t="str">
        <f t="shared" si="48"/>
        <v/>
      </c>
      <c r="M687" s="5" t="e">
        <f t="shared" si="49"/>
        <v>#N/A</v>
      </c>
      <c r="N687" s="3" t="str">
        <f t="shared" si="50"/>
        <v/>
      </c>
    </row>
    <row r="688" spans="1:14" x14ac:dyDescent="0.2">
      <c r="A688" s="166"/>
      <c r="B688" s="204" t="e">
        <f>VLOOKUP(A688,Adr!A:B,2,FALSE)</f>
        <v>#N/A</v>
      </c>
      <c r="C688" s="169"/>
      <c r="D688" s="172"/>
      <c r="E688" s="173"/>
      <c r="F688" s="166"/>
      <c r="G688" s="169"/>
      <c r="H688" s="169"/>
      <c r="I688" s="192"/>
      <c r="J688" s="167"/>
      <c r="K688" s="5"/>
      <c r="L688" s="167" t="str">
        <f t="shared" si="48"/>
        <v/>
      </c>
      <c r="M688" s="5" t="e">
        <f t="shared" si="49"/>
        <v>#N/A</v>
      </c>
      <c r="N688" s="3" t="str">
        <f t="shared" si="50"/>
        <v/>
      </c>
    </row>
    <row r="689" spans="1:14" x14ac:dyDescent="0.2">
      <c r="A689" s="166"/>
      <c r="B689" s="204" t="e">
        <f>VLOOKUP(A689,Adr!A:B,2,FALSE)</f>
        <v>#N/A</v>
      </c>
      <c r="C689" s="185"/>
      <c r="D689" s="187"/>
      <c r="E689" s="173"/>
      <c r="F689" s="182"/>
      <c r="G689" s="185"/>
      <c r="H689" s="185"/>
      <c r="I689" s="192"/>
      <c r="J689" s="167"/>
      <c r="K689" s="5"/>
      <c r="L689" s="167" t="str">
        <f t="shared" si="48"/>
        <v/>
      </c>
      <c r="M689" s="5" t="e">
        <f t="shared" si="49"/>
        <v>#N/A</v>
      </c>
      <c r="N689" s="3" t="str">
        <f t="shared" si="50"/>
        <v/>
      </c>
    </row>
    <row r="690" spans="1:14" x14ac:dyDescent="0.2">
      <c r="A690" s="166"/>
      <c r="B690" s="204" t="e">
        <f>VLOOKUP(A690,Adr!A:B,2,FALSE)</f>
        <v>#N/A</v>
      </c>
      <c r="C690" s="185"/>
      <c r="D690" s="187"/>
      <c r="E690" s="173"/>
      <c r="F690" s="182"/>
      <c r="G690" s="185"/>
      <c r="H690" s="185"/>
      <c r="I690" s="192"/>
      <c r="J690" s="167"/>
      <c r="K690" s="5"/>
      <c r="L690" s="167" t="str">
        <f t="shared" si="48"/>
        <v/>
      </c>
      <c r="M690" s="5" t="e">
        <f t="shared" si="49"/>
        <v>#N/A</v>
      </c>
      <c r="N690" s="3" t="str">
        <f t="shared" si="50"/>
        <v/>
      </c>
    </row>
    <row r="691" spans="1:14" x14ac:dyDescent="0.2">
      <c r="A691" s="166"/>
      <c r="B691" s="204" t="e">
        <f>VLOOKUP(A691,Adr!A:B,2,FALSE)</f>
        <v>#N/A</v>
      </c>
      <c r="C691" s="169"/>
      <c r="D691" s="172"/>
      <c r="E691" s="173"/>
      <c r="F691" s="166"/>
      <c r="G691" s="169"/>
      <c r="H691" s="169"/>
      <c r="I691" s="192"/>
      <c r="J691" s="167"/>
      <c r="K691" s="5"/>
      <c r="L691" s="167" t="str">
        <f t="shared" si="48"/>
        <v/>
      </c>
      <c r="M691" s="5" t="e">
        <f t="shared" si="49"/>
        <v>#N/A</v>
      </c>
      <c r="N691" s="3" t="str">
        <f t="shared" si="50"/>
        <v/>
      </c>
    </row>
    <row r="692" spans="1:14" x14ac:dyDescent="0.2">
      <c r="A692" s="182"/>
      <c r="B692" s="204" t="e">
        <f>VLOOKUP(A692,Adr!A:B,2,FALSE)</f>
        <v>#N/A</v>
      </c>
      <c r="C692" s="185"/>
      <c r="D692" s="187"/>
      <c r="E692" s="173"/>
      <c r="F692" s="182"/>
      <c r="G692" s="169"/>
      <c r="H692" s="185"/>
      <c r="I692" s="192"/>
      <c r="J692" s="167"/>
      <c r="K692" s="5"/>
      <c r="L692" s="167" t="str">
        <f t="shared" si="48"/>
        <v/>
      </c>
      <c r="M692" s="5" t="e">
        <f t="shared" si="49"/>
        <v>#N/A</v>
      </c>
      <c r="N692" s="3" t="str">
        <f t="shared" si="50"/>
        <v/>
      </c>
    </row>
    <row r="693" spans="1:14" x14ac:dyDescent="0.2">
      <c r="A693" s="166"/>
      <c r="B693" s="204" t="e">
        <f>VLOOKUP(A693,Adr!A:B,2,FALSE)</f>
        <v>#N/A</v>
      </c>
      <c r="C693" s="185"/>
      <c r="D693" s="187"/>
      <c r="E693" s="173"/>
      <c r="F693" s="182"/>
      <c r="G693" s="185"/>
      <c r="H693" s="185"/>
      <c r="I693" s="192"/>
      <c r="J693" s="167"/>
      <c r="K693" s="5"/>
      <c r="L693" s="167" t="str">
        <f t="shared" si="48"/>
        <v/>
      </c>
      <c r="M693" s="5" t="e">
        <f t="shared" si="49"/>
        <v>#N/A</v>
      </c>
      <c r="N693" s="3" t="str">
        <f t="shared" si="50"/>
        <v/>
      </c>
    </row>
    <row r="694" spans="1:14" x14ac:dyDescent="0.2">
      <c r="A694" s="166"/>
      <c r="B694" s="204" t="e">
        <f>VLOOKUP(A694,Adr!A:B,2,FALSE)</f>
        <v>#N/A</v>
      </c>
      <c r="C694" s="190"/>
      <c r="D694" s="172"/>
      <c r="E694" s="173"/>
      <c r="F694" s="182"/>
      <c r="G694" s="185"/>
      <c r="H694" s="185"/>
      <c r="I694" s="167"/>
      <c r="J694" s="167"/>
      <c r="K694" s="5"/>
      <c r="L694" s="167" t="str">
        <f t="shared" si="48"/>
        <v/>
      </c>
      <c r="M694" s="5" t="e">
        <f t="shared" si="49"/>
        <v>#N/A</v>
      </c>
      <c r="N694" s="3" t="str">
        <f t="shared" si="50"/>
        <v/>
      </c>
    </row>
    <row r="695" spans="1:14" x14ac:dyDescent="0.2">
      <c r="A695" s="166"/>
      <c r="B695" s="204" t="e">
        <f>VLOOKUP(A695,Adr!A:B,2,FALSE)</f>
        <v>#N/A</v>
      </c>
      <c r="C695" s="190"/>
      <c r="D695" s="172"/>
      <c r="E695" s="173"/>
      <c r="F695" s="182"/>
      <c r="G695" s="185"/>
      <c r="H695" s="185"/>
      <c r="I695" s="167"/>
      <c r="J695" s="167"/>
      <c r="K695" s="5"/>
      <c r="L695" s="167" t="str">
        <f t="shared" si="48"/>
        <v/>
      </c>
      <c r="M695" s="5" t="e">
        <f t="shared" si="49"/>
        <v>#N/A</v>
      </c>
      <c r="N695" s="3" t="str">
        <f t="shared" si="50"/>
        <v/>
      </c>
    </row>
    <row r="696" spans="1:14" x14ac:dyDescent="0.2">
      <c r="A696" s="166"/>
      <c r="B696" s="204" t="e">
        <f>VLOOKUP(A696,Adr!A:B,2,FALSE)</f>
        <v>#N/A</v>
      </c>
      <c r="C696" s="196"/>
      <c r="D696" s="186"/>
      <c r="E696" s="173"/>
      <c r="F696" s="166"/>
      <c r="G696" s="169"/>
      <c r="H696" s="169"/>
      <c r="I696" s="167"/>
      <c r="J696" s="167"/>
      <c r="K696" s="5"/>
      <c r="L696" s="167" t="str">
        <f t="shared" si="48"/>
        <v/>
      </c>
      <c r="M696" s="5" t="e">
        <f t="shared" si="49"/>
        <v>#N/A</v>
      </c>
      <c r="N696" s="3" t="str">
        <f t="shared" si="50"/>
        <v/>
      </c>
    </row>
    <row r="697" spans="1:14" x14ac:dyDescent="0.2">
      <c r="A697" s="166"/>
      <c r="B697" s="204" t="e">
        <f>VLOOKUP(A697,Adr!A:B,2,FALSE)</f>
        <v>#N/A</v>
      </c>
      <c r="C697" s="196"/>
      <c r="D697" s="186"/>
      <c r="E697" s="173"/>
      <c r="F697" s="166"/>
      <c r="G697" s="169"/>
      <c r="H697" s="169"/>
      <c r="I697" s="167"/>
      <c r="J697" s="167"/>
      <c r="K697" s="5"/>
      <c r="L697" s="167" t="str">
        <f t="shared" si="48"/>
        <v/>
      </c>
      <c r="M697" s="5" t="e">
        <f t="shared" si="49"/>
        <v>#N/A</v>
      </c>
      <c r="N697" s="3" t="str">
        <f t="shared" si="50"/>
        <v/>
      </c>
    </row>
    <row r="698" spans="1:14" x14ac:dyDescent="0.2">
      <c r="A698" s="166"/>
      <c r="B698" s="204" t="e">
        <f>VLOOKUP(A698,Adr!A:B,2,FALSE)</f>
        <v>#N/A</v>
      </c>
      <c r="C698" s="190"/>
      <c r="D698" s="172"/>
      <c r="E698" s="173"/>
      <c r="F698" s="166"/>
      <c r="G698" s="169"/>
      <c r="H698" s="169"/>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85"/>
      <c r="D703" s="187"/>
      <c r="E703" s="173"/>
      <c r="F703" s="182"/>
      <c r="G703" s="185"/>
      <c r="H703" s="185"/>
      <c r="I703" s="192"/>
      <c r="J703" s="167"/>
      <c r="K703" s="5"/>
      <c r="L703" s="167" t="str">
        <f t="shared" si="48"/>
        <v/>
      </c>
      <c r="M703" s="5" t="e">
        <f t="shared" si="49"/>
        <v>#N/A</v>
      </c>
      <c r="N703" s="3" t="str">
        <f t="shared" si="50"/>
        <v/>
      </c>
    </row>
    <row r="704" spans="1:14" x14ac:dyDescent="0.2">
      <c r="A704" s="166"/>
      <c r="B704" s="204" t="e">
        <f>VLOOKUP(A704,Adr!A:B,2,FALSE)</f>
        <v>#N/A</v>
      </c>
      <c r="C704" s="185"/>
      <c r="D704" s="187"/>
      <c r="E704" s="173"/>
      <c r="F704" s="182"/>
      <c r="G704" s="185"/>
      <c r="H704" s="185"/>
      <c r="I704" s="192"/>
      <c r="J704" s="167"/>
      <c r="K704" s="5"/>
      <c r="L704" s="167" t="str">
        <f t="shared" si="48"/>
        <v/>
      </c>
      <c r="M704" s="5" t="e">
        <f t="shared" si="49"/>
        <v>#N/A</v>
      </c>
      <c r="N704" s="3" t="str">
        <f t="shared" si="50"/>
        <v/>
      </c>
    </row>
    <row r="705" spans="1:14" x14ac:dyDescent="0.2">
      <c r="A705" s="166"/>
      <c r="B705" s="204" t="e">
        <f>VLOOKUP(A705,Adr!A:B,2,FALSE)</f>
        <v>#N/A</v>
      </c>
      <c r="C705" s="185"/>
      <c r="D705" s="187"/>
      <c r="E705" s="173"/>
      <c r="F705" s="182"/>
      <c r="G705" s="185"/>
      <c r="H705" s="185"/>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si="48"/>
        <v/>
      </c>
      <c r="M706" s="5" t="e">
        <f t="shared" si="49"/>
        <v>#N/A</v>
      </c>
      <c r="N706" s="3" t="str">
        <f t="shared" si="50"/>
        <v/>
      </c>
    </row>
    <row r="707" spans="1:14" x14ac:dyDescent="0.2">
      <c r="A707" s="166"/>
      <c r="B707" s="204" t="e">
        <f>VLOOKUP(A707,Adr!A:B,2,FALSE)</f>
        <v>#N/A</v>
      </c>
      <c r="C707" s="185"/>
      <c r="D707" s="187"/>
      <c r="E707" s="173"/>
      <c r="F707" s="182"/>
      <c r="G707" s="185"/>
      <c r="H707" s="185"/>
      <c r="I707" s="192"/>
      <c r="J707" s="167"/>
      <c r="K707" s="5"/>
      <c r="L707" s="167" t="str">
        <f t="shared" si="48"/>
        <v/>
      </c>
      <c r="M707" s="5" t="e">
        <f t="shared" si="49"/>
        <v>#N/A</v>
      </c>
      <c r="N707" s="3" t="str">
        <f t="shared" si="50"/>
        <v/>
      </c>
    </row>
    <row r="708" spans="1:14" x14ac:dyDescent="0.2">
      <c r="A708" s="166"/>
      <c r="B708" s="204" t="e">
        <f>VLOOKUP(A708,Adr!A:B,2,FALSE)</f>
        <v>#N/A</v>
      </c>
      <c r="C708" s="196"/>
      <c r="D708" s="186"/>
      <c r="E708" s="173"/>
      <c r="F708" s="166"/>
      <c r="G708" s="169"/>
      <c r="H708" s="169"/>
      <c r="I708" s="167"/>
      <c r="J708" s="167"/>
      <c r="K708" s="5"/>
      <c r="L708" s="167" t="str">
        <f t="shared" si="48"/>
        <v/>
      </c>
      <c r="M708" s="5" t="e">
        <f t="shared" si="49"/>
        <v>#N/A</v>
      </c>
      <c r="N708" s="3" t="str">
        <f t="shared" si="50"/>
        <v/>
      </c>
    </row>
    <row r="709" spans="1:14" x14ac:dyDescent="0.2">
      <c r="A709" s="166"/>
      <c r="B709" s="204" t="e">
        <f>VLOOKUP(A709,Adr!A:B,2,FALSE)</f>
        <v>#N/A</v>
      </c>
      <c r="C709" s="190"/>
      <c r="D709" s="172"/>
      <c r="E709" s="173"/>
      <c r="F709" s="166"/>
      <c r="G709" s="169"/>
      <c r="H709" s="169"/>
      <c r="I709" s="192"/>
      <c r="J709" s="167"/>
      <c r="K709" s="5"/>
      <c r="L709" s="167" t="str">
        <f t="shared" si="48"/>
        <v/>
      </c>
      <c r="M709" s="5" t="e">
        <f t="shared" si="49"/>
        <v>#N/A</v>
      </c>
      <c r="N709" s="3" t="str">
        <f t="shared" si="50"/>
        <v/>
      </c>
    </row>
    <row r="710" spans="1:14" x14ac:dyDescent="0.2">
      <c r="A710" s="166"/>
      <c r="B710" s="204" t="e">
        <f>VLOOKUP(A710,Adr!A:B,2,FALSE)</f>
        <v>#N/A</v>
      </c>
      <c r="C710" s="196"/>
      <c r="D710" s="187"/>
      <c r="E710" s="173"/>
      <c r="F710" s="166"/>
      <c r="G710" s="169"/>
      <c r="H710" s="169"/>
      <c r="I710" s="192"/>
      <c r="J710" s="167"/>
      <c r="K710" s="5"/>
      <c r="L710" s="167" t="str">
        <f t="shared" si="48"/>
        <v/>
      </c>
      <c r="M710" s="5" t="e">
        <f t="shared" si="49"/>
        <v>#N/A</v>
      </c>
      <c r="N710" s="3" t="str">
        <f t="shared" si="50"/>
        <v/>
      </c>
    </row>
    <row r="711" spans="1:14" x14ac:dyDescent="0.2">
      <c r="A711" s="166"/>
      <c r="B711" s="204" t="e">
        <f>VLOOKUP(A711,Adr!A:B,2,FALSE)</f>
        <v>#N/A</v>
      </c>
      <c r="C711" s="190"/>
      <c r="D711" s="172"/>
      <c r="E711" s="173"/>
      <c r="F711" s="182"/>
      <c r="G711" s="185"/>
      <c r="H711" s="185"/>
      <c r="I711" s="167"/>
      <c r="J711" s="167"/>
      <c r="K711" s="5"/>
      <c r="L711" s="167" t="str">
        <f t="shared" ref="L711:L763" si="51">A711&amp;G711&amp;H711</f>
        <v/>
      </c>
      <c r="M711" s="5" t="e">
        <f t="shared" ref="M711:M763" si="52">B711&amp;F711&amp;H711&amp;C711</f>
        <v>#N/A</v>
      </c>
      <c r="N711" s="3" t="str">
        <f t="shared" ref="N711:N763" si="53">+I711&amp;H711</f>
        <v/>
      </c>
    </row>
    <row r="712" spans="1:14" x14ac:dyDescent="0.2">
      <c r="A712" s="166"/>
      <c r="B712" s="204" t="e">
        <f>VLOOKUP(A712,Adr!A:B,2,FALSE)</f>
        <v>#N/A</v>
      </c>
      <c r="C712" s="190"/>
      <c r="D712" s="172"/>
      <c r="E712" s="173"/>
      <c r="F712" s="182"/>
      <c r="G712" s="185"/>
      <c r="H712" s="185"/>
      <c r="I712" s="167"/>
      <c r="J712" s="167"/>
      <c r="K712" s="5"/>
      <c r="L712" s="167" t="str">
        <f t="shared" si="51"/>
        <v/>
      </c>
      <c r="M712" s="5" t="e">
        <f t="shared" si="52"/>
        <v>#N/A</v>
      </c>
      <c r="N712" s="3" t="str">
        <f t="shared" si="53"/>
        <v/>
      </c>
    </row>
    <row r="713" spans="1:14" x14ac:dyDescent="0.2">
      <c r="A713" s="166"/>
      <c r="B713" s="204" t="e">
        <f>VLOOKUP(A713,Adr!A:B,2,FALSE)</f>
        <v>#N/A</v>
      </c>
      <c r="C713" s="185"/>
      <c r="D713" s="187"/>
      <c r="E713" s="173"/>
      <c r="F713" s="182"/>
      <c r="G713" s="185"/>
      <c r="H713" s="185"/>
      <c r="I713" s="192"/>
      <c r="J713" s="167"/>
      <c r="K713" s="5"/>
      <c r="L713" s="167" t="str">
        <f t="shared" si="51"/>
        <v/>
      </c>
      <c r="M713" s="5" t="e">
        <f t="shared" si="52"/>
        <v>#N/A</v>
      </c>
      <c r="N713" s="3" t="str">
        <f t="shared" si="53"/>
        <v/>
      </c>
    </row>
    <row r="714" spans="1:14" x14ac:dyDescent="0.2">
      <c r="A714" s="166"/>
      <c r="B714" s="204" t="e">
        <f>VLOOKUP(A714,Adr!A:B,2,FALSE)</f>
        <v>#N/A</v>
      </c>
      <c r="C714" s="169"/>
      <c r="D714" s="172"/>
      <c r="E714" s="173"/>
      <c r="F714" s="166"/>
      <c r="G714" s="169"/>
      <c r="H714" s="169"/>
      <c r="I714" s="192"/>
      <c r="J714" s="167"/>
      <c r="K714" s="5"/>
      <c r="L714" s="167" t="str">
        <f t="shared" si="51"/>
        <v/>
      </c>
      <c r="M714" s="5" t="e">
        <f t="shared" si="52"/>
        <v>#N/A</v>
      </c>
      <c r="N714" s="3" t="str">
        <f t="shared" si="53"/>
        <v/>
      </c>
    </row>
    <row r="715" spans="1:14" x14ac:dyDescent="0.2">
      <c r="A715" s="166"/>
      <c r="B715" s="204" t="e">
        <f>VLOOKUP(A715,Adr!A:B,2,FALSE)</f>
        <v>#N/A</v>
      </c>
      <c r="C715" s="196"/>
      <c r="D715" s="186"/>
      <c r="E715" s="173"/>
      <c r="F715" s="166"/>
      <c r="G715" s="169"/>
      <c r="H715" s="169"/>
      <c r="I715" s="167"/>
      <c r="J715" s="167"/>
      <c r="K715" s="5"/>
      <c r="L715" s="167" t="str">
        <f t="shared" si="51"/>
        <v/>
      </c>
      <c r="M715" s="5" t="e">
        <f t="shared" si="52"/>
        <v>#N/A</v>
      </c>
      <c r="N715" s="3" t="str">
        <f t="shared" si="53"/>
        <v/>
      </c>
    </row>
    <row r="716" spans="1:14" x14ac:dyDescent="0.2">
      <c r="A716" s="166"/>
      <c r="B716" s="204" t="e">
        <f>VLOOKUP(A716,Adr!A:B,2,FALSE)</f>
        <v>#N/A</v>
      </c>
      <c r="C716" s="196"/>
      <c r="D716" s="186"/>
      <c r="E716" s="173"/>
      <c r="F716" s="166"/>
      <c r="G716" s="169"/>
      <c r="H716" s="169"/>
      <c r="I716" s="167"/>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202"/>
      <c r="B718" s="204" t="e">
        <f>VLOOKUP(A718,Adr!A:B,2,FALSE)</f>
        <v>#N/A</v>
      </c>
      <c r="C718" s="169"/>
      <c r="D718" s="172"/>
      <c r="E718" s="173"/>
      <c r="F718" s="166"/>
      <c r="G718" s="169"/>
      <c r="H718" s="169"/>
      <c r="I718" s="192"/>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66"/>
      <c r="G719" s="169"/>
      <c r="H719" s="169"/>
      <c r="I719" s="192"/>
      <c r="J719" s="167"/>
      <c r="K719" s="5"/>
      <c r="L719" s="167" t="str">
        <f t="shared" si="51"/>
        <v/>
      </c>
      <c r="M719" s="5" t="e">
        <f t="shared" si="52"/>
        <v>#N/A</v>
      </c>
      <c r="N719" s="3" t="str">
        <f t="shared" si="53"/>
        <v/>
      </c>
    </row>
    <row r="720" spans="1:14" x14ac:dyDescent="0.2">
      <c r="A720" s="198"/>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98"/>
      <c r="B721" s="204" t="e">
        <f>VLOOKUP(A721,Adr!A:B,2,FALSE)</f>
        <v>#N/A</v>
      </c>
      <c r="C721" s="169"/>
      <c r="D721" s="172"/>
      <c r="E721" s="173"/>
      <c r="F721" s="166"/>
      <c r="G721" s="169"/>
      <c r="H721" s="169"/>
      <c r="I721" s="192"/>
      <c r="J721" s="167"/>
      <c r="K721" s="5"/>
      <c r="L721" s="167" t="str">
        <f t="shared" si="51"/>
        <v/>
      </c>
      <c r="M721" s="5" t="e">
        <f t="shared" si="52"/>
        <v>#N/A</v>
      </c>
      <c r="N721" s="3" t="str">
        <f t="shared" si="53"/>
        <v/>
      </c>
    </row>
    <row r="722" spans="1:14" x14ac:dyDescent="0.2">
      <c r="A722" s="182"/>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66"/>
      <c r="B724" s="204" t="e">
        <f>VLOOKUP(A724,Adr!A:B,2,FALSE)</f>
        <v>#N/A</v>
      </c>
      <c r="C724" s="190"/>
      <c r="D724" s="172"/>
      <c r="E724" s="173"/>
      <c r="F724" s="182"/>
      <c r="G724" s="185"/>
      <c r="H724" s="185"/>
      <c r="I724" s="167"/>
      <c r="J724" s="167"/>
      <c r="K724" s="5"/>
      <c r="L724" s="167" t="str">
        <f t="shared" si="51"/>
        <v/>
      </c>
      <c r="M724" s="5" t="e">
        <f t="shared" si="52"/>
        <v>#N/A</v>
      </c>
      <c r="N724" s="3" t="str">
        <f t="shared" si="53"/>
        <v/>
      </c>
    </row>
    <row r="725" spans="1:14" x14ac:dyDescent="0.2">
      <c r="A725" s="166"/>
      <c r="B725" s="204" t="e">
        <f>VLOOKUP(A725,Adr!A:B,2,FALSE)</f>
        <v>#N/A</v>
      </c>
      <c r="C725" s="169"/>
      <c r="D725" s="172"/>
      <c r="E725" s="173"/>
      <c r="F725" s="166"/>
      <c r="G725" s="169"/>
      <c r="H725" s="169"/>
      <c r="I725" s="192"/>
      <c r="J725" s="167"/>
      <c r="K725" s="5"/>
      <c r="L725" s="167" t="str">
        <f t="shared" si="51"/>
        <v/>
      </c>
      <c r="M725" s="5" t="e">
        <f t="shared" si="52"/>
        <v>#N/A</v>
      </c>
      <c r="N725" s="3" t="str">
        <f t="shared" si="53"/>
        <v/>
      </c>
    </row>
    <row r="726" spans="1:14" x14ac:dyDescent="0.2">
      <c r="A726" s="166"/>
      <c r="B726" s="204" t="e">
        <f>VLOOKUP(A726,Adr!A:B,2,FALSE)</f>
        <v>#N/A</v>
      </c>
      <c r="C726" s="185"/>
      <c r="D726" s="187"/>
      <c r="E726" s="173"/>
      <c r="F726" s="182"/>
      <c r="G726" s="185"/>
      <c r="H726" s="185"/>
      <c r="I726" s="192"/>
      <c r="J726" s="167"/>
      <c r="K726" s="5"/>
      <c r="L726" s="167" t="str">
        <f t="shared" si="51"/>
        <v/>
      </c>
      <c r="M726" s="5" t="e">
        <f t="shared" si="52"/>
        <v>#N/A</v>
      </c>
      <c r="N726" s="3" t="str">
        <f t="shared" si="53"/>
        <v/>
      </c>
    </row>
    <row r="727" spans="1:14" x14ac:dyDescent="0.2">
      <c r="A727" s="166"/>
      <c r="B727" s="204" t="e">
        <f>VLOOKUP(A727,Adr!A:B,2,FALSE)</f>
        <v>#N/A</v>
      </c>
      <c r="C727" s="185"/>
      <c r="D727" s="187"/>
      <c r="E727" s="173"/>
      <c r="F727" s="182"/>
      <c r="G727" s="185"/>
      <c r="H727" s="185"/>
      <c r="I727" s="192"/>
      <c r="J727" s="167"/>
      <c r="K727" s="5"/>
      <c r="L727" s="167" t="str">
        <f t="shared" si="51"/>
        <v/>
      </c>
      <c r="M727" s="5" t="e">
        <f t="shared" si="52"/>
        <v>#N/A</v>
      </c>
      <c r="N727" s="3" t="str">
        <f t="shared" si="53"/>
        <v/>
      </c>
    </row>
    <row r="728" spans="1:14" x14ac:dyDescent="0.2">
      <c r="A728" s="166"/>
      <c r="B728" s="204" t="e">
        <f>VLOOKUP(A728,Adr!A:B,2,FALSE)</f>
        <v>#N/A</v>
      </c>
      <c r="C728" s="190"/>
      <c r="D728" s="172"/>
      <c r="E728" s="173"/>
      <c r="F728" s="182"/>
      <c r="G728" s="185"/>
      <c r="H728" s="185"/>
      <c r="I728" s="167"/>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82"/>
      <c r="B748" s="204" t="e">
        <f>VLOOKUP(A748,Adr!A:B,2,FALSE)</f>
        <v>#N/A</v>
      </c>
      <c r="C748" s="185"/>
      <c r="D748" s="187"/>
      <c r="E748" s="230"/>
      <c r="F748" s="182"/>
      <c r="G748" s="185"/>
      <c r="H748" s="185"/>
      <c r="I748" s="192"/>
      <c r="J748" s="167"/>
      <c r="K748" s="5"/>
      <c r="L748" s="167" t="str">
        <f t="shared" si="51"/>
        <v/>
      </c>
      <c r="M748" s="5" t="e">
        <f t="shared" si="52"/>
        <v>#N/A</v>
      </c>
      <c r="N748" s="3" t="str">
        <f t="shared" si="53"/>
        <v/>
      </c>
    </row>
    <row r="749" spans="1:14" x14ac:dyDescent="0.2">
      <c r="A749" s="182"/>
      <c r="B749" s="204" t="e">
        <f>VLOOKUP(A749,Adr!A:B,2,FALSE)</f>
        <v>#N/A</v>
      </c>
      <c r="C749" s="185"/>
      <c r="D749" s="187"/>
      <c r="E749" s="230"/>
      <c r="F749" s="182"/>
      <c r="G749" s="185"/>
      <c r="H749" s="185"/>
      <c r="I749" s="192"/>
      <c r="J749" s="167"/>
      <c r="K749" s="5"/>
      <c r="L749" s="167" t="str">
        <f t="shared" si="51"/>
        <v/>
      </c>
      <c r="M749" s="5" t="e">
        <f t="shared" si="52"/>
        <v>#N/A</v>
      </c>
      <c r="N749" s="3" t="str">
        <f t="shared" si="53"/>
        <v/>
      </c>
    </row>
    <row r="750" spans="1:14" x14ac:dyDescent="0.2">
      <c r="A750" s="182"/>
      <c r="B750" s="204" t="e">
        <f>VLOOKUP(A750,Adr!A:B,2,FALSE)</f>
        <v>#N/A</v>
      </c>
      <c r="C750" s="185"/>
      <c r="D750" s="187"/>
      <c r="E750" s="230"/>
      <c r="F750" s="182"/>
      <c r="G750" s="185"/>
      <c r="H750" s="185"/>
      <c r="I750" s="192"/>
      <c r="J750" s="167"/>
      <c r="K750" s="5"/>
      <c r="L750" s="167" t="str">
        <f t="shared" si="51"/>
        <v/>
      </c>
      <c r="M750" s="5" t="e">
        <f t="shared" si="52"/>
        <v>#N/A</v>
      </c>
      <c r="N750" s="3" t="str">
        <f t="shared" si="53"/>
        <v/>
      </c>
    </row>
    <row r="751" spans="1:14" x14ac:dyDescent="0.2">
      <c r="A751" s="182"/>
      <c r="B751" s="204" t="e">
        <f>VLOOKUP(A751,Adr!A:B,2,FALSE)</f>
        <v>#N/A</v>
      </c>
      <c r="C751" s="185"/>
      <c r="D751" s="187"/>
      <c r="E751" s="230"/>
      <c r="F751" s="182"/>
      <c r="G751" s="185"/>
      <c r="H751" s="185"/>
      <c r="I751" s="192"/>
      <c r="J751" s="167"/>
      <c r="K751" s="5"/>
      <c r="L751" s="167" t="str">
        <f t="shared" si="51"/>
        <v/>
      </c>
      <c r="M751" s="5" t="e">
        <f t="shared" si="52"/>
        <v>#N/A</v>
      </c>
      <c r="N751" s="3" t="str">
        <f t="shared" si="53"/>
        <v/>
      </c>
    </row>
    <row r="752" spans="1:14" x14ac:dyDescent="0.2">
      <c r="A752" s="182"/>
      <c r="B752" s="204" t="e">
        <f>VLOOKUP(A752,Adr!A:B,2,FALSE)</f>
        <v>#N/A</v>
      </c>
      <c r="C752" s="185"/>
      <c r="D752" s="187"/>
      <c r="E752" s="230"/>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6"/>
      <c r="D753" s="186"/>
      <c r="E753" s="173"/>
      <c r="F753" s="166"/>
      <c r="G753" s="169"/>
      <c r="H753" s="169"/>
      <c r="I753" s="167"/>
      <c r="J753" s="167"/>
      <c r="K753" s="5"/>
      <c r="L753" s="167" t="str">
        <f t="shared" si="51"/>
        <v/>
      </c>
      <c r="M753" s="5" t="e">
        <f t="shared" si="52"/>
        <v>#N/A</v>
      </c>
      <c r="N753" s="3" t="str">
        <f t="shared" si="53"/>
        <v/>
      </c>
    </row>
    <row r="754" spans="1:14" x14ac:dyDescent="0.2">
      <c r="A754" s="166"/>
      <c r="B754" s="204" t="e">
        <f>VLOOKUP(A754,Adr!A:B,2,FALSE)</f>
        <v>#N/A</v>
      </c>
      <c r="C754" s="196"/>
      <c r="D754" s="186"/>
      <c r="E754" s="173"/>
      <c r="F754" s="166"/>
      <c r="G754" s="169"/>
      <c r="H754" s="169"/>
      <c r="I754" s="167"/>
      <c r="J754" s="167"/>
      <c r="K754" s="5"/>
      <c r="L754" s="167" t="str">
        <f t="shared" si="51"/>
        <v/>
      </c>
      <c r="M754" s="5" t="e">
        <f t="shared" si="52"/>
        <v>#N/A</v>
      </c>
      <c r="N754" s="3" t="str">
        <f t="shared" si="53"/>
        <v/>
      </c>
    </row>
    <row r="755" spans="1:14" x14ac:dyDescent="0.2">
      <c r="A755" s="166"/>
      <c r="B755" s="204" t="e">
        <f>VLOOKUP(A755,Adr!A:B,2,FALSE)</f>
        <v>#N/A</v>
      </c>
      <c r="C755" s="196"/>
      <c r="D755" s="186"/>
      <c r="E755" s="173"/>
      <c r="F755" s="166"/>
      <c r="G755" s="169"/>
      <c r="H755" s="169"/>
      <c r="I755" s="167"/>
      <c r="J755" s="167"/>
      <c r="K755" s="5"/>
      <c r="L755" s="167" t="str">
        <f t="shared" si="51"/>
        <v/>
      </c>
      <c r="M755" s="5" t="e">
        <f t="shared" si="52"/>
        <v>#N/A</v>
      </c>
      <c r="N755" s="3" t="str">
        <f t="shared" si="53"/>
        <v/>
      </c>
    </row>
    <row r="756" spans="1:14" x14ac:dyDescent="0.2">
      <c r="A756" s="166"/>
      <c r="B756" s="204" t="e">
        <f>VLOOKUP(A756,Adr!A:B,2,FALSE)</f>
        <v>#N/A</v>
      </c>
      <c r="C756" s="196"/>
      <c r="D756" s="186"/>
      <c r="E756" s="173"/>
      <c r="F756" s="166"/>
      <c r="G756" s="169"/>
      <c r="H756" s="169"/>
      <c r="I756" s="167"/>
      <c r="J756" s="167"/>
      <c r="K756" s="5"/>
      <c r="L756" s="167" t="str">
        <f t="shared" si="51"/>
        <v/>
      </c>
      <c r="M756" s="5" t="e">
        <f t="shared" si="52"/>
        <v>#N/A</v>
      </c>
      <c r="N756" s="3" t="str">
        <f t="shared" si="53"/>
        <v/>
      </c>
    </row>
    <row r="757" spans="1:14" x14ac:dyDescent="0.2">
      <c r="A757" s="182"/>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66"/>
      <c r="B758" s="204" t="e">
        <f>VLOOKUP(A758,Adr!A:B,2,FALSE)</f>
        <v>#N/A</v>
      </c>
      <c r="C758" s="190"/>
      <c r="D758" s="172"/>
      <c r="E758" s="173"/>
      <c r="F758" s="182"/>
      <c r="G758" s="185"/>
      <c r="H758" s="185"/>
      <c r="I758" s="167"/>
      <c r="J758" s="167"/>
      <c r="K758" s="5"/>
      <c r="L758" s="167" t="str">
        <f t="shared" si="51"/>
        <v/>
      </c>
      <c r="M758" s="5" t="e">
        <f t="shared" si="52"/>
        <v>#N/A</v>
      </c>
      <c r="N758" s="3" t="str">
        <f t="shared" si="53"/>
        <v/>
      </c>
    </row>
    <row r="759" spans="1:14" x14ac:dyDescent="0.2">
      <c r="A759" s="166"/>
      <c r="B759" s="204" t="e">
        <f>VLOOKUP(A759,Adr!A:B,2,FALSE)</f>
        <v>#N/A</v>
      </c>
      <c r="C759" s="190"/>
      <c r="D759" s="172"/>
      <c r="E759" s="173"/>
      <c r="F759" s="182"/>
      <c r="G759" s="185"/>
      <c r="H759" s="185"/>
      <c r="I759" s="167"/>
      <c r="J759" s="167"/>
      <c r="K759" s="5"/>
      <c r="L759" s="167" t="str">
        <f t="shared" si="51"/>
        <v/>
      </c>
      <c r="M759" s="5" t="e">
        <f t="shared" si="52"/>
        <v>#N/A</v>
      </c>
      <c r="N759" s="3" t="str">
        <f t="shared" si="53"/>
        <v/>
      </c>
    </row>
    <row r="760" spans="1:14" x14ac:dyDescent="0.2">
      <c r="A760" s="166"/>
      <c r="B760" s="204" t="e">
        <f>VLOOKUP(A760,Adr!A:B,2,FALSE)</f>
        <v>#N/A</v>
      </c>
      <c r="C760" s="185"/>
      <c r="D760" s="187"/>
      <c r="E760" s="173"/>
      <c r="F760" s="182"/>
      <c r="G760" s="185"/>
      <c r="H760" s="185"/>
      <c r="I760" s="192"/>
      <c r="J760" s="167"/>
      <c r="K760" s="5"/>
      <c r="L760" s="167" t="str">
        <f t="shared" si="51"/>
        <v/>
      </c>
      <c r="M760" s="5" t="e">
        <f t="shared" si="52"/>
        <v>#N/A</v>
      </c>
      <c r="N760" s="3" t="str">
        <f t="shared" si="53"/>
        <v/>
      </c>
    </row>
    <row r="761" spans="1:14" x14ac:dyDescent="0.2">
      <c r="A761" s="166"/>
      <c r="B761" s="204" t="e">
        <f>VLOOKUP(A761,Adr!A:B,2,FALSE)</f>
        <v>#N/A</v>
      </c>
      <c r="C761" s="185"/>
      <c r="D761" s="187"/>
      <c r="E761" s="173"/>
      <c r="F761" s="182"/>
      <c r="G761" s="185"/>
      <c r="H761" s="185"/>
      <c r="I761" s="192"/>
      <c r="J761" s="167"/>
      <c r="K761" s="5"/>
      <c r="L761" s="167" t="str">
        <f t="shared" si="51"/>
        <v/>
      </c>
      <c r="M761" s="5" t="e">
        <f t="shared" si="52"/>
        <v>#N/A</v>
      </c>
      <c r="N761" s="3" t="str">
        <f t="shared" si="53"/>
        <v/>
      </c>
    </row>
    <row r="762" spans="1:14" x14ac:dyDescent="0.2">
      <c r="A762" s="166"/>
      <c r="B762" s="204" t="e">
        <f>VLOOKUP(A762,Adr!A:B,2,FALSE)</f>
        <v>#N/A</v>
      </c>
      <c r="C762" s="185"/>
      <c r="D762" s="187"/>
      <c r="E762" s="173"/>
      <c r="F762" s="182"/>
      <c r="G762" s="185"/>
      <c r="H762" s="185"/>
      <c r="I762" s="192"/>
      <c r="J762" s="167"/>
      <c r="K762" s="5"/>
      <c r="L762" s="167" t="str">
        <f t="shared" si="51"/>
        <v/>
      </c>
      <c r="M762" s="5" t="e">
        <f t="shared" si="52"/>
        <v>#N/A</v>
      </c>
      <c r="N762" s="3" t="str">
        <f t="shared" si="53"/>
        <v/>
      </c>
    </row>
    <row r="763" spans="1:14" x14ac:dyDescent="0.2">
      <c r="A763" s="182"/>
      <c r="B763" s="204" t="e">
        <f>VLOOKUP(A763,Adr!A:B,2,FALSE)</f>
        <v>#N/A</v>
      </c>
      <c r="C763" s="185"/>
      <c r="D763" s="187"/>
      <c r="E763" s="230"/>
      <c r="F763" s="182"/>
      <c r="G763" s="185"/>
      <c r="H763" s="185"/>
      <c r="I763" s="192"/>
      <c r="J763" s="167"/>
      <c r="K763" s="5"/>
      <c r="L763" s="167" t="str">
        <f t="shared" si="51"/>
        <v/>
      </c>
      <c r="M763" s="5" t="e">
        <f t="shared" si="52"/>
        <v>#N/A</v>
      </c>
      <c r="N763" s="3" t="str">
        <f t="shared" si="53"/>
        <v/>
      </c>
    </row>
    <row r="764" spans="1:14" x14ac:dyDescent="0.2">
      <c r="C764" s="196"/>
      <c r="G764" s="185"/>
      <c r="H764" s="185"/>
    </row>
    <row r="765" spans="1:14" x14ac:dyDescent="0.2">
      <c r="C765" s="196"/>
      <c r="G765" s="185"/>
      <c r="H765" s="185"/>
    </row>
    <row r="766" spans="1:14" x14ac:dyDescent="0.2">
      <c r="G766" s="185"/>
      <c r="H766" s="185"/>
    </row>
    <row r="767" spans="1:14" x14ac:dyDescent="0.2">
      <c r="G767" s="185"/>
      <c r="H767" s="185"/>
    </row>
    <row r="768" spans="1:14" x14ac:dyDescent="0.2">
      <c r="G768" s="185"/>
      <c r="H768" s="185"/>
    </row>
    <row r="769" spans="7:8" x14ac:dyDescent="0.2">
      <c r="G769" s="185"/>
      <c r="H769" s="185"/>
    </row>
  </sheetData>
  <sheetProtection sheet="1" objects="1" scenarios="1"/>
  <sortState xmlns:xlrd2="http://schemas.microsoft.com/office/spreadsheetml/2017/richdata2" ref="A2:N763">
    <sortCondition ref="B2:B763"/>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3"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Lyžiarsky klub Lokomotíva Bratislava, Bajzova 5312/10, Bratislava, 841 08</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30847991</v>
      </c>
      <c r="E18" s="147" t="s">
        <v>1276</v>
      </c>
      <c r="F18" s="282">
        <v>421947749446</v>
      </c>
      <c r="N18" s="137" t="str">
        <f t="shared" si="0"/>
        <v xml:space="preserve">r - </v>
      </c>
      <c r="O18" s="137" t="s">
        <v>368</v>
      </c>
    </row>
    <row r="19" spans="1:16" x14ac:dyDescent="0.25">
      <c r="E19" s="147" t="s">
        <v>1277</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f25f68b17900c10b82ccca80ff9ea86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7606409652af4b9b04f0a21e466304ee"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23D7E67-D1E4-44CE-94B5-6E432A55AE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1761cb37-c33f-42c7-9eeb-6f00cca254d3"/>
    <ds:schemaRef ds:uri="http://www.w3.org/XML/1998/namespace"/>
    <ds:schemaRef ds:uri="http://purl.org/dc/elements/1.1/"/>
    <ds:schemaRef ds:uri="http://purl.org/dc/dcmitype/"/>
    <ds:schemaRef ds:uri="http://schemas.microsoft.com/office/2006/documentManagement/types"/>
    <ds:schemaRef ds:uri="http://purl.org/dc/terms/"/>
    <ds:schemaRef ds:uri="http://schemas.microsoft.com/office/2006/metadata/properties"/>
    <ds:schemaRef ds:uri="6bdf28ae-65c4-4f6e-bc50-9bbd2c60ae30"/>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Keselá Zuzana</cp:lastModifiedBy>
  <cp:revision/>
  <cp:lastPrinted>2025-01-23T13:30:36Z</cp:lastPrinted>
  <dcterms:created xsi:type="dcterms:W3CDTF">2017-02-20T06:20:12Z</dcterms:created>
  <dcterms:modified xsi:type="dcterms:W3CDTF">2026-01-27T07:48:24Z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