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ento_zošit" defaultThemeVersion="124226"/>
  <mc:AlternateContent xmlns:mc="http://schemas.openxmlformats.org/markup-compatibility/2006">
    <mc:Choice Requires="x15">
      <x15ac:absPath xmlns:x15ac="http://schemas.microsoft.com/office/spreadsheetml/2010/11/ac" url="C:\Users\jansu\Desktop\"/>
    </mc:Choice>
  </mc:AlternateContent>
  <xr:revisionPtr revIDLastSave="0" documentId="13_ncr:1_{0B991590-18D4-4DDA-A10B-86F56E0A797C}"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M47" i="4"/>
  <c r="C13" i="6"/>
  <c r="C10" i="6"/>
  <c r="K40" i="9"/>
  <c r="L41" i="9"/>
  <c r="L43" i="9"/>
  <c r="L46" i="9" s="1"/>
  <c r="K45" i="9"/>
  <c r="B43" i="9" s="1"/>
  <c r="M13" i="4"/>
  <c r="K12" i="4"/>
  <c r="J12" i="4" s="1"/>
  <c r="C11" i="6"/>
  <c r="K82" i="4" l="1"/>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<sst xmlns="http://schemas.openxmlformats.org/spreadsheetml/2006/main" count="6560" uniqueCount="3020">
  <si>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</si>
  <si>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</si>
  <si>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</si>
  <si>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</si>
  <si>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</si>
  <si>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</si>
  <si>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</si>
  <si>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</si>
  <si>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</si>
  <si>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</si>
  <si>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</si>
  <si>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</si>
  <si>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</si>
  <si>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</si>
  <si>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</si>
  <si>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</si>
  <si>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</si>
  <si>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</si>
  <si>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</si>
  <si>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</si>
  <si>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</si>
  <si>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</si>
  <si>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</si>
  <si>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</si>
  <si>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</si>
  <si>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</si>
  <si>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</si>
  <si>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</si>
  <si>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</si>
  <si>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</si>
  <si>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</si>
  <si>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</si>
  <si>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</si>
  <si>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</si>
  <si>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</si>
  <si>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</si>
  <si>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</si>
  <si>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</si>
  <si>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</si>
  <si>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</si>
  <si>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</si>
  <si>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</si>
  <si>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</si>
  <si>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</si>
  <si>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</si>
  <si>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</si>
  <si>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</si>
  <si>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</si>
  <si>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</si>
  <si>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</si>
  <si>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</si>
  <si>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</si>
  <si>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</si>
  <si>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</si>
  <si>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</si>
  <si>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</si>
  <si>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</si>
  <si>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</si>
  <si>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</si>
  <si>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</si>
  <si>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</si>
  <si>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</si>
  <si>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</si>
  <si>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</si>
  <si>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</si>
  <si>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</si>
  <si>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</si>
  <si>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</si>
  <si>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</si>
  <si>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</si>
  <si>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</si>
  <si>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</si>
  <si>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</si>
  <si>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</si>
  <si>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</si>
  <si>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</si>
  <si>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</si>
  <si>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</si>
  <si>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</si>
  <si>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</si>
  <si>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</si>
  <si>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</si>
  <si>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</si>
  <si>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</si>
  <si>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</si>
  <si>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</si>
  <si>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</si>
  <si>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</si>
  <si>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</si>
  <si>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</si>
  <si>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</si>
  <si>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</si>
  <si>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</si>
  <si>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</si>
  <si>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</si>
  <si>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</si>
  <si>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</si>
  <si>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</si>
  <si>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</si>
  <si>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</si>
  <si>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</si>
  <si>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</si>
  <si>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</si>
  <si>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</si>
  <si>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</si>
  <si>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</si>
  <si>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</si>
  <si>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</si>
  <si>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</si>
  <si>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</si>
  <si>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</si>
  <si>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</si>
  <si>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</si>
  <si>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</si>
  <si>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</si>
  <si>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</si>
  <si>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</si>
  <si>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</si>
  <si>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</si>
  <si>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</si>
  <si>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</si>
  <si>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</si>
  <si>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</si>
  <si>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</si>
  <si>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</si>
  <si>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</si>
  <si>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</si>
  <si>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</si>
  <si>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</si>
  <si>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</si>
  <si>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</si>
  <si>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</si>
  <si>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</si>
  <si>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</si>
  <si>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</si>
  <si>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</si>
  <si>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</si>
  <si>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</si>
  <si>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</si>
  <si>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</si>
  <si>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</si>
  <si>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</si>
  <si>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</si>
  <si>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</si>
  <si>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</si>
  <si>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</si>
  <si>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</si>
  <si>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</si>
  <si>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</si>
  <si>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</si>
  <si>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</si>
  <si>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</si>
  <si>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</si>
  <si>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</si>
  <si>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</si>
  <si>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</si>
  <si>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</si>
  <si>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</si>
  <si>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</si>
  <si>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</si>
  <si>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</si>
  <si>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</si>
  <si>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</si>
  <si>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</si>
  <si>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</si>
  <si>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</si>
  <si>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</si>
  <si>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</si>
  <si>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</si>
  <si>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</si>
  <si>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</si>
  <si>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</si>
  <si>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</si>
  <si>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</si>
  <si>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</si>
  <si>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</si>
  <si>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</si>
  <si>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</si>
  <si>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</si>
  <si>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</si>
  <si>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</si>
  <si>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</si>
  <si>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</si>
  <si>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</si>
  <si>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</si>
  <si>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</si>
  <si>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</si>
  <si>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</si>
  <si>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</si>
  <si>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</si>
  <si>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</si>
  <si>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</si>
  <si>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</si>
  <si>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</si>
  <si>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</si>
  <si>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</si>
  <si>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</si>
  <si>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</si>
  <si>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</si>
  <si>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</si>
  <si>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</si>
  <si>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</si>
  <si>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</si>
  <si>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</si>
  <si>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</si>
  <si>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</si>
  <si>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</si>
  <si>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</si>
  <si>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</si>
  <si>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</si>
  <si>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</si>
  <si>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</si>
  <si>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</si>
  <si>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</si>
  <si>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</si>
  <si>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</si>
  <si>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</si>
  <si>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</si>
  <si>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</si>
  <si>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</si>
  <si>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</si>
  <si>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</si>
  <si>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</si>
  <si>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</si>
  <si>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</si>
  <si>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</si>
  <si>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</si>
  <si>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</si>
  <si>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</si>
  <si>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</si>
  <si>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</si>
  <si>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</si>
  <si>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</si>
  <si>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</si>
  <si>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</si>
  <si>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</si>
  <si>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</si>
  <si>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</si>
  <si>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</si>
  <si>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</si>
  <si>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</si>
  <si>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</si>
  <si>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</si>
  <si>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</si>
  <si>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</si>
  <si>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</si>
  <si>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</si>
  <si>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</si>
  <si>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</si>
  <si>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</si>
  <si>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</si>
  <si>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</si>
  <si>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</si>
  <si>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</si>
  <si>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</si>
  <si>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</si>
  <si>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</si>
  <si>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</si>
  <si>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</si>
  <si>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</si>
  <si>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</si>
  <si>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</si>
  <si>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</si>
  <si>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</si>
  <si>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</si>
  <si>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</si>
  <si>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</si>
  <si>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</si>
  <si>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</si>
  <si>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</si>
  <si>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</si>
  <si>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</si>
  <si>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</si>
  <si>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</si>
  <si>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</si>
  <si>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</si>
  <si>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</si>
  <si>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</si>
  <si>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</si>
  <si>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</si>
  <si>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</si>
  <si>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</si>
  <si>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</si>
  <si>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</si>
  <si>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</si>
  <si>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</si>
  <si>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</si>
  <si>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</si>
  <si>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</si>
  <si>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</si>
  <si>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</si>
  <si>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</si>
  <si>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</si>
  <si>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</si>
  <si>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</si>
  <si>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</si>
  <si>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</si>
  <si>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</si>
  <si>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</si>
  <si>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</si>
  <si>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</si>
  <si>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</si>
  <si>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</si>
  <si>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</si>
  <si>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</si>
  <si>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</si>
  <si>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</si>
  <si>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</si>
  <si>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</si>
  <si>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</si>
  <si>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</si>
  <si>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</si>
  <si>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</si>
  <si>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</si>
  <si>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</si>
  <si>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</si>
  <si>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</si>
  <si>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</si>
  <si>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</si>
  <si>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</si>
  <si>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</si>
  <si>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</si>
  <si>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</si>
  <si>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</si>
  <si>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</si>
  <si>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</si>
  <si>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</si>
  <si>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</si>
  <si>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</si>
  <si>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</si>
  <si>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</si>
  <si>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</si>
  <si>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</si>
  <si>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</si>
  <si>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</si>
  <si>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</si>
  <si>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</si>
  <si>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</si>
  <si>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</si>
  <si>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</si>
  <si>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</si>
  <si>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</si>
  <si>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</si>
  <si>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</si>
  <si>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</si>
  <si>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</si>
  <si>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</si>
  <si>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</si>
  <si>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</si>
  <si>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</si>
  <si>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</si>
  <si>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</si>
  <si>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</si>
  <si>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</si>
  <si>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</si>
  <si>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</si>
  <si>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</si>
  <si>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</si>
  <si>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</si>
  <si>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</si>
  <si>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</si>
  <si>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</si>
  <si>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</si>
  <si>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</si>
  <si>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</si>
  <si>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</si>
  <si>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</si>
  <si>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</si>
  <si>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</si>
  <si>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</si>
  <si>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</si>
  <si>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</si>
  <si>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</si>
  <si>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</si>
  <si>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</si>
  <si>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</si>
  <si>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</si>
  <si>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</si>
  <si>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</si>
  <si>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</si>
  <si>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</si>
  <si>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</si>
  <si>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</si>
  <si>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</si>
  <si>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</si>
  <si>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</si>
  <si>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</si>
  <si>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</si>
  <si>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</si>
  <si>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</si>
  <si>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</si>
  <si>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</si>
  <si>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</si>
  <si>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</si>
  <si>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</si>
  <si>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</si>
  <si>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</si>
  <si>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</si>
  <si>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</si>
  <si>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</si>
  <si>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</si>
  <si>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</si>
  <si>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</si>
  <si>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</si>
  <si>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</si>
  <si>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</si>
  <si>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</si>
  <si>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</si>
  <si>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</si>
  <si>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</si>
  <si>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</si>
  <si>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</si>
  <si>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</si>
  <si>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</si>
  <si>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</si>
  <si>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</si>
  <si>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</si>
  <si>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</si>
  <si>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</si>
  <si>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</si>
  <si>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</si>
  <si>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</si>
  <si>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</si>
  <si>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</si>
  <si>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</si>
  <si>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</si>
  <si>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</si>
  <si>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</si>
  <si>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</si>
  <si>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</si>
  <si>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</si>
  <si>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</si>
  <si>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</si>
  <si>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</si>
  <si>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</si>
  <si>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</si>
  <si>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</si>
  <si>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</si>
  <si>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</si>
  <si>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</si>
  <si>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</si>
  <si>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</si>
  <si>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</si>
  <si>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</si>
  <si>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</si>
  <si>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</si>
  <si>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</si>
  <si>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</si>
  <si>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</si>
  <si>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</si>
  <si>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</si>
  <si>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</si>
  <si>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</si>
  <si>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</si>
  <si>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</si>
  <si>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</si>
  <si>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</si>
  <si>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</si>
  <si>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</si>
  <si>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</si>
  <si>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</si>
  <si>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</si>
  <si>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</si>
  <si>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</si>
  <si>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</si>
  <si>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</si>
  <si>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</si>
  <si>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</si>
  <si>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</si>
  <si>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</si>
  <si>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</si>
  <si>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</si>
  <si>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</si>
  <si>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</si>
  <si>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</si>
  <si>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</si>
  <si>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</si>
  <si>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</si>
  <si>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</si>
  <si>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</si>
  <si>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</si>
  <si>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</si>
  <si>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</si>
  <si>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</si>
  <si>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</si>
  <si>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</si>
  <si>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</si>
  <si>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</si>
  <si>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</si>
  <si>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</si>
  <si>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</si>
  <si>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</si>
  <si>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</si>
  <si>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</si>
  <si>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</si>
  <si>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</si>
  <si>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</si>
  <si>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</si>
  <si>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</si>
  <si>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</si>
  <si>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</si>
  <si>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</si>
  <si>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</si>
  <si>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</si>
  <si>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</si>
  <si>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</si>
  <si>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</si>
  <si>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</si>
  <si>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</si>
  <si>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</si>
  <si>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</si>
  <si>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</si>
  <si>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</si>
  <si>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</si>
  <si>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</si>
  <si>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</si>
  <si>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</si>
  <si>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</si>
  <si>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</si>
  <si>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</si>
  <si>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</si>
  <si>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</si>
  <si>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</si>
  <si>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</si>
  <si>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</si>
  <si>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</si>
  <si>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</si>
  <si>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</si>
  <si>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</si>
  <si>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</si>
  <si>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</si>
  <si>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</si>
  <si>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</si>
  <si>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</si>
  <si>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</si>
  <si>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</si>
  <si>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</si>
  <si>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</si>
  <si>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</si>
  <si>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</si>
  <si>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</si>
  <si>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</si>
  <si>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</si>
  <si>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</si>
  <si>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</si>
  <si>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</si>
  <si>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</si>
  <si>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</si>
  <si>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</si>
  <si>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</si>
  <si>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</si>
  <si>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</si>
  <si>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</si>
  <si>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</si>
  <si>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</si>
  <si>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</si>
  <si>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</si>
  <si>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</si>
  <si>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</si>
  <si>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</si>
  <si>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</si>
  <si>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</si>
  <si>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</si>
  <si>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</si>
  <si>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</si>
  <si>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</si>
  <si>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</si>
  <si>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</si>
  <si>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</si>
  <si>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</si>
  <si>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</si>
  <si>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</si>
  <si>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</si>
  <si>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</si>
  <si>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</si>
  <si>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</si>
  <si>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</si>
  <si>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</si>
  <si>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</si>
  <si>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</si>
  <si>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</si>
  <si>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</si>
  <si>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</si>
  <si>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</si>
  <si>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</si>
  <si>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</si>
  <si>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</si>
  <si>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</si>
  <si>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</si>
  <si>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</si>
  <si>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</si>
  <si>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</si>
  <si>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</si>
  <si>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</si>
  <si>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</si>
  <si>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</si>
  <si>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</si>
  <si>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</si>
  <si>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</si>
  <si>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</si>
  <si>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</si>
  <si>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</si>
  <si>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</si>
  <si>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</si>
  <si>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</si>
  <si>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</si>
  <si>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</si>
  <si>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</si>
  <si>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</si>
  <si>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</si>
  <si>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</si>
  <si>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</si>
  <si>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</si>
  <si>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</si>
  <si>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</si>
  <si>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</si>
  <si>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</si>
  <si>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</si>
  <si>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</si>
  <si>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</si>
  <si>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</si>
  <si>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</si>
  <si>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</si>
  <si>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</si>
  <si>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</si>
  <si>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</si>
  <si>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</si>
  <si>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</si>
  <si>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</si>
  <si>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</si>
  <si>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</si>
  <si>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</si>
  <si>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</si>
  <si>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</si>
  <si>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</si>
  <si>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</si>
  <si>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</si>
  <si>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</si>
  <si>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</si>
  <si>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</si>
  <si>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</si>
  <si>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</si>
  <si>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</si>
  <si>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</si>
  <si>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</si>
  <si>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</si>
  <si>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</si>
  <si>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</si>
  <si>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</si>
  <si>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</si>
  <si>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</si>
  <si>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</si>
  <si>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</si>
  <si>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</si>
  <si>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</si>
  <si>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</si>
  <si>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</si>
  <si>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</si>
  <si>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</si>
  <si>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</si>
  <si>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</si>
  <si>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</si>
  <si>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</si>
  <si>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</si>
  <si>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</si>
  <si>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</si>
  <si>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</si>
  <si>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</si>
  <si>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</si>
  <si>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</si>
  <si>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</si>
  <si>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</si>
  <si>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</si>
  <si>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</si>
  <si>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</si>
  <si>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</si>
  <si>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</si>
  <si>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</si>
  <si>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</si>
  <si>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</si>
  <si>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</si>
  <si>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</si>
  <si>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</si>
  <si>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</si>
  <si>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</si>
  <si>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</si>
  <si>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</si>
  <si>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</si>
  <si>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</si>
  <si>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</si>
  <si>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</si>
  <si>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</si>
  <si>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</si>
  <si>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</si>
  <si>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</si>
  <si>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</si>
  <si>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</si>
  <si>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</si>
  <si>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</si>
  <si>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</si>
  <si>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</si>
  <si>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</si>
  <si>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</si>
  <si>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</si>
  <si>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</si>
  <si>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</si>
  <si>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</si>
  <si>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</si>
  <si>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</si>
  <si>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</si>
  <si>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</si>
  <si>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</si>
  <si>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</si>
  <si>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</si>
  <si>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</si>
  <si>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</si>
  <si>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</si>
  <si>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</si>
  <si>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</si>
  <si>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</si>
  <si>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</si>
  <si>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</si>
  <si>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</si>
  <si>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</si>
  <si>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</si>
  <si>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</si>
  <si>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</si>
  <si>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</si>
  <si>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</si>
  <si>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</si>
  <si>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</si>
  <si>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</si>
  <si>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</si>
  <si>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</si>
  <si>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</si>
  <si>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</si>
  <si>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</si>
  <si>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</si>
  <si>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</si>
  <si>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</si>
  <si>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</si>
  <si>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</si>
  <si>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</si>
  <si>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</si>
  <si>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</si>
  <si>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</si>
  <si>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</si>
  <si>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</si>
  <si>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</si>
  <si>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</si>
  <si>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</si>
  <si>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</si>
  <si>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</si>
  <si>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</si>
  <si>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</si>
  <si>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</si>
  <si>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</si>
  <si>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</si>
  <si>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</si>
  <si>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</si>
  <si>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</si>
  <si>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</si>
  <si>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</si>
  <si>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</si>
  <si>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</si>
  <si>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</si>
  <si>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</si>
  <si>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</si>
  <si>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</si>
  <si>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</si>
  <si>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</si>
  <si>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</si>
  <si>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</si>
  <si>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</si>
  <si>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</si>
  <si>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</si>
  <si>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</si>
  <si>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</si>
  <si>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</si>
  <si>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</si>
  <si>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</si>
  <si>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</si>
  <si>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</si>
  <si>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</si>
  <si>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</si>
  <si>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</si>
  <si>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</si>
  <si>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</si>
  <si>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</si>
  <si>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</si>
  <si>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</si>
  <si>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</si>
  <si>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</si>
  <si>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</si>
  <si>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</si>
  <si>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</si>
  <si>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</si>
  <si>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</si>
  <si>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</si>
  <si>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</si>
  <si>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</si>
  <si>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</si>
  <si>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</si>
  <si>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</si>
  <si>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</si>
  <si>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</si>
  <si>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</si>
  <si>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</si>
  <si>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</si>
  <si>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</si>
  <si>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</si>
  <si>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</si>
  <si>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</si>
  <si>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</si>
  <si>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</si>
  <si>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</si>
  <si>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</si>
  <si>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</si>
  <si>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</si>
  <si>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</si>
  <si>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</si>
  <si>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</si>
  <si>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</si>
  <si>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</si>
  <si>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</si>
  <si>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</si>
  <si>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</si>
  <si>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</si>
  <si>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</si>
  <si>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</si>
  <si>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</si>
  <si>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</si>
  <si>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</si>
  <si>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</si>
  <si>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</si>
  <si>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</si>
  <si>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</si>
  <si>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</si>
  <si>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</si>
  <si>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</si>
  <si>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</si>
  <si>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</si>
  <si>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</si>
  <si>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</si>
  <si>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</si>
  <si>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</si>
  <si>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</si>
  <si>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</si>
  <si>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</si>
  <si>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</si>
  <si>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</si>
  <si>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</si>
  <si>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</si>
  <si>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</si>
  <si>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</si>
  <si>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</si>
  <si>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</si>
  <si>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</si>
  <si>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</si>
  <si>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</si>
  <si>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</si>
  <si>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</si>
  <si>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</si>
  <si>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</si>
  <si>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</si>
  <si>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</si>
  <si>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</si>
  <si>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</si>
  <si>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</si>
  <si>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</si>
  <si>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</si>
  <si>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</si>
  <si>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</si>
  <si>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</si>
  <si>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</si>
  <si>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</si>
  <si>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</si>
  <si>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</si>
  <si>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</si>
  <si>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</si>
  <si>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</si>
  <si>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</si>
  <si>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</si>
  <si>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</si>
  <si>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</si>
  <si>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</si>
  <si>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</si>
  <si>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</si>
  <si>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</si>
  <si>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</si>
  <si>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</si>
  <si>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</si>
  <si>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</si>
  <si>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</si>
  <si>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</si>
  <si>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</si>
  <si>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</si>
  <si>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</si>
  <si>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</si>
  <si>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</si>
  <si>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</si>
  <si>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</si>
  <si>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</si>
  <si>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</si>
  <si>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</si>
  <si>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</si>
  <si>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</si>
  <si>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</si>
  <si>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</si>
  <si>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</si>
  <si>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</si>
  <si>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</si>
  <si>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</si>
  <si>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</si>
  <si>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</si>
  <si>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</si>
  <si>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</si>
  <si>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</si>
  <si>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</si>
  <si>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</si>
  <si>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</si>
  <si>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</si>
  <si>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</si>
  <si>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</si>
  <si>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</si>
  <si>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</si>
  <si>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</si>
  <si>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</si>
  <si>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</si>
  <si>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</si>
  <si>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</si>
  <si>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</si>
  <si>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</si>
  <si>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</si>
  <si>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</si>
  <si>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</si>
  <si>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</si>
  <si>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</si>
  <si>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</si>
  <si>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</si>
  <si>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</si>
  <si>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</si>
  <si>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</si>
  <si>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</si>
  <si>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</si>
  <si>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</si>
  <si>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</si>
  <si>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</si>
  <si>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</si>
  <si>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</si>
  <si>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</si>
  <si>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</si>
  <si>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</si>
  <si>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</si>
  <si>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</si>
  <si>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</si>
  <si>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</si>
  <si>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</si>
  <si>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</si>
  <si>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</si>
  <si>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</si>
  <si>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</si>
  <si>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</si>
  <si>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</si>
  <si>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</si>
  <si>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</si>
  <si>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</si>
  <si>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</si>
  <si>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</si>
  <si>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</si>
  <si>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</si>
  <si>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</si>
  <si>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</si>
  <si>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</si>
  <si>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</si>
  <si>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</si>
  <si>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</si>
  <si>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</si>
  <si>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</si>
  <si>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</si>
  <si>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</si>
  <si>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</si>
  <si>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</si>
  <si>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</si>
  <si>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</si>
  <si>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</si>
  <si>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</si>
  <si>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</si>
  <si>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</si>
  <si>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</si>
  <si>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</si>
  <si>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</si>
  <si>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</si>
  <si>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</si>
  <si>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</si>
  <si>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</si>
  <si>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</si>
  <si>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</si>
  <si>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</si>
  <si>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</si>
  <si>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</si>
  <si>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</si>
  <si>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</si>
  <si>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</si>
  <si>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</si>
  <si>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</si>
  <si>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</si>
  <si>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</si>
  <si>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</si>
  <si>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</si>
  <si>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</si>
  <si>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</si>
  <si>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</si>
  <si>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</si>
  <si>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</si>
  <si>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</si>
  <si>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</si>
  <si>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</si>
  <si>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</si>
  <si>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</si>
  <si>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</si>
  <si>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</si>
  <si>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</si>
  <si>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</si>
  <si>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</si>
  <si>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</si>
  <si>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</si>
  <si>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</si>
  <si>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</si>
  <si>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</si>
  <si>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</si>
  <si>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</si>
  <si>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</si>
  <si>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</si>
  <si>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</si>
  <si>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</si>
  <si>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</si>
  <si>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</si>
  <si>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</si>
  <si>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</si>
  <si>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</si>
  <si>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</si>
  <si>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</si>
  <si>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</si>
  <si>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</si>
  <si>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</si>
  <si>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</si>
  <si>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</si>
  <si>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</si>
  <si>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</si>
  <si>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</si>
  <si>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</si>
  <si>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</si>
  <si>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</si>
  <si>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</si>
  <si>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</si>
  <si>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</si>
  <si>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</si>
  <si>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</si>
  <si>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</si>
  <si>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</si>
  <si>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</si>
  <si>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</si>
  <si>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</si>
  <si>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</si>
  <si>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</si>
  <si>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</si>
  <si>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</si>
  <si>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</si>
  <si>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</si>
  <si>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</si>
  <si>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</si>
  <si>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</si>
  <si>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</si>
  <si>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</si>
  <si>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</si>
  <si>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</si>
  <si>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</si>
  <si>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</si>
  <si>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</si>
  <si>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</si>
  <si>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</si>
  <si>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</si>
  <si>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</si>
  <si>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</si>
  <si>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</si>
  <si>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</si>
  <si>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</si>
  <si>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</si>
  <si>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</si>
  <si>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</si>
  <si>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</si>
  <si>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</si>
  <si>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</si>
  <si>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</si>
  <si>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</si>
  <si>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</si>
  <si>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</si>
  <si>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</si>
  <si>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</si>
  <si>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</si>
  <si>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</si>
  <si>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</si>
  <si>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</si>
  <si>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</si>
  <si>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</si>
  <si>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</si>
  <si>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</si>
  <si>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</si>
  <si>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</si>
  <si>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</si>
  <si>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</si>
  <si>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</si>
  <si>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</si>
  <si>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</si>
  <si>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</si>
  <si>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</si>
  <si>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</si>
  <si>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</si>
  <si>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</si>
  <si>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</si>
  <si>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</si>
  <si>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</si>
  <si>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</si>
  <si>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</si>
  <si>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</si>
  <si>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</si>
  <si>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</si>
  <si>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</si>
  <si>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</si>
  <si>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</si>
  <si>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</si>
  <si>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</si>
  <si>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</si>
  <si>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</si>
  <si>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</si>
  <si>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</si>
  <si>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</si>
  <si>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</si>
  <si>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</si>
  <si>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</si>
  <si>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</si>
  <si>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</si>
  <si>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</si>
  <si>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</si>
  <si>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</si>
  <si>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</si>
  <si>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</si>
  <si>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</si>
  <si>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</si>
  <si>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</si>
  <si>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</si>
  <si>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</si>
  <si>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</si>
  <si>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</si>
  <si>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</si>
  <si>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</si>
  <si>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</si>
  <si>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</si>
  <si>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</si>
  <si>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</si>
  <si>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</si>
  <si>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</si>
  <si>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</si>
  <si>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</si>
  <si>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</si>
  <si>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</si>
  <si>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</si>
  <si>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</si>
  <si>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</si>
  <si>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</si>
  <si>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</si>
  <si>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</si>
  <si>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</si>
  <si>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</si>
  <si>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</si>
  <si>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</si>
  <si>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</si>
  <si>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</si>
  <si>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</si>
  <si>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</si>
  <si>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</si>
  <si>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</si>
  <si>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</si>
  <si>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</si>
  <si>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</si>
  <si>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</si>
  <si>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</si>
  <si>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</si>
  <si>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</si>
  <si>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</si>
  <si>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</si>
  <si>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</si>
  <si>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</si>
  <si>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</si>
  <si>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</si>
  <si>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</si>
  <si>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</si>
  <si>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</si>
  <si>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</si>
  <si>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</si>
  <si>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</si>
  <si>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</si>
  <si>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</si>
  <si>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</si>
  <si>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</si>
  <si>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</si>
  <si>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</si>
  <si>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</si>
  <si>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</si>
  <si>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</si>
  <si>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</si>
  <si>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</si>
  <si>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</si>
  <si>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</si>
  <si>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</si>
  <si>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</si>
  <si>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</si>
  <si>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</si>
  <si>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</si>
  <si>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</si>
  <si>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</si>
  <si>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</si>
  <si>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</si>
  <si>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</si>
  <si>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</si>
  <si>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</si>
  <si>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</si>
  <si>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</si>
  <si>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</si>
  <si>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</si>
  <si>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</si>
  <si>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</si>
  <si>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</si>
  <si>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</si>
  <si>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</si>
  <si>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</si>
  <si>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</si>
  <si>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</si>
  <si>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</si>
  <si>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</si>
  <si>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</si>
  <si>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</si>
  <si>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</si>
  <si>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</si>
  <si>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</si>
  <si>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</si>
  <si>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</si>
  <si>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</si>
  <si>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</si>
  <si>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</si>
  <si>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</si>
  <si>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</si>
  <si>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</si>
  <si>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</si>
  <si>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</si>
  <si>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</si>
  <si>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</si>
  <si>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</si>
  <si>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</si>
  <si>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</si>
  <si>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</si>
  <si>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</si>
  <si>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</si>
  <si>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</si>
  <si>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</si>
  <si>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</si>
  <si>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</si>
  <si>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</si>
  <si>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</si>
  <si>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</si>
  <si>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</si>
  <si>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</si>
  <si>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</si>
  <si>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</si>
  <si>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</si>
  <si>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</si>
  <si>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</si>
  <si>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</si>
  <si>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</si>
  <si>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</si>
  <si>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</si>
  <si>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</si>
  <si>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</si>
  <si>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</si>
  <si>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</si>
  <si>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</si>
  <si>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</si>
  <si>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</si>
  <si>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</si>
  <si>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</si>
  <si>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</si>
  <si>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</si>
  <si>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</si>
  <si>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</si>
  <si>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</si>
  <si>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</si>
  <si>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</si>
  <si>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</si>
  <si>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</si>
  <si>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</si>
  <si>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</si>
  <si>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</si>
  <si>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</si>
  <si>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</si>
  <si>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</si>
  <si>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</si>
  <si>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</si>
  <si>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</si>
  <si>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</si>
  <si>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</si>
  <si>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</si>
  <si>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</si>
  <si>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</si>
  <si>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</si>
  <si>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</si>
  <si>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</si>
  <si>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</si>
  <si>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</si>
  <si>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</si>
  <si>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</si>
  <si>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</si>
  <si>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</si>
  <si>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</si>
  <si>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</si>
  <si>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</si>
  <si>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</si>
  <si>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</si>
  <si>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</si>
  <si>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</si>
  <si>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</si>
  <si>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</si>
  <si>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</si>
  <si>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</si>
  <si>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</si>
  <si>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</si>
  <si>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</si>
  <si>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</si>
  <si>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</si>
  <si>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</si>
  <si>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</si>
  <si>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</si>
  <si>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</si>
  <si>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</si>
  <si>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</si>
  <si>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</si>
  <si>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</si>
  <si>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</si>
  <si>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</si>
  <si>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</si>
  <si>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</si>
  <si>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</si>
  <si>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</si>
  <si>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</si>
  <si>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</si>
  <si>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</si>
  <si>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</si>
  <si>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</si>
  <si>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</si>
  <si>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</si>
  <si>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</si>
  <si>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</si>
  <si>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</si>
  <si>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</si>
  <si>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</si>
  <si>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</si>
  <si>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</si>
  <si>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</si>
  <si>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</si>
  <si>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</si>
  <si>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</si>
  <si>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</si>
  <si>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</si>
  <si>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</si>
  <si>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</si>
  <si>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</si>
  <si>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</si>
  <si>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</si>
  <si>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</si>
  <si>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</si>
  <si>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</si>
  <si>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</si>
  <si>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</si>
  <si>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</si>
  <si>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</si>
  <si>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</si>
  <si>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</si>
  <si>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</si>
  <si>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</si>
  <si>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</si>
  <si>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</si>
  <si>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</si>
  <si>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</si>
  <si>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</si>
  <si>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</si>
  <si>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</si>
  <si>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</si>
  <si>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</si>
  <si>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</si>
  <si>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</si>
  <si>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</si>
  <si>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</si>
  <si>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</si>
  <si>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</si>
  <si>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</si>
  <si>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</si>
  <si>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</si>
  <si>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</si>
  <si>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</si>
  <si>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</si>
  <si>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</si>
  <si>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</si>
  <si>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</si>
  <si>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</si>
  <si>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</si>
  <si>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</si>
  <si>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</si>
  <si>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</si>
  <si>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</si>
  <si>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</si>
  <si>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</si>
  <si>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</si>
  <si>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</si>
  <si>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</si>
  <si>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</si>
  <si>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</si>
  <si>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</si>
  <si>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</si>
  <si>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</si>
  <si>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</si>
  <si>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</si>
  <si>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</si>
  <si>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</si>
  <si>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</si>
  <si>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</si>
  <si>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</si>
  <si>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</si>
  <si>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</si>
  <si>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</si>
  <si>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</si>
  <si>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</si>
  <si>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</si>
  <si>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</si>
  <si>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</si>
  <si>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</si>
  <si>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</si>
  <si>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</si>
  <si>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</si>
  <si>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</si>
  <si>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</si>
  <si>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</si>
  <si>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</si>
  <si>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</si>
  <si>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</si>
  <si>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</si>
  <si>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</si>
  <si>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</si>
  <si>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</si>
  <si>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</si>
  <si>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</si>
  <si>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</si>
  <si>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</si>
  <si>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</si>
  <si>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</si>
  <si>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</si>
  <si>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</si>
  <si>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</si>
  <si>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</si>
  <si>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</si>
  <si>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</si>
  <si>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</si>
  <si>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</si>
  <si>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</si>
  <si>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</si>
  <si>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</si>
  <si>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</si>
  <si>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</si>
  <si>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</si>
  <si>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</si>
  <si>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</si>
  <si>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</si>
  <si>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</si>
  <si>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</si>
  <si>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</si>
  <si>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</si>
  <si>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</si>
  <si>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</si>
  <si>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</si>
  <si>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</si>
  <si>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</si>
  <si>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</si>
  <si>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</si>
  <si>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</si>
  <si>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</si>
  <si>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</si>
  <si>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</si>
  <si>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</si>
  <si>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</si>
  <si>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</si>
  <si>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</si>
  <si>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</si>
  <si>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</si>
  <si>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</si>
  <si>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</si>
  <si>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</si>
  <si>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</si>
  <si>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</si>
  <si>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</si>
  <si>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</si>
  <si>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</si>
  <si>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</si>
  <si>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</si>
  <si>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</si>
  <si>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</si>
  <si>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</si>
  <si>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</si>
  <si>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</si>
  <si>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</si>
  <si>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</si>
  <si>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</si>
  <si>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</si>
  <si>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</si>
  <si>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</si>
  <si>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</si>
  <si>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</si>
  <si>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</si>
  <si>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</si>
  <si>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</si>
  <si>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</si>
  <si>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</si>
  <si>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</si>
  <si>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</si>
  <si>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</si>
  <si>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</si>
  <si>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</si>
  <si>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</si>
  <si>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</si>
  <si>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</si>
  <si>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</si>
  <si>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</si>
  <si>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</si>
  <si>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</si>
  <si>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</si>
  <si>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</si>
  <si>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</si>
  <si>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</si>
  <si>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</si>
  <si>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</si>
  <si>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</si>
  <si>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</si>
  <si>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</si>
  <si>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</si>
  <si>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</si>
  <si>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</si>
  <si>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</si>
  <si>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</si>
  <si>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</si>
  <si>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</si>
  <si>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</si>
  <si>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</si>
  <si>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</si>
  <si>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</si>
  <si>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</si>
  <si>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</si>
  <si>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</si>
  <si>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</si>
  <si>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</si>
  <si>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</si>
  <si>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</si>
  <si>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</si>
  <si>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</si>
  <si>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</si>
  <si>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</si>
  <si>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</si>
  <si>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</si>
  <si>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</si>
  <si>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</si>
  <si>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</si>
  <si>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</si>
  <si>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</si>
  <si>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</si>
  <si>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</si>
  <si>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</si>
  <si>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</si>
  <si>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</si>
  <si>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</si>
  <si>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</si>
  <si>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</si>
  <si>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</si>
  <si>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</si>
  <si>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</si>
  <si>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</si>
  <si>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</si>
  <si>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</si>
  <si>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</si>
  <si>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</si>
  <si>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</si>
  <si>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</si>
  <si>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</si>
  <si>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</si>
  <si>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</si>
  <si>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</si>
  <si>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</si>
  <si>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</si>
  <si>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</si>
  <si>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</si>
  <si>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</si>
  <si>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</si>
  <si>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</si>
  <si>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</si>
  <si>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</si>
  <si>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</si>
  <si>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</si>
  <si>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</si>
  <si>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</si>
  <si>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</si>
  <si>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</si>
  <si>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</si>
  <si>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</si>
  <si>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</si>
  <si>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</si>
  <si>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</si>
  <si>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</si>
  <si>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</si>
  <si>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</si>
  <si>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</si>
  <si>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</si>
  <si>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</si>
  <si>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</si>
  <si>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</si>
  <si>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</si>
  <si>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</si>
  <si>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</si>
  <si>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</si>
  <si>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</si>
  <si>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</si>
  <si>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</si>
  <si>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</si>
  <si>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</si>
  <si>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</si>
  <si>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</si>
  <si>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</si>
  <si>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</si>
  <si>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</si>
  <si>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</si>
  <si>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</si>
  <si>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</si>
  <si>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</si>
  <si>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</si>
  <si>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</si>
  <si>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</si>
  <si>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</si>
  <si>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</si>
  <si>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</si>
  <si>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</si>
  <si>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</si>
  <si>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</si>
  <si>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</si>
  <si>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</si>
  <si>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</si>
  <si>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</si>
  <si>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</si>
  <si>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</si>
  <si>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</si>
  <si>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</si>
  <si>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</si>
  <si>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</si>
  <si>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</si>
  <si>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</si>
  <si>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</si>
  <si>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</si>
  <si>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</si>
  <si>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</si>
  <si>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</si>
  <si>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</si>
  <si>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</si>
  <si>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</si>
  <si>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</si>
  <si>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</si>
  <si>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</si>
  <si>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</si>
  <si>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</si>
  <si>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</si>
  <si>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</si>
  <si>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</si>
  <si>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</si>
  <si>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</si>
  <si>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</si>
  <si>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</si>
  <si>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</si>
  <si>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</si>
  <si>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</si>
  <si>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</si>
  <si>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</si>
  <si>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</si>
  <si>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</si>
  <si>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</si>
  <si>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</si>
  <si>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</si>
  <si>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</si>
  <si>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</si>
  <si>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</si>
  <si>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</si>
  <si>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</si>
  <si>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</si>
  <si>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</si>
  <si>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</si>
  <si>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</si>
  <si>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</si>
  <si>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</si>
  <si>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</si>
  <si>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</si>
  <si>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</si>
  <si>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</si>
  <si>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</si>
  <si>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</si>
  <si>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</si>
  <si>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</si>
  <si>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</si>
  <si>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</si>
  <si>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</si>
  <si>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</si>
  <si>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</si>
  <si>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</si>
  <si>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</si>
  <si>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</si>
  <si>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</si>
  <si>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</si>
  <si>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</si>
  <si>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</si>
  <si>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</si>
  <si>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</si>
  <si>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</si>
  <si>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</si>
  <si>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</si>
  <si>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</si>
  <si>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</si>
  <si>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</si>
  <si>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</si>
  <si>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</si>
  <si>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</si>
  <si>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</si>
  <si>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</si>
  <si>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</si>
  <si>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</si>
  <si>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</si>
  <si>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</si>
  <si>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</si>
  <si>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</si>
  <si>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</si>
  <si>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</si>
  <si>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</si>
  <si>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</si>
  <si>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</si>
  <si>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</si>
  <si>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</si>
  <si>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</si>
  <si>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</si>
  <si>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</si>
  <si>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</si>
  <si>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</si>
  <si>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</si>
  <si>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</si>
  <si>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</si>
  <si>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</si>
  <si>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</si>
  <si>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</si>
  <si>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</si>
  <si>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</si>
  <si>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</si>
  <si>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</si>
  <si>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</si>
  <si>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</si>
  <si>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</si>
  <si>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</si>
  <si>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</si>
  <si>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</si>
  <si>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</si>
  <si>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</si>
  <si>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</si>
  <si>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</si>
  <si>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</si>
  <si>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</si>
  <si>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</si>
  <si>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</si>
  <si>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</si>
  <si>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</si>
  <si>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</si>
  <si>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</si>
  <si>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</si>
  <si>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</si>
  <si>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</si>
  <si>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</si>
  <si>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</si>
  <si>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</si>
  <si>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</si>
  <si>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</si>
  <si>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</si>
  <si>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</si>
  <si>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</si>
  <si>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</si>
  <si>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</si>
  <si>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</si>
  <si>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</si>
  <si>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</si>
  <si>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</si>
  <si>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</si>
  <si>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</si>
  <si>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</si>
  <si>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</si>
  <si>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</si>
  <si>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</si>
  <si>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</si>
  <si>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</si>
  <si>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</si>
  <si>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</si>
  <si>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</si>
  <si>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</si>
  <si>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</si>
  <si>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</si>
  <si>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</si>
  <si>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</si>
  <si>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</si>
  <si>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</si>
  <si>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</si>
  <si>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</si>
  <si>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</si>
  <si>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</si>
  <si>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</si>
  <si>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</si>
  <si>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</si>
  <si>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</si>
  <si>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</si>
  <si>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</si>
  <si>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</si>
  <si>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</si>
  <si>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</si>
  <si>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</si>
  <si>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</si>
  <si>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</si>
  <si>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</si>
  <si>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</si>
  <si>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</si>
  <si>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</si>
  <si>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</si>
  <si>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</si>
  <si>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</si>
  <si>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</si>
  <si>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</si>
  <si>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</si>
  <si>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</si>
  <si>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</si>
  <si>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</si>
  <si>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</si>
  <si>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</si>
  <si>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</si>
  <si>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</si>
  <si>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</si>
  <si>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</si>
  <si>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</si>
  <si>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</si>
  <si>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</si>
  <si>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</si>
  <si>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</si>
  <si>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</si>
  <si>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</si>
  <si>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</si>
  <si>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</si>
  <si>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</si>
  <si>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</si>
  <si>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</si>
  <si>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</si>
  <si>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</si>
  <si>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</si>
  <si>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</si>
  <si>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</si>
  <si>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</si>
  <si>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</si>
  <si>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</si>
  <si>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</si>
  <si>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</si>
  <si>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</si>
  <si>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</si>
  <si>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</si>
  <si>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</si>
  <si>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</si>
  <si>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</si>
  <si>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</si>
  <si>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</si>
  <si>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</si>
  <si>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</si>
  <si>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</si>
  <si>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</si>
  <si>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</si>
  <si>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</si>
  <si>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</si>
  <si>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</si>
  <si>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</si>
  <si>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</si>
  <si>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</si>
  <si>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</si>
  <si>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</si>
  <si>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</si>
  <si>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</si>
  <si>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</si>
  <si>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</si>
  <si>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</si>
  <si>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</si>
  <si>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</si>
  <si>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</si>
  <si>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</si>
  <si>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</si>
  <si>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</si>
  <si>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</si>
  <si>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</si>
  <si>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</si>
  <si>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</si>
  <si>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</si>
  <si>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</si>
  <si>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</si>
  <si>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</si>
  <si>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</si>
  <si>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</si>
  <si>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</si>
  <si>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</si>
  <si>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</si>
  <si>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</si>
  <si>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</si>
  <si>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</si>
  <si>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</si>
  <si>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</si>
  <si>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</si>
  <si>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</si>
  <si>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</si>
  <si>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</si>
  <si>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</si>
  <si>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</si>
  <si>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</si>
  <si>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</si>
  <si>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</si>
  <si>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</si>
  <si>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</si>
  <si>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</si>
  <si>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</si>
  <si>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</si>
  <si>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</si>
  <si>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</si>
  <si>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</si>
  <si>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</si>
  <si>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</si>
  <si>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</si>
  <si>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</si>
  <si>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</si>
  <si>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</si>
  <si>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</si>
  <si>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</si>
  <si>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</si>
  <si>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</si>
  <si>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</si>
  <si>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</si>
  <si>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</si>
  <si>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</si>
  <si>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</si>
  <si>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</si>
  <si>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</si>
  <si>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</si>
  <si>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</si>
  <si>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</si>
  <si>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</si>
  <si>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</si>
  <si>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</si>
  <si>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</si>
  <si>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</si>
  <si>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</si>
  <si>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</si>
  <si>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</si>
  <si>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</si>
  <si>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</si>
  <si>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</si>
  <si>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</si>
  <si>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</si>
  <si>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</si>
  <si>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</si>
  <si>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</si>
  <si>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</si>
  <si>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</si>
  <si>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</si>
  <si>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</si>
  <si>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</si>
  <si>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</si>
  <si>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</si>
  <si>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</si>
  <si>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</si>
  <si>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</si>
  <si>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</si>
  <si>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</si>
  <si>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</si>
  <si>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</si>
  <si>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</si>
  <si>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</si>
  <si>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</si>
  <si>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</si>
  <si>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</si>
  <si>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</si>
  <si>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</si>
  <si>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</si>
  <si>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</si>
  <si>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</si>
  <si>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</si>
  <si>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</si>
  <si>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</si>
  <si>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</si>
  <si>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</si>
  <si>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</si>
  <si>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</si>
  <si>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</si>
  <si>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</si>
  <si>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</si>
  <si>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</si>
  <si>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</si>
  <si>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</si>
  <si>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</si>
  <si>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</si>
  <si>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</si>
  <si>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</si>
  <si>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</si>
  <si>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</si>
  <si>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</si>
  <si>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</si>
  <si>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</si>
  <si>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</si>
  <si>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</si>
  <si>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</si>
  <si>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</si>
  <si>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</si>
  <si>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</si>
  <si>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</si>
  <si>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</si>
  <si>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</si>
  <si>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</si>
  <si>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</si>
  <si>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</si>
  <si>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</si>
  <si>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</si>
  <si>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</si>
  <si>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</si>
  <si>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</si>
  <si>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</si>
  <si>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</si>
  <si>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</si>
  <si>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</si>
  <si>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</si>
  <si>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</si>
  <si>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</si>
  <si>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</si>
  <si>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</si>
  <si>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</si>
  <si>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</si>
  <si>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</si>
  <si>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</si>
  <si>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</si>
  <si>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</si>
  <si>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</si>
  <si>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</si>
  <si>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</si>
  <si>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</si>
  <si>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</si>
  <si>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</si>
  <si>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</si>
  <si>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</si>
  <si>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</si>
  <si>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</si>
  <si>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</si>
  <si>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</si>
  <si>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</si>
  <si>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</si>
  <si>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</si>
  <si>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</si>
  <si>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</si>
  <si>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</si>
  <si>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</si>
  <si>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</si>
  <si>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</si>
  <si>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</si>
  <si>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</si>
  <si>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</si>
  <si>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</si>
  <si>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</si>
  <si>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</si>
  <si>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</si>
  <si>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</si>
  <si>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</si>
  <si>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</si>
  <si>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</si>
  <si>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</si>
  <si>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</si>
  <si>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</si>
  <si>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</si>
  <si>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</si>
  <si>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</si>
  <si>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</si>
  <si>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</si>
  <si>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</si>
  <si>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</si>
  <si>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</si>
  <si>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</si>
  <si>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</si>
  <si>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</si>
  <si>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</si>
  <si>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</si>
  <si>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</si>
  <si>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</si>
  <si>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</si>
  <si>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</si>
  <si>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</si>
  <si>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</si>
  <si>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</si>
  <si>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</si>
  <si>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</si>
  <si>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</si>
  <si>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</si>
  <si>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</si>
  <si>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</si>
  <si>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</si>
  <si>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</si>
  <si>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</si>
  <si>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</si>
  <si>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</si>
  <si>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</si>
  <si>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</si>
  <si>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</si>
  <si>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</si>
  <si>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</si>
  <si>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</si>
  <si>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</si>
  <si>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</si>
  <si>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</si>
  <si>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</si>
  <si>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</si>
  <si>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</si>
  <si>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</si>
  <si>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</si>
  <si>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</si>
  <si>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</si>
  <si>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</si>
  <si>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</si>
  <si>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</si>
  <si>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</si>
  <si>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</si>
  <si>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</si>
  <si>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</si>
  <si>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</si>
  <si>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</si>
  <si>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</si>
  <si>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</si>
  <si>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</si>
  <si>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</si>
  <si>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</si>
  <si>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</si>
  <si>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</si>
  <si>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</si>
  <si>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</si>
  <si>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</si>
  <si>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</si>
  <si>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</si>
  <si>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</si>
  <si>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</si>
  <si>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</si>
  <si>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</si>
  <si>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</si>
  <si>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</si>
  <si>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</si>
  <si>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</si>
  <si>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</si>
  <si>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</si>
  <si>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</si>
  <si>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</si>
  <si>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</si>
  <si>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</si>
  <si>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</si>
  <si>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</si>
  <si>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</si>
  <si>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</si>
  <si>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</si>
  <si>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</si>
  <si>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</si>
  <si>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</si>
  <si>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</si>
  <si>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</si>
  <si>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</si>
  <si>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</si>
  <si>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</si>
  <si>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</si>
  <si>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</si>
  <si>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</si>
  <si>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</si>
  <si>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</si>
  <si>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</si>
  <si>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</si>
  <si>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</si>
  <si>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</si>
  <si>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</si>
  <si>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</si>
  <si>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</si>
  <si>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</si>
  <si>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</si>
  <si>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</si>
  <si>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</si>
  <si>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</si>
  <si>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</si>
  <si>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</si>
  <si>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</si>
  <si>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</si>
  <si>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</si>
  <si>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</si>
  <si>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</si>
  <si>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</si>
  <si>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</si>
  <si>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</si>
  <si>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</si>
  <si>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</si>
  <si>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</si>
  <si>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</si>
  <si>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</si>
  <si>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</si>
  <si>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</si>
  <si>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</si>
  <si>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</si>
  <si>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</si>
  <si>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</si>
  <si>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</si>
  <si>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</si>
  <si>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</si>
  <si>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</si>
  <si>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</si>
  <si>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</si>
  <si>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</si>
  <si>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</si>
  <si>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</si>
  <si>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</si>
  <si>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</si>
  <si>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</si>
  <si>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</si>
  <si>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</si>
  <si>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</si>
  <si>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</si>
  <si>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</si>
  <si>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</si>
  <si>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</si>
  <si>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</si>
  <si>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</si>
  <si>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</si>
  <si>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</si>
  <si>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</si>
  <si>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</si>
  <si>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</si>
  <si>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</si>
  <si>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</si>
  <si>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</si>
  <si>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</si>
  <si>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</si>
  <si>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</si>
  <si>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</si>
  <si>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</si>
  <si>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</si>
  <si>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</si>
  <si>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</si>
  <si>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</si>
  <si>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</si>
  <si>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</si>
  <si>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</si>
  <si>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</si>
  <si>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</si>
  <si>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</si>
  <si>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</si>
  <si>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</si>
  <si>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</si>
  <si>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</si>
  <si>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</si>
  <si>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</si>
  <si>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</si>
  <si>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</si>
  <si>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</si>
  <si>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</si>
  <si>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</si>
  <si>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</si>
  <si>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</si>
  <si>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</si>
  <si>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</si>
  <si>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</si>
  <si>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</si>
  <si>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</si>
  <si>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</si>
  <si>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</si>
  <si>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</si>
  <si>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</si>
  <si>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</si>
  <si>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</si>
  <si>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</si>
  <si>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</si>
  <si>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</si>
  <si>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</si>
  <si>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</si>
  <si>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</si>
  <si>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</si>
  <si>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</si>
  <si>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</si>
  <si>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</si>
  <si>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</si>
  <si>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</si>
  <si>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</si>
  <si>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</si>
  <si>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</si>
  <si>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</si>
  <si>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</si>
  <si>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</si>
  <si>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</si>
  <si>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</si>
  <si>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</si>
  <si>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</si>
  <si>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</si>
  <si>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</si>
  <si>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</si>
  <si>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</si>
  <si>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</si>
  <si>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</si>
  <si>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</si>
  <si>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</si>
  <si>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</si>
  <si>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</si>
  <si>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</si>
  <si>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</si>
  <si>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</si>
  <si>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</si>
  <si>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</si>
  <si>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</si>
  <si>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</si>
  <si>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</si>
  <si>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</si>
  <si>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</si>
  <si>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</si>
  <si>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</si>
  <si>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</si>
  <si>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</si>
  <si>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</si>
  <si>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</si>
  <si>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</si>
  <si>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</si>
  <si>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</si>
  <si>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</si>
  <si>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</si>
  <si>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</si>
  <si>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</si>
  <si>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</si>
  <si>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</si>
  <si>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</si>
  <si>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</si>
  <si>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</si>
  <si>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</si>
  <si>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</si>
  <si>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</si>
  <si>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</si>
  <si>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</si>
  <si>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</si>
  <si>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</si>
  <si>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</si>
  <si>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</si>
  <si>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</si>
  <si>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</si>
  <si>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</si>
  <si>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</si>
  <si>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</si>
  <si>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</si>
  <si>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</si>
  <si>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</si>
  <si>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</si>
  <si>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</si>
  <si>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</si>
  <si>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</si>
  <si>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</si>
  <si>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</si>
  <si>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</si>
  <si>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</si>
  <si>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</si>
  <si>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</si>
  <si>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</si>
  <si>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</si>
  <si>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</si>
  <si>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</si>
  <si>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</si>
  <si>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</si>
  <si>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</si>
  <si>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</si>
  <si>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</si>
  <si>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</si>
  <si>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</si>
  <si>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</si>
  <si>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</si>
  <si>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</si>
  <si>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</si>
  <si>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</si>
  <si>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</si>
  <si>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</si>
  <si>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</si>
  <si>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</si>
  <si>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</si>
  <si>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</si>
  <si>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</si>
  <si>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</si>
  <si>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</si>
  <si>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</si>
  <si>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</si>
  <si>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</si>
  <si>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</si>
  <si>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</si>
  <si>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</si>
  <si>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</si>
  <si>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</si>
  <si>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</si>
  <si>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</si>
  <si>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</si>
  <si>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</si>
  <si>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</si>
  <si>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</si>
  <si>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</si>
  <si>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</si>
  <si>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</si>
  <si>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</si>
  <si>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</si>
  <si>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</si>
  <si>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</si>
  <si>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</si>
  <si>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</si>
  <si>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</si>
  <si>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</si>
  <si>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</si>
  <si>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</si>
  <si>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</si>
  <si>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</si>
  <si>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</si>
  <si>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</si>
  <si>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</si>
  <si>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</si>
  <si>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</si>
  <si>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</si>
  <si>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</si>
  <si>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</si>
  <si>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</si>
  <si>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</si>
  <si>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</si>
  <si>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</si>
  <si>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</si>
  <si>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</si>
  <si>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</si>
  <si>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</si>
  <si>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</si>
  <si>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</si>
  <si>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</si>
  <si>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</si>
  <si>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</si>
  <si>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</si>
  <si>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</si>
  <si>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</si>
  <si>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</si>
  <si>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</si>
  <si>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</si>
  <si>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</si>
  <si>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</si>
  <si>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</si>
  <si>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</si>
  <si>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</si>
  <si>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</si>
  <si>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</si>
  <si>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</si>
  <si>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</si>
  <si>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</si>
  <si>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</si>
  <si>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</si>
  <si>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</si>
  <si>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</si>
  <si>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</si>
  <si>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</si>
  <si>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</si>
  <si>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</si>
  <si>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</si>
  <si>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</si>
  <si>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</si>
  <si>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</si>
  <si>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</si>
  <si>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</si>
  <si>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</si>
  <si>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</si>
  <si>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</si>
  <si>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</si>
  <si>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</si>
  <si>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</si>
  <si>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</si>
  <si>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</si>
  <si>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</si>
  <si>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</si>
  <si>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</si>
  <si>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</si>
  <si>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</si>
  <si>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</si>
  <si>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</si>
  <si>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</si>
  <si>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</si>
  <si>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</si>
  <si>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</si>
  <si>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</si>
  <si>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</si>
  <si>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</si>
  <si>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</si>
  <si>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</si>
  <si>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</si>
  <si>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</si>
  <si>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</si>
  <si>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</si>
  <si>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</si>
  <si>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</si>
  <si>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</si>
  <si>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</si>
  <si>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</si>
  <si>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</si>
  <si>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</si>
  <si>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</si>
  <si>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</si>
  <si>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</si>
  <si>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</si>
  <si>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</si>
  <si>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</si>
  <si>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</si>
  <si>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</si>
  <si>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</si>
  <si>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</si>
  <si>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</si>
  <si>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</si>
  <si>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</si>
  <si>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</si>
  <si>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</si>
  <si>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</si>
  <si>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</si>
  <si>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</si>
  <si>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</si>
  <si>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</si>
  <si>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</si>
  <si>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</si>
  <si>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</si>
  <si>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</si>
  <si>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</si>
  <si>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</si>
  <si>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</si>
  <si>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</si>
  <si>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</si>
  <si>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</si>
  <si>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</si>
  <si>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</si>
  <si>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</si>
  <si>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</si>
  <si>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</si>
  <si>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</si>
  <si>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</si>
  <si>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</si>
  <si>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</si>
  <si>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</si>
  <si>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</si>
  <si>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</si>
  <si>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</si>
  <si>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</si>
  <si>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</si>
  <si>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</si>
  <si>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</si>
  <si>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</si>
  <si>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</si>
  <si>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</si>
  <si>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</si>
  <si>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</si>
  <si>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</si>
  <si>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</si>
  <si>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</si>
  <si>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</si>
  <si>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</si>
  <si>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</si>
  <si>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</si>
  <si>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</si>
  <si>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</si>
  <si>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</si>
  <si>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</si>
  <si>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</si>
  <si>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</si>
  <si>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</si>
  <si>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</si>
  <si>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</si>
  <si>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</si>
  <si>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</si>
  <si>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</si>
  <si>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</si>
  <si>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</si>
  <si>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</si>
  <si>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</si>
  <si>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</si>
  <si>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</si>
  <si>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</si>
  <si>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</si>
  <si>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</si>
  <si>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</si>
  <si>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</si>
  <si>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</si>
  <si>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</si>
  <si>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</si>
  <si>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</si>
  <si>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</si>
  <si>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</si>
  <si>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</si>
  <si>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</si>
  <si>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</si>
  <si>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</si>
  <si>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</si>
  <si>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</si>
  <si>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</si>
  <si>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</si>
  <si>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</si>
  <si>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</si>
  <si>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</si>
  <si>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</si>
  <si>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</si>
  <si>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</si>
  <si>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</si>
  <si>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</si>
  <si>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</si>
  <si>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</si>
  <si>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</si>
  <si>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</si>
  <si>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</si>
  <si>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</si>
  <si>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</si>
  <si>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</si>
  <si>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</si>
  <si>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</si>
  <si>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</si>
  <si>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</si>
  <si>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</si>
  <si>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</si>
  <si>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</si>
  <si>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</si>
  <si>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</si>
  <si>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</si>
  <si>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</si>
  <si>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</si>
  <si>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</si>
  <si>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</si>
  <si>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</si>
  <si>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</si>
  <si>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</si>
  <si>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</si>
  <si>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</si>
  <si>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</si>
  <si>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</si>
  <si>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</si>
  <si>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</si>
  <si>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</si>
  <si>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</si>
  <si>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</si>
  <si>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</si>
  <si>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</si>
  <si>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</si>
  <si>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</si>
  <si>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</si>
  <si>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</si>
  <si>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</si>
  <si>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</si>
  <si>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</si>
  <si>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</si>
  <si>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</si>
  <si>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</si>
  <si>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</si>
  <si>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</si>
  <si>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</si>
  <si>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</si>
  <si>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</si>
  <si>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</si>
  <si>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</si>
  <si>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</si>
  <si>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</si>
  <si>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</si>
  <si>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</si>
  <si>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</si>
  <si>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</si>
  <si>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</si>
  <si>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</si>
  <si>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</si>
  <si>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</si>
  <si>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</si>
  <si>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</si>
  <si>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</si>
  <si>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</si>
  <si>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</si>
  <si>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</si>
  <si>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</si>
  <si>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</si>
  <si>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</si>
  <si>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</si>
  <si>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</si>
  <si>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</si>
  <si>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</si>
  <si>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</si>
  <si>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</si>
  <si>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</si>
  <si>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</si>
  <si>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</si>
  <si>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</si>
  <si>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</si>
  <si>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</si>
  <si>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</si>
  <si>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</si>
  <si>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</si>
  <si>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</si>
  <si>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</si>
  <si>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</si>
  <si>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</si>
  <si>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</si>
  <si>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</si>
  <si>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</si>
  <si>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</si>
  <si>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</si>
  <si>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</si>
  <si>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</si>
  <si>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</si>
  <si>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</si>
  <si>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</si>
  <si>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</si>
  <si>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</si>
  <si>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</si>
  <si>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</si>
  <si>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</si>
  <si>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</si>
  <si>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</si>
  <si>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</si>
  <si>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</si>
  <si>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</si>
  <si>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</si>
  <si>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</si>
  <si>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</si>
  <si>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</si>
  <si>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</si>
  <si>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</si>
  <si>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</si>
  <si>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</si>
  <si>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</si>
  <si>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</si>
  <si>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</si>
  <si>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</si>
  <si>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</si>
  <si>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</si>
  <si>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</si>
  <si>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</si>
  <si>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</si>
  <si>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</si>
  <si>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</si>
  <si>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</si>
  <si>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</si>
  <si>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</si>
  <si>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</si>
  <si>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</si>
  <si>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</si>
  <si>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</si>
  <si>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</si>
  <si>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</si>
  <si>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</si>
  <si>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</si>
  <si>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</si>
  <si>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</si>
  <si>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</si>
  <si>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</si>
  <si>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</si>
  <si>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</si>
  <si>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</si>
  <si>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</si>
  <si>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</si>
  <si>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</si>
  <si>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</si>
  <si>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</si>
  <si>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</si>
  <si>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</si>
  <si>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</si>
  <si>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</si>
  <si>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</si>
  <si>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</si>
  <si>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</si>
  <si>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</si>
  <si>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</si>
  <si>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</si>
  <si>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</si>
  <si>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</si>
  <si>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</si>
  <si>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</si>
  <si>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</si>
  <si>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</si>
  <si>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</si>
  <si>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</si>
  <si>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</si>
  <si>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</si>
  <si>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</si>
  <si>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</si>
  <si>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</si>
  <si>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</si>
  <si>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</si>
  <si>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</si>
  <si>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</si>
  <si>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</si>
  <si>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</si>
  <si>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</si>
  <si>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</si>
  <si>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</si>
  <si>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</si>
  <si>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</si>
  <si>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</si>
  <si>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</si>
  <si>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</si>
  <si>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</si>
  <si>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</si>
  <si>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</si>
  <si>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</si>
  <si>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</si>
  <si>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</si>
  <si>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</si>
  <si>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</si>
  <si>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</si>
  <si>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</si>
  <si>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</si>
  <si>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</si>
  <si>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</si>
  <si>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</si>
  <si>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</si>
  <si>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</si>
  <si>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</si>
  <si>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</si>
  <si>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</si>
  <si>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</si>
  <si>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</si>
  <si>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</si>
  <si>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</si>
  <si>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</si>
  <si>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</si>
  <si>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</si>
  <si>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</si>
  <si>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</si>
  <si>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</si>
  <si>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</si>
  <si>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</si>
  <si>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</si>
  <si>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</si>
  <si>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</si>
  <si>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</si>
  <si>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</si>
  <si>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</si>
  <si>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</si>
  <si>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</si>
  <si>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</si>
  <si>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</si>
  <si>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</si>
  <si>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</si>
  <si>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</si>
  <si>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</si>
  <si>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</si>
  <si>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</si>
  <si>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</si>
  <si>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</si>
  <si>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</si>
  <si>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</si>
  <si>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</si>
  <si>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</si>
  <si>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</si>
  <si>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</si>
  <si>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</si>
  <si>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</si>
  <si>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</si>
  <si>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</si>
  <si>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</si>
  <si>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</si>
  <si>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</si>
  <si>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</si>
  <si>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</si>
  <si>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</si>
  <si>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</si>
  <si>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</si>
  <si>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</si>
  <si>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</si>
  <si>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</si>
  <si>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</si>
  <si>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</si>
  <si>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</si>
  <si>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</si>
  <si>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</si>
  <si>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</si>
  <si>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</si>
  <si>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</si>
  <si>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</si>
  <si>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</si>
  <si>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</si>
  <si>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</si>
  <si>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</si>
  <si>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</si>
  <si>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</si>
  <si>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</si>
  <si>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</si>
  <si>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</si>
  <si>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</si>
  <si>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</si>
  <si>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</si>
  <si>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</si>
  <si>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</si>
  <si>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</si>
  <si>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</si>
  <si>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</si>
  <si>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</si>
  <si>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</si>
  <si>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</si>
  <si>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</si>
  <si>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</si>
  <si>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</si>
  <si>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</si>
  <si>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</si>
  <si>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</si>
  <si>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</si>
  <si>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</si>
  <si>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</si>
  <si>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</si>
  <si>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</si>
  <si>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</si>
  <si>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</si>
  <si>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</si>
  <si>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</si>
  <si>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</si>
  <si>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</si>
  <si>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</si>
  <si>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</si>
  <si>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</si>
  <si>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</si>
  <si>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</si>
  <si>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</si>
  <si>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</si>
  <si>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</si>
  <si>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</si>
  <si>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</si>
  <si>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</si>
  <si>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</si>
  <si>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</si>
  <si>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</si>
  <si>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</si>
  <si>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</si>
  <si>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</si>
  <si>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</si>
  <si>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</si>
  <si>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</si>
  <si>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</si>
  <si>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</si>
  <si>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</si>
  <si>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</si>
  <si>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</si>
  <si>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</si>
  <si>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</si>
  <si>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</si>
  <si>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</si>
  <si>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</si>
  <si>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</si>
  <si>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</si>
  <si>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</si>
  <si>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</si>
  <si>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</si>
  <si>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</si>
  <si>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</si>
  <si>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</si>
  <si>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</si>
  <si>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</si>
  <si>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</si>
  <si>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</si>
  <si>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</si>
  <si>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</si>
  <si>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</si>
  <si>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</si>
  <si>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</si>
  <si>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</si>
  <si>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</si>
  <si>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</si>
  <si>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</si>
  <si>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</si>
  <si>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</si>
  <si>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</si>
  <si>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</si>
  <si>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</si>
  <si>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</si>
  <si>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</si>
  <si>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</si>
  <si>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</si>
  <si>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</si>
  <si>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</si>
  <si>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</si>
  <si>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</si>
  <si>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</si>
  <si>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</si>
  <si>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B01-07-0108</t>
  </si>
  <si>
    <t>20250292</t>
  </si>
  <si>
    <t>prenájom priestorov kúpaliska Červená hviezda</t>
  </si>
  <si>
    <t>31679692</t>
  </si>
  <si>
    <t>TEHO Košice</t>
  </si>
  <si>
    <t>B01-09-0112</t>
  </si>
  <si>
    <t>20250372</t>
  </si>
  <si>
    <t>prenájom bazéna kúpaliska Červená hviezda</t>
  </si>
  <si>
    <t>B01-09-0120</t>
  </si>
  <si>
    <t>20250004</t>
  </si>
  <si>
    <t>služby športového odborníka pre plavecké tábory 2025</t>
  </si>
  <si>
    <t>57152781</t>
  </si>
  <si>
    <t>Samuel Karabáš</t>
  </si>
  <si>
    <t>B01-09-0123</t>
  </si>
  <si>
    <t>52683575</t>
  </si>
  <si>
    <t>Radka Laincz</t>
  </si>
  <si>
    <t>20250015</t>
  </si>
  <si>
    <t xml:space="preserve">Ján Šurim </t>
  </si>
  <si>
    <t>Kontaktná osoba zodpovedná za vyplnený formulár
meno a priezvisko:Ján Šurim
e-mail:jan.surim@gmail.com
tel. kontakt (mobil):+421908744859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</si>
</sst>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52" val="4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28"/>
      <c r="D1" s="32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29"/>
      <c r="D21" s="329"/>
    </row>
    <row r="22" spans="1:4" x14ac:dyDescent="0.25">
      <c r="C22" s="330"/>
      <c r="D22" s="329"/>
    </row>
    <row r="23" spans="1:4" ht="66" x14ac:dyDescent="0.25">
      <c r="A23" s="23" t="s">
        <v>1352</v>
      </c>
      <c r="C23" s="255"/>
      <c r="D23" s="256"/>
    </row>
    <row r="24" spans="1:4" ht="12.75" customHeight="1" x14ac:dyDescent="0.25">
      <c r="C24" s="326"/>
      <c r="D24" s="32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5"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1348</v>
      </c>
    </row>
    <row r="133" spans="1:1" ht="61.5" customHeight="1" x14ac:dyDescent="0.25">
      <c r="A133" s="301" t="s">
        <v>1360</v>
      </c>
    </row>
    <row r="134" spans="1:1" x14ac:dyDescent="0.25">
      <c r="A134" s="260" t="s">
        <v>1361</v>
      </c>
    </row>
    <row r="135" spans="1:1" ht="105.6" x14ac:dyDescent="0.25">
      <c r="A135" s="301" t="s">
        <v>1349</v>
      </c>
    </row>
    <row r="136" spans="1:1" x14ac:dyDescent="0.25">
      <c r="A136"/>
    </row>
    <row r="137" spans="1:1" ht="71.5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Klub Super Deti Košice, o.z., Lomonosovova 20, Košice, 040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85" t="s">
        <v>1284</v>
      </c>
      <c r="C14" s="386"/>
      <c r="F14" s="311"/>
      <c r="N14" s="137" t="str">
        <f t="shared" si="0"/>
        <v xml:space="preserve">n - </v>
      </c>
      <c r="O14" s="137" t="s">
        <v>364</v>
      </c>
    </row>
    <row r="15" spans="1:16" ht="34.35"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 customHeight="1" x14ac:dyDescent="0.25">
      <c r="A17" s="139" t="s">
        <v>1272</v>
      </c>
      <c r="B17" s="142">
        <f>F9</f>
        <v>0</v>
      </c>
      <c r="C17" s="137"/>
      <c r="F17" s="388"/>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42329809</v>
      </c>
      <c r="F19" s="145" t="s">
        <v>1270</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1275</v>
      </c>
      <c r="G21" s="284">
        <v>421947749446</v>
      </c>
      <c r="H21" s="148"/>
      <c r="N21" s="137" t="str">
        <f>O21&amp;" - "&amp;P21</f>
        <v>026 01 - Šport pre všetkých, školský a univerzitný šport</v>
      </c>
      <c r="O21" s="137" t="s">
        <v>317</v>
      </c>
      <c r="P21" s="137" t="s">
        <v>318</v>
      </c>
    </row>
    <row r="22" spans="1:16" x14ac:dyDescent="0.25">
      <c r="A22" s="137"/>
      <c r="B22" s="137"/>
      <c r="F22" s="147" t="s">
        <v>1276</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9" t="s">
        <v>1290</v>
      </c>
      <c r="B2" s="389"/>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45961</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2" sqref="C12"/>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45961</v>
      </c>
      <c r="D1" s="26"/>
      <c r="G1" s="252">
        <v>45688</v>
      </c>
    </row>
    <row r="2" spans="1:7" ht="13.8" x14ac:dyDescent="0.25">
      <c r="A2" s="28"/>
      <c r="B2" s="28"/>
      <c r="G2" s="252">
        <v>45716</v>
      </c>
    </row>
    <row r="3" spans="1:7" ht="13.8" x14ac:dyDescent="0.25">
      <c r="A3" s="30" t="s">
        <v>312</v>
      </c>
      <c r="B3" s="338" t="str">
        <f>INDEX(Adr!B:B,Doklady!B102+1)</f>
        <v>Klub Super Deti Košice, o.z.</v>
      </c>
      <c r="C3" s="338"/>
      <c r="D3" s="338"/>
      <c r="G3" s="252">
        <v>45747</v>
      </c>
    </row>
    <row r="4" spans="1:7" ht="13.8" x14ac:dyDescent="0.25">
      <c r="A4" s="30" t="s">
        <v>313</v>
      </c>
      <c r="B4" s="29" t="str">
        <f>RIGHT("0000"&amp;INDEX(Adr!A:A,Doklady!B102+1),8)</f>
        <v>42329809</v>
      </c>
      <c r="G4" s="252">
        <v>45777</v>
      </c>
    </row>
    <row r="5" spans="1:7" ht="13.8" x14ac:dyDescent="0.25">
      <c r="A5" s="30" t="s">
        <v>314</v>
      </c>
      <c r="B5" s="29" t="str">
        <f>INDEX(Adr!D:D,Doklady!B102+1)&amp;", "&amp;INDEX(Adr!E:E,Doklady!B102+1)</f>
        <v>Lomonosovova 20, Košice</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3290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3290</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46" zoomScaleNormal="100" workbookViewId="0">
      <selection activeCell="B141" sqref="B141"/>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5">
      <c r="B3" s="160" t="s">
        <v>59</v>
      </c>
      <c r="C3" s="351" t="str">
        <f>INDEX(Adr!B2:B242,Doklady!B102)</f>
        <v>Klub Super Deti Košice, o.z.</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42329809</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Lomonosovova 20, Košice, 040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7.399999999999999" x14ac:dyDescent="0.3">
      <c r="A10" s="69" t="s">
        <v>317</v>
      </c>
      <c r="B10" s="70" t="s">
        <v>318</v>
      </c>
      <c r="C10" s="126">
        <f>SUMIF(FP!J:J,Doklady!$B$1&amp;A10,FP!D:D)</f>
        <v>3290</v>
      </c>
      <c r="D10" s="126">
        <f>C10-E10</f>
        <v>3290</v>
      </c>
      <c r="E10" s="343">
        <f>SUMIF(K:K,A10,I:I)</f>
        <v>0</v>
      </c>
      <c r="F10" s="344"/>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7.399999999999999" x14ac:dyDescent="0.3">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3290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3290</v>
      </c>
      <c r="D53" s="73">
        <f>IF(A53&lt;&gt;"",Doklady!I1-Doklady!J1,"")</f>
        <v>3290</v>
      </c>
      <c r="E53" s="73">
        <f>IF(A53&lt;&gt;"",MIN(D53,C53)*Doklady!C1/(1-Doklady!C1),"")</f>
        <v>0</v>
      </c>
      <c r="F53" s="71">
        <f>IF(A53&lt;&gt;"",Doklady!J1,"")</f>
        <v>0</v>
      </c>
      <c r="G53" s="73">
        <f>+IFERROR(HLOOKUP(IF(RIGHT(B53,15)="bežné transfery",LEFT(B53,LEN(B53)-18),0),$J$40:$K$42,3,0),MIN(C53,D53))</f>
        <v>3290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3290</v>
      </c>
      <c r="D130" s="228">
        <f t="shared" ref="D130:I130" si="9">SUM(D53:D129)</f>
        <v>3290</v>
      </c>
      <c r="E130" s="228">
        <f t="shared" si="9"/>
        <v>0</v>
      </c>
      <c r="F130" s="228">
        <f t="shared" si="9"/>
        <v>0</v>
      </c>
      <c r="G130" s="228">
        <f t="shared" si="9"/>
        <v>3290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62" t="s">
        <v>3018</v>
      </c>
      <c r="E140" s="362"/>
      <c r="F140" s="362"/>
      <c r="G140" s="362"/>
      <c r="H140" s="362"/>
      <c r="I140" s="362"/>
      <c r="J140" s="85"/>
    </row>
    <row r="141" spans="1:26" ht="68.25" customHeight="1" x14ac:dyDescent="0.25">
      <c r="A141" s="9"/>
      <c r="B141" s="281" t="s">
        <v>3019</v>
      </c>
      <c r="C141" s="214"/>
      <c r="D141" s="342" t="s">
        <v>393</v>
      </c>
      <c r="E141" s="342"/>
      <c r="F141" s="342"/>
      <c r="G141" s="342"/>
      <c r="H141" s="342"/>
      <c r="I141" s="342"/>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H115" sqref="H115"/>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42329809</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3290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70</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2991</v>
      </c>
      <c r="J100" s="375"/>
      <c r="K100" s="89"/>
    </row>
    <row r="101" spans="1:25" ht="15.6" x14ac:dyDescent="0.3">
      <c r="A101" s="373"/>
      <c r="B101" s="373"/>
      <c r="C101" s="373"/>
      <c r="D101" s="373"/>
      <c r="E101" s="373"/>
      <c r="F101" s="373"/>
      <c r="G101" s="373"/>
      <c r="H101" s="373"/>
      <c r="I101" s="374">
        <v>45961</v>
      </c>
      <c r="J101" s="374"/>
    </row>
    <row r="102" spans="1:25" ht="13.8" x14ac:dyDescent="0.25">
      <c r="A102" s="249" t="s">
        <v>398</v>
      </c>
      <c r="B102" s="250">
        <v>52</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3000</v>
      </c>
      <c r="B107" s="14" t="s">
        <v>3001</v>
      </c>
      <c r="C107" s="14" t="s">
        <v>3002</v>
      </c>
      <c r="D107" s="16">
        <v>45852</v>
      </c>
      <c r="E107" s="16">
        <v>45971</v>
      </c>
      <c r="F107" s="14" t="s">
        <v>3003</v>
      </c>
      <c r="G107" s="14" t="s">
        <v>3004</v>
      </c>
      <c r="H107" s="14" t="s">
        <v>3005</v>
      </c>
      <c r="I107" s="15">
        <v>150</v>
      </c>
      <c r="J107" s="77">
        <v>10</v>
      </c>
      <c r="K107" s="92"/>
    </row>
    <row r="108" spans="1:25" ht="13.2" x14ac:dyDescent="0.25">
      <c r="A108" s="14" t="s">
        <v>3000</v>
      </c>
      <c r="B108" s="14" t="s">
        <v>3006</v>
      </c>
      <c r="C108" s="14" t="s">
        <v>3007</v>
      </c>
      <c r="D108" s="16">
        <v>45909</v>
      </c>
      <c r="E108" s="16">
        <v>45971</v>
      </c>
      <c r="F108" s="14" t="s">
        <v>3008</v>
      </c>
      <c r="G108" s="14" t="s">
        <v>3004</v>
      </c>
      <c r="H108" s="14" t="s">
        <v>3005</v>
      </c>
      <c r="I108" s="15">
        <v>500</v>
      </c>
      <c r="J108" s="77">
        <v>10</v>
      </c>
      <c r="K108" s="92"/>
    </row>
    <row r="109" spans="1:25" ht="20.399999999999999" x14ac:dyDescent="0.25">
      <c r="A109" s="14" t="s">
        <v>3000</v>
      </c>
      <c r="B109" s="14" t="s">
        <v>3009</v>
      </c>
      <c r="C109" s="14" t="s">
        <v>3010</v>
      </c>
      <c r="D109" s="16">
        <v>45967</v>
      </c>
      <c r="E109" s="16"/>
      <c r="F109" s="14" t="s">
        <v>3011</v>
      </c>
      <c r="G109" s="14" t="s">
        <v>3012</v>
      </c>
      <c r="H109" s="14" t="s">
        <v>3013</v>
      </c>
      <c r="I109" s="15">
        <v>1950</v>
      </c>
      <c r="J109" s="77">
        <v>10</v>
      </c>
      <c r="K109" s="92"/>
    </row>
    <row r="110" spans="1:25" ht="20.399999999999999" x14ac:dyDescent="0.25">
      <c r="A110" s="14" t="s">
        <v>3000</v>
      </c>
      <c r="B110" s="14" t="s">
        <v>3014</v>
      </c>
      <c r="C110" s="14" t="s">
        <v>3017</v>
      </c>
      <c r="D110" s="16">
        <v>45971</v>
      </c>
      <c r="E110" s="16"/>
      <c r="F110" s="14" t="s">
        <v>3011</v>
      </c>
      <c r="G110" s="14" t="s">
        <v>3015</v>
      </c>
      <c r="H110" s="14" t="s">
        <v>3016</v>
      </c>
      <c r="I110" s="15">
        <v>690</v>
      </c>
      <c r="J110" s="77">
        <v>10</v>
      </c>
      <c r="K110" s="92"/>
    </row>
    <row r="111" spans="1:25" ht="13.2" x14ac:dyDescent="0.25">
      <c r="A111" s="14"/>
      <c r="B111" s="14"/>
      <c r="C111" s="14"/>
      <c r="D111" s="16"/>
      <c r="E111" s="16"/>
      <c r="F111" s="14"/>
      <c r="G111" s="14"/>
      <c r="H111" s="14"/>
      <c r="I111" s="15"/>
      <c r="J111" s="77"/>
      <c r="K111" s="92"/>
    </row>
    <row r="112" spans="1:25" ht="13.2" x14ac:dyDescent="0.25">
      <c r="A112" s="14"/>
      <c r="B112" s="14"/>
      <c r="C112" s="14"/>
      <c r="D112" s="16"/>
      <c r="E112" s="16"/>
      <c r="F112" s="14"/>
      <c r="G112" s="14"/>
      <c r="H112" s="14"/>
      <c r="I112" s="15"/>
      <c r="J112" s="77"/>
      <c r="K112" s="92"/>
    </row>
    <row r="113" spans="1:11" ht="13.2" x14ac:dyDescent="0.25">
      <c r="A113" s="14"/>
      <c r="B113" s="14"/>
      <c r="C113" s="14"/>
      <c r="D113" s="16"/>
      <c r="E113" s="16"/>
      <c r="F113" s="14"/>
      <c r="G113" s="14"/>
      <c r="H113" s="14"/>
      <c r="I113" s="15"/>
      <c r="J113" s="77"/>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2"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2" x14ac:dyDescent="0.2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3.2" x14ac:dyDescent="0.2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3.2" x14ac:dyDescent="0.2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3.2" x14ac:dyDescent="0.2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3.2" x14ac:dyDescent="0.2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2" x14ac:dyDescent="0.2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3.2" x14ac:dyDescent="0.2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3.2"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7"/>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8"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6">
        <v>421905380634</v>
      </c>
      <c r="M111" s="319" t="s">
        <v>573</v>
      </c>
      <c r="N111" s="199"/>
      <c r="O111" s="199"/>
      <c r="P111" s="319" t="s">
        <v>1415</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3.2" x14ac:dyDescent="0.2">
      <c r="A113" s="198" t="s">
        <v>581</v>
      </c>
      <c r="B113" s="199" t="s">
        <v>582</v>
      </c>
      <c r="C113" s="200" t="s">
        <v>422</v>
      </c>
      <c r="D113" s="200" t="s">
        <v>473</v>
      </c>
      <c r="E113" s="199" t="s">
        <v>429</v>
      </c>
      <c r="F113" s="199" t="s">
        <v>524</v>
      </c>
      <c r="G113" s="199" t="s">
        <v>583</v>
      </c>
      <c r="H113" s="312" t="s">
        <v>1935</v>
      </c>
      <c r="I113" s="199" t="s">
        <v>1936</v>
      </c>
      <c r="J113" s="199" t="s">
        <v>426</v>
      </c>
      <c r="K113" s="275" t="s">
        <v>584</v>
      </c>
      <c r="L113" s="316">
        <v>421905659739</v>
      </c>
      <c r="M113" s="199" t="s">
        <v>585</v>
      </c>
      <c r="N113" s="310"/>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20"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3.2" x14ac:dyDescent="0.2">
      <c r="A128" s="198" t="s">
        <v>1954</v>
      </c>
      <c r="B128" s="199" t="s">
        <v>1955</v>
      </c>
      <c r="C128" s="200" t="s">
        <v>422</v>
      </c>
      <c r="D128" s="200" t="s">
        <v>473</v>
      </c>
      <c r="E128" s="199" t="s">
        <v>429</v>
      </c>
      <c r="F128" s="199" t="s">
        <v>474</v>
      </c>
      <c r="G128" s="321" t="s">
        <v>1956</v>
      </c>
      <c r="H128" s="321" t="s">
        <v>1957</v>
      </c>
      <c r="I128" s="199" t="s">
        <v>1958</v>
      </c>
      <c r="J128" s="199" t="s">
        <v>424</v>
      </c>
      <c r="K128" s="199" t="s">
        <v>1959</v>
      </c>
      <c r="L128" s="201">
        <v>421904260194</v>
      </c>
      <c r="M128" s="199" t="s">
        <v>1960</v>
      </c>
      <c r="N128" s="199"/>
      <c r="O128" s="199"/>
      <c r="P128" s="199"/>
    </row>
    <row r="129" spans="1:16" ht="13.2" x14ac:dyDescent="0.2">
      <c r="A129" s="198" t="s">
        <v>669</v>
      </c>
      <c r="B129" s="199" t="s">
        <v>670</v>
      </c>
      <c r="C129" s="200" t="s">
        <v>422</v>
      </c>
      <c r="D129" s="200" t="s">
        <v>473</v>
      </c>
      <c r="E129" s="199" t="s">
        <v>429</v>
      </c>
      <c r="F129" s="200" t="s">
        <v>524</v>
      </c>
      <c r="G129" s="312"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2">
        <v>421905762340</v>
      </c>
      <c r="M136" s="277" t="s">
        <v>1972</v>
      </c>
      <c r="N136" s="277"/>
      <c r="O136" s="277"/>
      <c r="P136" s="277"/>
    </row>
    <row r="137" spans="1:16" x14ac:dyDescent="0.2">
      <c r="A137" s="203" t="s">
        <v>2708</v>
      </c>
      <c r="B137" s="285" t="s">
        <v>2709</v>
      </c>
      <c r="C137" s="285" t="s">
        <v>422</v>
      </c>
      <c r="D137" s="285" t="s">
        <v>2710</v>
      </c>
      <c r="E137" s="285" t="s">
        <v>435</v>
      </c>
      <c r="F137" s="285" t="s">
        <v>493</v>
      </c>
      <c r="G137" s="285" t="s">
        <v>2711</v>
      </c>
      <c r="H137" s="285" t="s">
        <v>495</v>
      </c>
      <c r="I137" s="285" t="s">
        <v>496</v>
      </c>
      <c r="J137" s="285" t="s">
        <v>424</v>
      </c>
      <c r="K137" s="285" t="s">
        <v>496</v>
      </c>
      <c r="L137" s="286">
        <v>421911361044</v>
      </c>
      <c r="M137" s="285" t="s">
        <v>2712</v>
      </c>
      <c r="N137" s="285"/>
      <c r="O137" s="285"/>
      <c r="P137" s="285"/>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2" t="s">
        <v>1441</v>
      </c>
      <c r="M142" s="277" t="s">
        <v>1442</v>
      </c>
      <c r="N142" s="277"/>
      <c r="O142" s="277"/>
      <c r="P142" s="277"/>
    </row>
    <row r="143" spans="1:16" x14ac:dyDescent="0.2">
      <c r="A143" s="203" t="s">
        <v>2713</v>
      </c>
      <c r="B143" s="285" t="s">
        <v>2714</v>
      </c>
      <c r="C143" s="285" t="s">
        <v>422</v>
      </c>
      <c r="D143" s="285" t="s">
        <v>952</v>
      </c>
      <c r="E143" s="285" t="s">
        <v>430</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6">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5" t="s">
        <v>868</v>
      </c>
      <c r="C162" s="285" t="s">
        <v>422</v>
      </c>
      <c r="D162" s="285" t="s">
        <v>473</v>
      </c>
      <c r="E162" s="285" t="s">
        <v>429</v>
      </c>
      <c r="F162" s="285" t="s">
        <v>524</v>
      </c>
      <c r="G162" s="285" t="s">
        <v>869</v>
      </c>
      <c r="H162" s="285" t="s">
        <v>870</v>
      </c>
      <c r="I162" s="285" t="s">
        <v>1989</v>
      </c>
      <c r="J162" s="285" t="s">
        <v>871</v>
      </c>
      <c r="K162" s="285" t="s">
        <v>2722</v>
      </c>
      <c r="L162" s="286" t="s">
        <v>2723</v>
      </c>
      <c r="M162" s="285" t="s">
        <v>872</v>
      </c>
      <c r="N162" s="285"/>
      <c r="O162" s="285"/>
      <c r="P162" s="285"/>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2">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2">
        <v>421905245008</v>
      </c>
      <c r="M178" s="277" t="s">
        <v>963</v>
      </c>
      <c r="N178" s="277"/>
      <c r="O178" s="277"/>
      <c r="P178" s="277"/>
    </row>
    <row r="179" spans="1:16" ht="20.399999999999999" x14ac:dyDescent="0.2">
      <c r="A179" s="178" t="s">
        <v>1452</v>
      </c>
      <c r="B179" s="318" t="s">
        <v>1453</v>
      </c>
      <c r="C179" s="200" t="s">
        <v>422</v>
      </c>
      <c r="D179" s="277" t="s">
        <v>1436</v>
      </c>
      <c r="E179" s="277" t="s">
        <v>429</v>
      </c>
      <c r="F179" s="277" t="s">
        <v>425</v>
      </c>
      <c r="G179" s="277" t="s">
        <v>1454</v>
      </c>
      <c r="H179" s="277" t="s">
        <v>1455</v>
      </c>
      <c r="I179" s="277" t="s">
        <v>1439</v>
      </c>
      <c r="J179" s="277" t="s">
        <v>424</v>
      </c>
      <c r="K179" s="277" t="s">
        <v>2017</v>
      </c>
      <c r="L179" s="323"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2">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4" t="s">
        <v>982</v>
      </c>
      <c r="I182" s="277" t="s">
        <v>983</v>
      </c>
      <c r="J182" s="277" t="s">
        <v>424</v>
      </c>
      <c r="K182" s="277" t="s">
        <v>983</v>
      </c>
      <c r="L182" s="322">
        <v>421915282858</v>
      </c>
      <c r="M182" s="277" t="s">
        <v>984</v>
      </c>
      <c r="N182" s="277"/>
      <c r="O182" s="277"/>
      <c r="P182" s="277"/>
    </row>
    <row r="183" spans="1:16" ht="13.2" x14ac:dyDescent="0.25">
      <c r="A183" s="178" t="s">
        <v>2018</v>
      </c>
      <c r="B183" s="277" t="s">
        <v>2019</v>
      </c>
      <c r="C183" s="277" t="s">
        <v>422</v>
      </c>
      <c r="D183" s="200" t="s">
        <v>2020</v>
      </c>
      <c r="E183" s="277" t="s">
        <v>429</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2">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2">
      <c r="A185" s="203" t="s">
        <v>2736</v>
      </c>
      <c r="B185" s="285" t="s">
        <v>2737</v>
      </c>
      <c r="C185" s="285" t="s">
        <v>422</v>
      </c>
      <c r="D185" s="285" t="s">
        <v>2738</v>
      </c>
      <c r="E185" s="285" t="s">
        <v>2739</v>
      </c>
      <c r="F185" s="285" t="s">
        <v>2740</v>
      </c>
      <c r="G185" s="285" t="s">
        <v>2741</v>
      </c>
      <c r="H185" s="285" t="s">
        <v>2742</v>
      </c>
      <c r="I185" s="285" t="s">
        <v>2743</v>
      </c>
      <c r="J185" s="285" t="s">
        <v>424</v>
      </c>
      <c r="K185" s="285" t="s">
        <v>2744</v>
      </c>
      <c r="L185" s="286">
        <v>421944608826</v>
      </c>
      <c r="M185" s="285" t="s">
        <v>2359</v>
      </c>
      <c r="N185" s="285"/>
      <c r="O185" s="285"/>
      <c r="P185" s="285"/>
    </row>
    <row r="186" spans="1:16" x14ac:dyDescent="0.2">
      <c r="A186" s="203" t="s">
        <v>2745</v>
      </c>
      <c r="B186" s="285" t="s">
        <v>2746</v>
      </c>
      <c r="C186" s="285" t="s">
        <v>422</v>
      </c>
      <c r="D186" s="285" t="s">
        <v>2747</v>
      </c>
      <c r="E186" s="285" t="s">
        <v>2707</v>
      </c>
      <c r="F186" s="285" t="s">
        <v>1015</v>
      </c>
      <c r="G186" s="285" t="s">
        <v>2748</v>
      </c>
      <c r="H186" s="285" t="s">
        <v>2749</v>
      </c>
      <c r="I186" s="285" t="s">
        <v>2750</v>
      </c>
      <c r="J186" s="285" t="s">
        <v>424</v>
      </c>
      <c r="K186" s="285" t="s">
        <v>2750</v>
      </c>
      <c r="L186" s="286">
        <v>421903226107</v>
      </c>
      <c r="M186" s="285" t="s">
        <v>2751</v>
      </c>
      <c r="N186" s="285"/>
      <c r="O186" s="285"/>
      <c r="P186" s="285"/>
    </row>
    <row r="187" spans="1:16" x14ac:dyDescent="0.2">
      <c r="A187" s="203" t="s">
        <v>2752</v>
      </c>
      <c r="B187" s="285" t="s">
        <v>2753</v>
      </c>
      <c r="C187" s="285" t="s">
        <v>422</v>
      </c>
      <c r="D187" s="285" t="s">
        <v>2754</v>
      </c>
      <c r="E187" s="285" t="s">
        <v>2755</v>
      </c>
      <c r="F187" s="285" t="s">
        <v>2756</v>
      </c>
      <c r="G187" s="285" t="s">
        <v>2359</v>
      </c>
      <c r="H187" s="285" t="s">
        <v>2757</v>
      </c>
      <c r="I187" s="285" t="s">
        <v>2758</v>
      </c>
      <c r="J187" s="285" t="s">
        <v>424</v>
      </c>
      <c r="K187" s="285" t="s">
        <v>2359</v>
      </c>
      <c r="L187" s="286" t="s">
        <v>2359</v>
      </c>
      <c r="M187" s="285" t="s">
        <v>2759</v>
      </c>
      <c r="N187" s="285"/>
      <c r="O187" s="285"/>
      <c r="P187" s="285"/>
    </row>
    <row r="188" spans="1:16" ht="13.2" x14ac:dyDescent="0.25">
      <c r="A188" s="203" t="s">
        <v>2028</v>
      </c>
      <c r="B188" s="285" t="s">
        <v>2029</v>
      </c>
      <c r="C188" s="285" t="s">
        <v>2030</v>
      </c>
      <c r="D188" s="285" t="s">
        <v>2031</v>
      </c>
      <c r="E188" s="285" t="s">
        <v>429</v>
      </c>
      <c r="F188" s="285" t="s">
        <v>524</v>
      </c>
      <c r="G188" s="313" t="s">
        <v>2032</v>
      </c>
      <c r="H188" s="285" t="s">
        <v>2033</v>
      </c>
      <c r="I188" s="285" t="s">
        <v>2034</v>
      </c>
      <c r="J188" s="285" t="s">
        <v>1706</v>
      </c>
      <c r="K188" s="285" t="s">
        <v>2035</v>
      </c>
      <c r="L188" s="286">
        <v>421917905248</v>
      </c>
      <c r="M188" s="285" t="s">
        <v>2036</v>
      </c>
      <c r="N188" s="285"/>
      <c r="O188" s="285"/>
      <c r="P188" s="285"/>
    </row>
    <row r="189" spans="1:16" x14ac:dyDescent="0.2">
      <c r="A189" s="203" t="s">
        <v>2037</v>
      </c>
      <c r="B189" s="285" t="s">
        <v>2038</v>
      </c>
      <c r="C189" s="285" t="s">
        <v>422</v>
      </c>
      <c r="D189" s="285" t="s">
        <v>2039</v>
      </c>
      <c r="E189" s="285" t="s">
        <v>429</v>
      </c>
      <c r="F189" s="285" t="s">
        <v>550</v>
      </c>
      <c r="G189" s="285" t="s">
        <v>2040</v>
      </c>
      <c r="H189" s="285" t="s">
        <v>2041</v>
      </c>
      <c r="I189" s="285" t="s">
        <v>751</v>
      </c>
      <c r="J189" s="285" t="s">
        <v>424</v>
      </c>
      <c r="K189" s="285" t="s">
        <v>751</v>
      </c>
      <c r="L189" s="286">
        <v>421905245825</v>
      </c>
      <c r="M189" s="285" t="s">
        <v>2042</v>
      </c>
      <c r="N189" s="285"/>
      <c r="O189" s="285"/>
      <c r="P189" s="285"/>
    </row>
    <row r="190" spans="1:16" x14ac:dyDescent="0.2">
      <c r="A190" s="203" t="s">
        <v>2237</v>
      </c>
      <c r="B190" s="285" t="s">
        <v>2238</v>
      </c>
      <c r="C190" s="285" t="s">
        <v>422</v>
      </c>
      <c r="D190" s="285" t="s">
        <v>2239</v>
      </c>
      <c r="E190" s="285" t="s">
        <v>429</v>
      </c>
      <c r="F190" s="285" t="s">
        <v>2240</v>
      </c>
      <c r="G190" s="285" t="s">
        <v>2241</v>
      </c>
      <c r="H190" s="285" t="s">
        <v>2242</v>
      </c>
      <c r="I190" s="285" t="s">
        <v>2243</v>
      </c>
      <c r="J190" s="277" t="s">
        <v>426</v>
      </c>
      <c r="K190" s="285"/>
      <c r="L190" s="286"/>
      <c r="M190" s="285" t="s">
        <v>2244</v>
      </c>
      <c r="N190" s="285"/>
      <c r="O190" s="285"/>
      <c r="P190" s="285"/>
    </row>
    <row r="191" spans="1:16" x14ac:dyDescent="0.2">
      <c r="A191" s="203" t="s">
        <v>2760</v>
      </c>
      <c r="B191" s="285" t="s">
        <v>2761</v>
      </c>
      <c r="C191" s="285" t="s">
        <v>422</v>
      </c>
      <c r="D191" s="285" t="s">
        <v>2762</v>
      </c>
      <c r="E191" s="285" t="s">
        <v>433</v>
      </c>
      <c r="F191" s="285" t="s">
        <v>434</v>
      </c>
      <c r="G191" s="285" t="s">
        <v>2763</v>
      </c>
      <c r="H191" s="285" t="s">
        <v>2764</v>
      </c>
      <c r="I191" s="285" t="s">
        <v>2765</v>
      </c>
      <c r="J191" s="285" t="s">
        <v>426</v>
      </c>
      <c r="K191" s="285" t="s">
        <v>2765</v>
      </c>
      <c r="L191" s="286">
        <v>421911830220</v>
      </c>
      <c r="M191" s="285" t="s">
        <v>2766</v>
      </c>
      <c r="N191" s="285"/>
      <c r="O191" s="285"/>
      <c r="P191" s="285"/>
    </row>
    <row r="192" spans="1:16" x14ac:dyDescent="0.2">
      <c r="A192" s="203" t="s">
        <v>2767</v>
      </c>
      <c r="B192" s="285" t="s">
        <v>2768</v>
      </c>
      <c r="C192" s="285" t="s">
        <v>422</v>
      </c>
      <c r="D192" s="285" t="s">
        <v>2769</v>
      </c>
      <c r="E192" s="285" t="s">
        <v>429</v>
      </c>
      <c r="F192" s="285" t="s">
        <v>757</v>
      </c>
      <c r="G192" s="285" t="s">
        <v>2770</v>
      </c>
      <c r="H192" s="285" t="s">
        <v>2771</v>
      </c>
      <c r="I192" s="285" t="s">
        <v>2772</v>
      </c>
      <c r="J192" s="285" t="s">
        <v>2523</v>
      </c>
      <c r="K192" s="285" t="s">
        <v>2772</v>
      </c>
      <c r="L192" s="286">
        <v>421915714821</v>
      </c>
      <c r="M192" s="285" t="s">
        <v>2773</v>
      </c>
      <c r="N192" s="285"/>
      <c r="O192" s="285"/>
      <c r="P192" s="285"/>
    </row>
    <row r="193" spans="1:16" x14ac:dyDescent="0.2">
      <c r="A193" s="203" t="s">
        <v>2774</v>
      </c>
      <c r="B193" s="285" t="s">
        <v>2775</v>
      </c>
      <c r="C193" s="285" t="s">
        <v>422</v>
      </c>
      <c r="D193" s="285" t="s">
        <v>2776</v>
      </c>
      <c r="E193" s="285" t="s">
        <v>1710</v>
      </c>
      <c r="F193" s="285" t="s">
        <v>1779</v>
      </c>
      <c r="G193" s="285" t="s">
        <v>2777</v>
      </c>
      <c r="H193" s="285" t="s">
        <v>2778</v>
      </c>
      <c r="I193" s="285" t="s">
        <v>2779</v>
      </c>
      <c r="J193" s="285" t="s">
        <v>424</v>
      </c>
      <c r="K193" s="285" t="s">
        <v>2779</v>
      </c>
      <c r="L193" s="286">
        <v>421905315540</v>
      </c>
      <c r="M193" s="285" t="s">
        <v>2780</v>
      </c>
      <c r="N193" s="285"/>
      <c r="O193" s="285"/>
      <c r="P193" s="285"/>
    </row>
    <row r="194" spans="1:16" x14ac:dyDescent="0.2">
      <c r="A194" s="203" t="s">
        <v>2781</v>
      </c>
      <c r="B194" s="285" t="s">
        <v>2782</v>
      </c>
      <c r="C194" s="285" t="s">
        <v>422</v>
      </c>
      <c r="D194" s="285" t="s">
        <v>2783</v>
      </c>
      <c r="E194" s="285" t="s">
        <v>1873</v>
      </c>
      <c r="F194" s="285" t="s">
        <v>1874</v>
      </c>
      <c r="G194" s="285" t="s">
        <v>2359</v>
      </c>
      <c r="H194" s="285" t="s">
        <v>2784</v>
      </c>
      <c r="I194" s="285" t="s">
        <v>2785</v>
      </c>
      <c r="J194" s="285" t="s">
        <v>426</v>
      </c>
      <c r="K194" s="285" t="s">
        <v>2785</v>
      </c>
      <c r="L194" s="286">
        <v>421948137172</v>
      </c>
      <c r="M194" s="285" t="s">
        <v>2359</v>
      </c>
      <c r="N194" s="285"/>
      <c r="O194" s="285"/>
      <c r="P194" s="285"/>
    </row>
    <row r="195" spans="1:16" x14ac:dyDescent="0.2">
      <c r="A195" s="203" t="s">
        <v>2786</v>
      </c>
      <c r="B195" s="285" t="s">
        <v>2787</v>
      </c>
      <c r="C195" s="285" t="s">
        <v>422</v>
      </c>
      <c r="D195" s="285" t="s">
        <v>2788</v>
      </c>
      <c r="E195" s="285" t="s">
        <v>433</v>
      </c>
      <c r="F195" s="285" t="s">
        <v>432</v>
      </c>
      <c r="G195" s="285" t="s">
        <v>2789</v>
      </c>
      <c r="H195" s="285" t="s">
        <v>2790</v>
      </c>
      <c r="I195" s="285" t="s">
        <v>2791</v>
      </c>
      <c r="J195" s="285" t="s">
        <v>426</v>
      </c>
      <c r="K195" s="285" t="s">
        <v>2792</v>
      </c>
      <c r="L195" s="286">
        <v>421918766009</v>
      </c>
      <c r="M195" s="285" t="s">
        <v>2793</v>
      </c>
      <c r="N195" s="285"/>
      <c r="O195" s="285"/>
      <c r="P195" s="285"/>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5" t="s">
        <v>2795</v>
      </c>
      <c r="C197" s="285" t="s">
        <v>422</v>
      </c>
      <c r="D197" s="285" t="s">
        <v>2796</v>
      </c>
      <c r="E197" s="285" t="s">
        <v>2797</v>
      </c>
      <c r="F197" s="285" t="s">
        <v>432</v>
      </c>
      <c r="G197" s="285" t="s">
        <v>2359</v>
      </c>
      <c r="H197" s="285" t="s">
        <v>2798</v>
      </c>
      <c r="I197" s="285" t="s">
        <v>2799</v>
      </c>
      <c r="J197" s="285" t="s">
        <v>2800</v>
      </c>
      <c r="K197" s="285" t="s">
        <v>2799</v>
      </c>
      <c r="L197" s="286">
        <v>421948633996</v>
      </c>
      <c r="M197" s="285" t="s">
        <v>2359</v>
      </c>
      <c r="N197" s="285"/>
      <c r="O197" s="285"/>
      <c r="P197" s="285"/>
    </row>
    <row r="198" spans="1:16" x14ac:dyDescent="0.2">
      <c r="A198" s="203" t="s">
        <v>2801</v>
      </c>
      <c r="B198" s="285" t="s">
        <v>2802</v>
      </c>
      <c r="C198" s="285" t="s">
        <v>422</v>
      </c>
      <c r="D198" s="285" t="s">
        <v>2803</v>
      </c>
      <c r="E198" s="285" t="s">
        <v>2804</v>
      </c>
      <c r="F198" s="285" t="s">
        <v>2805</v>
      </c>
      <c r="G198" s="285" t="s">
        <v>2806</v>
      </c>
      <c r="H198" s="285" t="s">
        <v>2807</v>
      </c>
      <c r="I198" s="285" t="s">
        <v>2808</v>
      </c>
      <c r="J198" s="285" t="s">
        <v>424</v>
      </c>
      <c r="K198" s="285" t="s">
        <v>2809</v>
      </c>
      <c r="L198" s="286">
        <v>421908470934</v>
      </c>
      <c r="M198" s="285" t="s">
        <v>2810</v>
      </c>
      <c r="N198" s="285"/>
      <c r="O198" s="285"/>
      <c r="P198" s="285"/>
    </row>
    <row r="199" spans="1:16" x14ac:dyDescent="0.2">
      <c r="A199" s="203" t="s">
        <v>2811</v>
      </c>
      <c r="B199" s="285" t="s">
        <v>2812</v>
      </c>
      <c r="C199" s="285" t="s">
        <v>422</v>
      </c>
      <c r="D199" s="285" t="s">
        <v>2813</v>
      </c>
      <c r="E199" s="285" t="s">
        <v>2814</v>
      </c>
      <c r="F199" s="285" t="s">
        <v>2815</v>
      </c>
      <c r="G199" s="285" t="s">
        <v>2816</v>
      </c>
      <c r="H199" s="285" t="s">
        <v>2817</v>
      </c>
      <c r="I199" s="285" t="s">
        <v>2818</v>
      </c>
      <c r="J199" s="285" t="s">
        <v>426</v>
      </c>
      <c r="K199" s="285" t="s">
        <v>2819</v>
      </c>
      <c r="L199" s="286">
        <v>421903544565</v>
      </c>
      <c r="M199" s="285" t="s">
        <v>2359</v>
      </c>
      <c r="N199" s="285"/>
      <c r="O199" s="285"/>
      <c r="P199" s="285"/>
    </row>
    <row r="200" spans="1:16" x14ac:dyDescent="0.2">
      <c r="A200" s="203" t="s">
        <v>2820</v>
      </c>
      <c r="B200" s="285" t="s">
        <v>2821</v>
      </c>
      <c r="C200" s="285" t="s">
        <v>422</v>
      </c>
      <c r="D200" s="285" t="s">
        <v>2822</v>
      </c>
      <c r="E200" s="285" t="s">
        <v>429</v>
      </c>
      <c r="F200" s="285" t="s">
        <v>550</v>
      </c>
      <c r="G200" s="285" t="s">
        <v>2823</v>
      </c>
      <c r="H200" s="285" t="s">
        <v>2824</v>
      </c>
      <c r="I200" s="285" t="s">
        <v>2825</v>
      </c>
      <c r="J200" s="285" t="s">
        <v>2523</v>
      </c>
      <c r="K200" s="285" t="s">
        <v>2826</v>
      </c>
      <c r="L200" s="286">
        <v>421911787770</v>
      </c>
      <c r="M200" s="285" t="s">
        <v>2827</v>
      </c>
      <c r="N200" s="285"/>
      <c r="O200" s="285"/>
      <c r="P200" s="285"/>
    </row>
    <row r="201" spans="1:16" x14ac:dyDescent="0.2">
      <c r="A201" s="203" t="s">
        <v>2828</v>
      </c>
      <c r="B201" s="285" t="s">
        <v>2829</v>
      </c>
      <c r="C201" s="285" t="s">
        <v>422</v>
      </c>
      <c r="D201" s="285" t="s">
        <v>2830</v>
      </c>
      <c r="E201" s="285" t="s">
        <v>429</v>
      </c>
      <c r="F201" s="285" t="s">
        <v>2831</v>
      </c>
      <c r="G201" s="285" t="s">
        <v>2832</v>
      </c>
      <c r="H201" s="285" t="s">
        <v>2833</v>
      </c>
      <c r="I201" s="285" t="s">
        <v>2834</v>
      </c>
      <c r="J201" s="285" t="s">
        <v>424</v>
      </c>
      <c r="K201" s="285" t="s">
        <v>2834</v>
      </c>
      <c r="L201" s="286">
        <v>421903408371</v>
      </c>
      <c r="M201" s="285" t="s">
        <v>2835</v>
      </c>
      <c r="N201" s="285"/>
      <c r="O201" s="285"/>
      <c r="P201" s="285"/>
    </row>
    <row r="202" spans="1:16" x14ac:dyDescent="0.2">
      <c r="A202" s="203" t="s">
        <v>2836</v>
      </c>
      <c r="B202" s="285" t="s">
        <v>2837</v>
      </c>
      <c r="C202" s="285" t="s">
        <v>422</v>
      </c>
      <c r="D202" s="285" t="s">
        <v>2838</v>
      </c>
      <c r="E202" s="285" t="s">
        <v>429</v>
      </c>
      <c r="F202" s="285" t="s">
        <v>825</v>
      </c>
      <c r="G202" s="285" t="s">
        <v>2839</v>
      </c>
      <c r="H202" s="285" t="s">
        <v>2840</v>
      </c>
      <c r="I202" s="285" t="s">
        <v>2841</v>
      </c>
      <c r="J202" s="285" t="s">
        <v>424</v>
      </c>
      <c r="K202" s="285" t="s">
        <v>2841</v>
      </c>
      <c r="L202" s="286">
        <v>421905710859</v>
      </c>
      <c r="M202" s="285" t="s">
        <v>2842</v>
      </c>
      <c r="N202" s="285"/>
      <c r="O202" s="285"/>
      <c r="P202" s="285"/>
    </row>
    <row r="203" spans="1:16" x14ac:dyDescent="0.2">
      <c r="A203" s="203" t="s">
        <v>2843</v>
      </c>
      <c r="B203" s="285" t="s">
        <v>2844</v>
      </c>
      <c r="C203" s="285" t="s">
        <v>422</v>
      </c>
      <c r="D203" s="285" t="s">
        <v>2845</v>
      </c>
      <c r="E203" s="285" t="s">
        <v>2846</v>
      </c>
      <c r="F203" s="285" t="s">
        <v>2847</v>
      </c>
      <c r="G203" s="285" t="s">
        <v>2848</v>
      </c>
      <c r="H203" s="285" t="s">
        <v>2849</v>
      </c>
      <c r="I203" s="285" t="s">
        <v>2850</v>
      </c>
      <c r="J203" s="285" t="s">
        <v>424</v>
      </c>
      <c r="K203" s="285" t="s">
        <v>2850</v>
      </c>
      <c r="L203" s="286">
        <v>421907725303</v>
      </c>
      <c r="M203" s="285" t="s">
        <v>2851</v>
      </c>
      <c r="N203" s="285"/>
      <c r="O203" s="285"/>
      <c r="P203" s="285"/>
    </row>
    <row r="204" spans="1:16" x14ac:dyDescent="0.2">
      <c r="A204" s="203" t="s">
        <v>2043</v>
      </c>
      <c r="B204" s="285" t="s">
        <v>2044</v>
      </c>
      <c r="C204" s="285" t="s">
        <v>422</v>
      </c>
      <c r="D204" s="285" t="s">
        <v>2045</v>
      </c>
      <c r="E204" s="285" t="s">
        <v>433</v>
      </c>
      <c r="F204" s="285" t="s">
        <v>434</v>
      </c>
      <c r="G204" s="285" t="s">
        <v>2046</v>
      </c>
      <c r="H204" s="285" t="s">
        <v>2047</v>
      </c>
      <c r="I204" s="285" t="s">
        <v>2048</v>
      </c>
      <c r="J204" s="285" t="s">
        <v>424</v>
      </c>
      <c r="K204" s="285" t="s">
        <v>2994</v>
      </c>
      <c r="L204" s="286" t="s">
        <v>2995</v>
      </c>
      <c r="M204" s="285" t="s">
        <v>2049</v>
      </c>
      <c r="N204" s="285"/>
      <c r="O204" s="285"/>
      <c r="P204" s="285"/>
    </row>
    <row r="205" spans="1:16" x14ac:dyDescent="0.2">
      <c r="A205" s="203" t="s">
        <v>2852</v>
      </c>
      <c r="B205" s="285" t="s">
        <v>2853</v>
      </c>
      <c r="C205" s="285" t="s">
        <v>422</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2">
      <c r="A206" s="203" t="s">
        <v>2860</v>
      </c>
      <c r="B206" s="285" t="s">
        <v>2861</v>
      </c>
      <c r="C206" s="285" t="s">
        <v>422</v>
      </c>
      <c r="D206" s="285" t="s">
        <v>2862</v>
      </c>
      <c r="E206" s="285" t="s">
        <v>1895</v>
      </c>
      <c r="F206" s="285" t="s">
        <v>1896</v>
      </c>
      <c r="G206" s="285" t="s">
        <v>2359</v>
      </c>
      <c r="H206" s="285" t="s">
        <v>2863</v>
      </c>
      <c r="I206" s="285" t="s">
        <v>2864</v>
      </c>
      <c r="J206" s="285" t="s">
        <v>426</v>
      </c>
      <c r="K206" s="285" t="s">
        <v>2359</v>
      </c>
      <c r="L206" s="286" t="s">
        <v>2359</v>
      </c>
      <c r="M206" s="285" t="s">
        <v>2865</v>
      </c>
      <c r="N206" s="285"/>
      <c r="O206" s="285"/>
      <c r="P206" s="285"/>
    </row>
    <row r="207" spans="1:16" x14ac:dyDescent="0.2">
      <c r="A207" s="203" t="s">
        <v>2050</v>
      </c>
      <c r="B207" s="285" t="s">
        <v>2051</v>
      </c>
      <c r="C207" s="285" t="s">
        <v>422</v>
      </c>
      <c r="D207" s="285" t="s">
        <v>2052</v>
      </c>
      <c r="E207" s="285" t="s">
        <v>1873</v>
      </c>
      <c r="F207" s="285" t="s">
        <v>1874</v>
      </c>
      <c r="G207" s="285" t="s">
        <v>2053</v>
      </c>
      <c r="H207" s="285" t="s">
        <v>2992</v>
      </c>
      <c r="I207" s="285" t="s">
        <v>2054</v>
      </c>
      <c r="J207" s="285" t="s">
        <v>424</v>
      </c>
      <c r="K207" s="285" t="s">
        <v>2055</v>
      </c>
      <c r="L207" s="286">
        <v>421949335971</v>
      </c>
      <c r="M207" s="285" t="s">
        <v>2056</v>
      </c>
      <c r="N207" s="285" t="s">
        <v>2866</v>
      </c>
      <c r="O207" s="285"/>
      <c r="P207" s="285"/>
    </row>
    <row r="208" spans="1:16" x14ac:dyDescent="0.2">
      <c r="A208" s="203" t="s">
        <v>2867</v>
      </c>
      <c r="B208" s="285" t="s">
        <v>2868</v>
      </c>
      <c r="C208" s="285" t="s">
        <v>422</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2">
      <c r="A209" s="203" t="s">
        <v>2875</v>
      </c>
      <c r="B209" s="285" t="s">
        <v>2876</v>
      </c>
      <c r="C209" s="285" t="s">
        <v>422</v>
      </c>
      <c r="D209" s="285" t="s">
        <v>2877</v>
      </c>
      <c r="E209" s="285" t="s">
        <v>423</v>
      </c>
      <c r="F209" s="285" t="s">
        <v>816</v>
      </c>
      <c r="G209" s="285" t="s">
        <v>2878</v>
      </c>
      <c r="H209" s="285" t="s">
        <v>2879</v>
      </c>
      <c r="I209" s="285" t="s">
        <v>2880</v>
      </c>
      <c r="J209" s="285" t="s">
        <v>424</v>
      </c>
      <c r="K209" s="285" t="s">
        <v>2880</v>
      </c>
      <c r="L209" s="286">
        <v>421903551810</v>
      </c>
      <c r="M209" s="285" t="s">
        <v>2881</v>
      </c>
      <c r="N209" s="285"/>
      <c r="O209" s="285"/>
      <c r="P209" s="285"/>
    </row>
    <row r="210" spans="1:16" x14ac:dyDescent="0.2">
      <c r="A210" s="203" t="s">
        <v>2057</v>
      </c>
      <c r="B210" s="285" t="s">
        <v>2058</v>
      </c>
      <c r="C210" s="285" t="s">
        <v>422</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3.2" x14ac:dyDescent="0.25">
      <c r="A211" s="203" t="s">
        <v>2066</v>
      </c>
      <c r="B211" s="285" t="s">
        <v>2067</v>
      </c>
      <c r="C211" s="285" t="s">
        <v>422</v>
      </c>
      <c r="D211" s="285" t="s">
        <v>2068</v>
      </c>
      <c r="E211" s="199" t="s">
        <v>429</v>
      </c>
      <c r="F211" s="285" t="s">
        <v>541</v>
      </c>
      <c r="G211" s="313" t="s">
        <v>2069</v>
      </c>
      <c r="H211" s="313" t="s">
        <v>2070</v>
      </c>
      <c r="I211" s="285" t="s">
        <v>2071</v>
      </c>
      <c r="J211" s="285" t="s">
        <v>424</v>
      </c>
      <c r="K211" s="285" t="s">
        <v>2071</v>
      </c>
      <c r="L211" s="286">
        <v>421903851953</v>
      </c>
      <c r="M211" s="285" t="s">
        <v>2072</v>
      </c>
      <c r="N211" s="285"/>
      <c r="O211" s="285"/>
      <c r="P211" s="285"/>
    </row>
    <row r="212" spans="1:16" x14ac:dyDescent="0.2">
      <c r="A212" s="203" t="s">
        <v>2883</v>
      </c>
      <c r="B212" s="285" t="s">
        <v>2884</v>
      </c>
      <c r="C212" s="285" t="s">
        <v>422</v>
      </c>
      <c r="D212" s="285" t="s">
        <v>2885</v>
      </c>
      <c r="E212" s="285" t="s">
        <v>2886</v>
      </c>
      <c r="F212" s="285" t="s">
        <v>2887</v>
      </c>
      <c r="G212" s="285" t="s">
        <v>2888</v>
      </c>
      <c r="H212" s="285" t="s">
        <v>2889</v>
      </c>
      <c r="I212" s="285" t="s">
        <v>2890</v>
      </c>
      <c r="J212" s="285" t="s">
        <v>424</v>
      </c>
      <c r="K212" s="285" t="s">
        <v>2890</v>
      </c>
      <c r="L212" s="286">
        <v>421902366400</v>
      </c>
      <c r="M212" s="285" t="s">
        <v>2891</v>
      </c>
      <c r="N212" s="285"/>
      <c r="O212" s="285"/>
      <c r="P212" s="285"/>
    </row>
    <row r="213" spans="1:16" x14ac:dyDescent="0.2">
      <c r="A213" s="203" t="s">
        <v>2892</v>
      </c>
      <c r="B213" s="285" t="s">
        <v>2893</v>
      </c>
      <c r="C213" s="285" t="s">
        <v>422</v>
      </c>
      <c r="D213" s="285" t="s">
        <v>2894</v>
      </c>
      <c r="E213" s="285" t="s">
        <v>2895</v>
      </c>
      <c r="F213" s="285" t="s">
        <v>2896</v>
      </c>
      <c r="G213" s="285" t="s">
        <v>2897</v>
      </c>
      <c r="H213" s="285" t="s">
        <v>2898</v>
      </c>
      <c r="I213" s="285" t="s">
        <v>2899</v>
      </c>
      <c r="J213" s="285" t="s">
        <v>424</v>
      </c>
      <c r="K213" s="285" t="s">
        <v>2899</v>
      </c>
      <c r="L213" s="286">
        <v>421905495820</v>
      </c>
      <c r="M213" s="285" t="s">
        <v>2900</v>
      </c>
      <c r="N213" s="285"/>
      <c r="O213" s="285"/>
      <c r="P213" s="285"/>
    </row>
    <row r="214" spans="1:16" x14ac:dyDescent="0.2">
      <c r="A214" s="203" t="s">
        <v>2901</v>
      </c>
      <c r="B214" s="285" t="s">
        <v>2902</v>
      </c>
      <c r="C214" s="285" t="s">
        <v>422</v>
      </c>
      <c r="D214" s="285" t="s">
        <v>2903</v>
      </c>
      <c r="E214" s="285" t="s">
        <v>2904</v>
      </c>
      <c r="F214" s="285" t="s">
        <v>2905</v>
      </c>
      <c r="G214" s="285" t="s">
        <v>2906</v>
      </c>
      <c r="H214" s="285" t="s">
        <v>2907</v>
      </c>
      <c r="I214" s="285" t="s">
        <v>2908</v>
      </c>
      <c r="J214" s="285" t="s">
        <v>424</v>
      </c>
      <c r="K214" s="285" t="s">
        <v>2908</v>
      </c>
      <c r="L214" s="286">
        <v>421905356370</v>
      </c>
      <c r="M214" s="285" t="s">
        <v>2909</v>
      </c>
      <c r="N214" s="285"/>
      <c r="O214" s="285"/>
      <c r="P214" s="285"/>
    </row>
    <row r="215" spans="1:16" ht="13.2" x14ac:dyDescent="0.25">
      <c r="A215" s="203" t="s">
        <v>2073</v>
      </c>
      <c r="B215" s="285" t="s">
        <v>2074</v>
      </c>
      <c r="C215" s="285" t="s">
        <v>422</v>
      </c>
      <c r="D215" s="285" t="s">
        <v>2075</v>
      </c>
      <c r="E215" s="285" t="s">
        <v>1427</v>
      </c>
      <c r="F215" s="285" t="s">
        <v>1428</v>
      </c>
      <c r="G215" s="313" t="s">
        <v>2076</v>
      </c>
      <c r="H215" s="285" t="s">
        <v>2077</v>
      </c>
      <c r="I215" s="285" t="s">
        <v>2078</v>
      </c>
      <c r="J215" s="285" t="s">
        <v>424</v>
      </c>
      <c r="K215" s="285" t="s">
        <v>2079</v>
      </c>
      <c r="L215" s="286">
        <v>421907641634</v>
      </c>
      <c r="M215" s="285" t="s">
        <v>2080</v>
      </c>
      <c r="N215" s="285"/>
      <c r="O215" s="285"/>
      <c r="P215" s="285"/>
    </row>
    <row r="216" spans="1:16" x14ac:dyDescent="0.2">
      <c r="A216" s="203" t="s">
        <v>2910</v>
      </c>
      <c r="B216" s="285" t="s">
        <v>2911</v>
      </c>
      <c r="C216" s="285" t="s">
        <v>422</v>
      </c>
      <c r="D216" s="285" t="s">
        <v>2912</v>
      </c>
      <c r="E216" s="285" t="s">
        <v>2374</v>
      </c>
      <c r="F216" s="285" t="s">
        <v>2375</v>
      </c>
      <c r="G216" s="285" t="s">
        <v>2913</v>
      </c>
      <c r="H216" s="285" t="s">
        <v>2914</v>
      </c>
      <c r="I216" s="285" t="s">
        <v>2915</v>
      </c>
      <c r="J216" s="285" t="s">
        <v>424</v>
      </c>
      <c r="K216" s="285" t="s">
        <v>2915</v>
      </c>
      <c r="L216" s="286">
        <v>421903820974</v>
      </c>
      <c r="M216" s="285" t="s">
        <v>2916</v>
      </c>
      <c r="N216" s="285"/>
      <c r="O216" s="285"/>
      <c r="P216" s="285"/>
    </row>
    <row r="217" spans="1:16" ht="13.2" x14ac:dyDescent="0.25">
      <c r="A217" s="203" t="s">
        <v>2081</v>
      </c>
      <c r="B217" s="285" t="s">
        <v>2082</v>
      </c>
      <c r="C217" s="285" t="s">
        <v>422</v>
      </c>
      <c r="D217" s="285" t="s">
        <v>2083</v>
      </c>
      <c r="E217" s="285" t="s">
        <v>2084</v>
      </c>
      <c r="F217" s="285" t="s">
        <v>2085</v>
      </c>
      <c r="G217" s="313" t="s">
        <v>2086</v>
      </c>
      <c r="H217" s="285" t="s">
        <v>2087</v>
      </c>
      <c r="I217" s="285" t="s">
        <v>2088</v>
      </c>
      <c r="J217" s="285" t="s">
        <v>424</v>
      </c>
      <c r="K217" s="285" t="s">
        <v>2089</v>
      </c>
      <c r="L217" s="286">
        <v>421911466881</v>
      </c>
      <c r="M217" s="285" t="s">
        <v>2090</v>
      </c>
      <c r="N217" s="285"/>
      <c r="O217" s="285"/>
      <c r="P217" s="285"/>
    </row>
    <row r="218" spans="1:16" ht="13.2" x14ac:dyDescent="0.25">
      <c r="A218" s="203" t="s">
        <v>2091</v>
      </c>
      <c r="B218" s="285" t="s">
        <v>2092</v>
      </c>
      <c r="C218" s="285" t="s">
        <v>422</v>
      </c>
      <c r="D218" s="285" t="s">
        <v>2093</v>
      </c>
      <c r="E218" s="285" t="s">
        <v>2094</v>
      </c>
      <c r="F218" s="285" t="s">
        <v>2095</v>
      </c>
      <c r="G218" s="313" t="s">
        <v>2096</v>
      </c>
      <c r="H218" s="285" t="s">
        <v>2097</v>
      </c>
      <c r="I218" s="285" t="s">
        <v>2098</v>
      </c>
      <c r="J218" s="285" t="s">
        <v>424</v>
      </c>
      <c r="K218" s="285" t="s">
        <v>2098</v>
      </c>
      <c r="L218" s="286">
        <v>421904435321</v>
      </c>
      <c r="M218" s="285" t="s">
        <v>2099</v>
      </c>
      <c r="N218" s="285"/>
      <c r="O218" s="285"/>
      <c r="P218" s="285"/>
    </row>
    <row r="219" spans="1:16" ht="13.2" x14ac:dyDescent="0.25">
      <c r="A219" s="203" t="s">
        <v>2100</v>
      </c>
      <c r="B219" s="285" t="s">
        <v>2101</v>
      </c>
      <c r="C219" s="285" t="s">
        <v>422</v>
      </c>
      <c r="D219" s="285" t="s">
        <v>2102</v>
      </c>
      <c r="E219" s="285" t="s">
        <v>2103</v>
      </c>
      <c r="F219" s="285" t="s">
        <v>2104</v>
      </c>
      <c r="G219" s="313" t="s">
        <v>2105</v>
      </c>
      <c r="H219" s="285" t="s">
        <v>2106</v>
      </c>
      <c r="I219" s="285" t="s">
        <v>2107</v>
      </c>
      <c r="J219" s="285" t="s">
        <v>424</v>
      </c>
      <c r="K219" s="285" t="s">
        <v>2108</v>
      </c>
      <c r="L219" s="286">
        <v>421910690922</v>
      </c>
      <c r="M219" s="285" t="s">
        <v>2109</v>
      </c>
      <c r="N219" s="285"/>
      <c r="O219" s="285"/>
      <c r="P219" s="285"/>
    </row>
    <row r="220" spans="1:16" x14ac:dyDescent="0.2">
      <c r="A220" s="203" t="s">
        <v>2917</v>
      </c>
      <c r="B220" s="285" t="s">
        <v>2918</v>
      </c>
      <c r="C220" s="285" t="s">
        <v>422</v>
      </c>
      <c r="D220" s="285" t="s">
        <v>2919</v>
      </c>
      <c r="E220" s="285" t="s">
        <v>433</v>
      </c>
      <c r="F220" s="285" t="s">
        <v>434</v>
      </c>
      <c r="G220" s="285" t="s">
        <v>2920</v>
      </c>
      <c r="H220" s="285" t="s">
        <v>2921</v>
      </c>
      <c r="I220" s="285" t="s">
        <v>2922</v>
      </c>
      <c r="J220" s="285" t="s">
        <v>424</v>
      </c>
      <c r="K220" s="285" t="s">
        <v>2923</v>
      </c>
      <c r="L220" s="286">
        <v>421905644686</v>
      </c>
      <c r="M220" s="285" t="s">
        <v>2924</v>
      </c>
      <c r="N220" s="285"/>
      <c r="O220" s="285"/>
      <c r="P220" s="285"/>
    </row>
    <row r="221" spans="1:16" x14ac:dyDescent="0.2">
      <c r="A221" s="203" t="s">
        <v>2925</v>
      </c>
      <c r="B221" s="285" t="s">
        <v>2926</v>
      </c>
      <c r="C221" s="285" t="s">
        <v>422</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2">
      <c r="A222" s="203" t="s">
        <v>2110</v>
      </c>
      <c r="B222" s="285" t="s">
        <v>2111</v>
      </c>
      <c r="C222" s="285" t="s">
        <v>422</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3.2" x14ac:dyDescent="0.25">
      <c r="A223" s="203" t="s">
        <v>2117</v>
      </c>
      <c r="B223" s="285" t="s">
        <v>2118</v>
      </c>
      <c r="C223" s="285" t="s">
        <v>422</v>
      </c>
      <c r="D223" s="285" t="s">
        <v>2119</v>
      </c>
      <c r="E223" s="285" t="s">
        <v>2120</v>
      </c>
      <c r="F223" s="285" t="s">
        <v>2121</v>
      </c>
      <c r="G223" s="313" t="s">
        <v>2122</v>
      </c>
      <c r="H223" s="285" t="s">
        <v>2123</v>
      </c>
      <c r="I223" s="285" t="s">
        <v>2124</v>
      </c>
      <c r="J223" s="285" t="s">
        <v>424</v>
      </c>
      <c r="K223" s="285" t="s">
        <v>2124</v>
      </c>
      <c r="L223" s="286">
        <v>421904823578</v>
      </c>
      <c r="M223" s="285" t="s">
        <v>2125</v>
      </c>
      <c r="N223" s="285"/>
      <c r="O223" s="285"/>
      <c r="P223" s="285"/>
    </row>
    <row r="224" spans="1:16" x14ac:dyDescent="0.2">
      <c r="A224" s="203" t="s">
        <v>2939</v>
      </c>
      <c r="B224" s="285" t="s">
        <v>2940</v>
      </c>
      <c r="C224" s="285" t="s">
        <v>422</v>
      </c>
      <c r="D224" s="285" t="s">
        <v>2941</v>
      </c>
      <c r="E224" s="285" t="s">
        <v>2942</v>
      </c>
      <c r="F224" s="285" t="s">
        <v>2943</v>
      </c>
      <c r="G224" s="285" t="s">
        <v>2944</v>
      </c>
      <c r="H224" s="285" t="s">
        <v>2945</v>
      </c>
      <c r="I224" s="285" t="s">
        <v>2946</v>
      </c>
      <c r="J224" s="285" t="s">
        <v>426</v>
      </c>
      <c r="K224" s="285" t="s">
        <v>2946</v>
      </c>
      <c r="L224" s="286">
        <v>421915740248</v>
      </c>
      <c r="M224" s="285" t="s">
        <v>2947</v>
      </c>
      <c r="N224" s="285"/>
      <c r="O224" s="285"/>
      <c r="P224" s="285"/>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3.2" x14ac:dyDescent="0.25">
      <c r="A226" s="203" t="s">
        <v>2127</v>
      </c>
      <c r="B226" s="285" t="s">
        <v>2128</v>
      </c>
      <c r="C226" s="285" t="s">
        <v>422</v>
      </c>
      <c r="D226" s="285" t="s">
        <v>2129</v>
      </c>
      <c r="E226" s="285" t="s">
        <v>429</v>
      </c>
      <c r="F226" s="285" t="s">
        <v>436</v>
      </c>
      <c r="G226" s="313" t="s">
        <v>2130</v>
      </c>
      <c r="H226" s="285" t="s">
        <v>2131</v>
      </c>
      <c r="I226" s="285" t="s">
        <v>1997</v>
      </c>
      <c r="J226" s="285" t="s">
        <v>426</v>
      </c>
      <c r="K226" s="285" t="s">
        <v>1997</v>
      </c>
      <c r="L226" s="286">
        <v>421905706999</v>
      </c>
      <c r="M226" s="285" t="s">
        <v>2132</v>
      </c>
      <c r="N226" s="285"/>
      <c r="O226" s="285"/>
      <c r="P226" s="285"/>
    </row>
    <row r="227" spans="1:16" ht="13.2" x14ac:dyDescent="0.25">
      <c r="A227" s="203" t="s">
        <v>2133</v>
      </c>
      <c r="B227" s="285" t="s">
        <v>2134</v>
      </c>
      <c r="C227" s="285" t="s">
        <v>422</v>
      </c>
      <c r="D227" s="285" t="s">
        <v>2135</v>
      </c>
      <c r="E227" s="285" t="s">
        <v>433</v>
      </c>
      <c r="F227" s="285" t="s">
        <v>434</v>
      </c>
      <c r="G227" s="313" t="s">
        <v>2136</v>
      </c>
      <c r="H227" s="285" t="s">
        <v>2948</v>
      </c>
      <c r="I227" s="285" t="s">
        <v>2137</v>
      </c>
      <c r="J227" s="285" t="s">
        <v>424</v>
      </c>
      <c r="K227" s="285" t="s">
        <v>2137</v>
      </c>
      <c r="L227" s="286">
        <v>421918560175</v>
      </c>
      <c r="M227" s="285" t="s">
        <v>2138</v>
      </c>
      <c r="N227" s="285"/>
      <c r="O227" s="285"/>
      <c r="P227" s="285"/>
    </row>
    <row r="228" spans="1:16" x14ac:dyDescent="0.2">
      <c r="A228" s="203" t="s">
        <v>2949</v>
      </c>
      <c r="B228" s="285" t="s">
        <v>2950</v>
      </c>
      <c r="C228" s="285" t="s">
        <v>422</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2">
      <c r="A229" s="203" t="s">
        <v>2958</v>
      </c>
      <c r="B229" s="285" t="s">
        <v>2959</v>
      </c>
      <c r="C229" s="285" t="s">
        <v>422</v>
      </c>
      <c r="D229" s="285" t="s">
        <v>2960</v>
      </c>
      <c r="E229" s="285" t="s">
        <v>429</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2">
      <c r="A230" s="203" t="s">
        <v>2965</v>
      </c>
      <c r="B230" s="285" t="s">
        <v>2966</v>
      </c>
      <c r="C230" s="285" t="s">
        <v>422</v>
      </c>
      <c r="D230" s="285" t="s">
        <v>2967</v>
      </c>
      <c r="E230" s="285" t="s">
        <v>1767</v>
      </c>
      <c r="F230" s="285" t="s">
        <v>1768</v>
      </c>
      <c r="G230" s="285" t="s">
        <v>2968</v>
      </c>
      <c r="H230" s="285" t="s">
        <v>2969</v>
      </c>
      <c r="I230" s="285" t="s">
        <v>2970</v>
      </c>
      <c r="J230" s="285" t="s">
        <v>424</v>
      </c>
      <c r="K230" s="285" t="s">
        <v>2970</v>
      </c>
      <c r="L230" s="286">
        <v>421905731109</v>
      </c>
      <c r="M230" s="285" t="s">
        <v>2971</v>
      </c>
      <c r="N230" s="285"/>
      <c r="O230" s="285"/>
      <c r="P230" s="285"/>
    </row>
    <row r="231" spans="1:16" ht="13.2" x14ac:dyDescent="0.25">
      <c r="A231" s="203" t="s">
        <v>2139</v>
      </c>
      <c r="B231" s="285" t="s">
        <v>2140</v>
      </c>
      <c r="C231" s="285" t="s">
        <v>422</v>
      </c>
      <c r="D231" s="285" t="s">
        <v>2141</v>
      </c>
      <c r="E231" s="285" t="s">
        <v>435</v>
      </c>
      <c r="F231" s="285" t="s">
        <v>493</v>
      </c>
      <c r="G231" s="313" t="s">
        <v>2142</v>
      </c>
      <c r="H231" s="285" t="s">
        <v>2143</v>
      </c>
      <c r="I231" s="285" t="s">
        <v>2144</v>
      </c>
      <c r="J231" s="285" t="s">
        <v>426</v>
      </c>
      <c r="K231" s="285" t="s">
        <v>2145</v>
      </c>
      <c r="L231" s="286">
        <v>421915867076</v>
      </c>
      <c r="M231" s="285" t="s">
        <v>2146</v>
      </c>
      <c r="N231" s="285"/>
      <c r="O231" s="285"/>
      <c r="P231" s="285"/>
    </row>
    <row r="232" spans="1:16" x14ac:dyDescent="0.2">
      <c r="A232" s="203" t="s">
        <v>2972</v>
      </c>
      <c r="B232" s="285" t="s">
        <v>2973</v>
      </c>
      <c r="C232" s="285" t="s">
        <v>422</v>
      </c>
      <c r="D232" s="285" t="s">
        <v>2974</v>
      </c>
      <c r="E232" s="285" t="s">
        <v>2975</v>
      </c>
      <c r="F232" s="285" t="s">
        <v>2976</v>
      </c>
      <c r="G232" s="285" t="s">
        <v>2977</v>
      </c>
      <c r="H232" s="285" t="s">
        <v>2978</v>
      </c>
      <c r="I232" s="285" t="s">
        <v>2979</v>
      </c>
      <c r="J232" s="285" t="s">
        <v>424</v>
      </c>
      <c r="K232" s="285" t="s">
        <v>2979</v>
      </c>
      <c r="L232" s="286">
        <v>421905417209</v>
      </c>
      <c r="M232" s="285" t="s">
        <v>2980</v>
      </c>
      <c r="N232" s="285"/>
      <c r="O232" s="285"/>
      <c r="P232" s="285"/>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2">
        <v>421918737877</v>
      </c>
      <c r="M234" s="277" t="s">
        <v>1004</v>
      </c>
      <c r="N234" s="277"/>
      <c r="O234" s="277"/>
      <c r="P234" s="277"/>
    </row>
    <row r="235" spans="1:16" x14ac:dyDescent="0.2">
      <c r="A235" s="178" t="s">
        <v>1005</v>
      </c>
      <c r="B235" s="277" t="s">
        <v>1006</v>
      </c>
      <c r="C235" s="200" t="s">
        <v>422</v>
      </c>
      <c r="D235" s="277" t="s">
        <v>1007</v>
      </c>
      <c r="E235" s="277" t="s">
        <v>429</v>
      </c>
      <c r="F235" s="277" t="s">
        <v>524</v>
      </c>
      <c r="G235" s="324" t="s">
        <v>1008</v>
      </c>
      <c r="H235" s="324" t="s">
        <v>1009</v>
      </c>
      <c r="I235" s="277" t="s">
        <v>1010</v>
      </c>
      <c r="J235" s="277" t="s">
        <v>424</v>
      </c>
      <c r="K235" s="277" t="s">
        <v>1010</v>
      </c>
      <c r="L235" s="322">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5" t="s">
        <v>2150</v>
      </c>
      <c r="C237" s="285" t="s">
        <v>422</v>
      </c>
      <c r="D237" s="285" t="s">
        <v>2151</v>
      </c>
      <c r="E237" s="285" t="s">
        <v>423</v>
      </c>
      <c r="F237" s="285" t="s">
        <v>816</v>
      </c>
      <c r="G237" s="285" t="s">
        <v>2152</v>
      </c>
      <c r="H237" s="285" t="s">
        <v>2153</v>
      </c>
      <c r="I237" s="285" t="s">
        <v>2154</v>
      </c>
      <c r="J237" s="285" t="s">
        <v>426</v>
      </c>
      <c r="K237" s="285" t="s">
        <v>2155</v>
      </c>
      <c r="L237" s="286">
        <v>421902821904</v>
      </c>
      <c r="M237" s="285" t="s">
        <v>2156</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9">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9">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8">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9">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7">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9">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7">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7">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8">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8">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7">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399999999999999" x14ac:dyDescent="0.2">
      <c r="A268" s="166" t="s">
        <v>730</v>
      </c>
      <c r="B268" s="204" t="str">
        <f>VLOOKUP(A268,Adr!A:B,2,FALSE)</f>
        <v>Slovenský olympijský a športový výbor</v>
      </c>
      <c r="C268" s="197" t="s">
        <v>2997</v>
      </c>
      <c r="D268" s="290">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399999999999999" x14ac:dyDescent="0.2">
      <c r="A269" s="166" t="s">
        <v>730</v>
      </c>
      <c r="B269" s="204" t="str">
        <f>VLOOKUP(A269,Adr!A:B,2,FALSE)</f>
        <v>Slovenský olympijský a športový výbor</v>
      </c>
      <c r="C269" s="197" t="s">
        <v>2998</v>
      </c>
      <c r="D269" s="290">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399999999999999" x14ac:dyDescent="0.2">
      <c r="A270" s="166" t="s">
        <v>730</v>
      </c>
      <c r="B270" s="204" t="str">
        <f>VLOOKUP(A270,Adr!A:B,2,FALSE)</f>
        <v>Slovenský olympijský a športový výbor</v>
      </c>
      <c r="C270" s="197" t="s">
        <v>2999</v>
      </c>
      <c r="D270" s="290">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7">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7">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7">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9">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9">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7">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7">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9">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7">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8">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9">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9">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7">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7">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7">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7">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9">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7">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7">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8">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9">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7">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7">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7">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9">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8">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8">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7">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7">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9">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7">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8">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7">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7">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9">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7">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9">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7">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7">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7">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7">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8">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9">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7">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9">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9">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7">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9">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8">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7">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7">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7">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7">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7">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7">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7">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7">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7">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7">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8">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x14ac:dyDescent="0.2">
      <c r="A333" s="202" t="s">
        <v>789</v>
      </c>
      <c r="B333" s="204" t="str">
        <f>VLOOKUP(A333,Adr!A:B,2,FALSE)</f>
        <v>Slovenský veslársky zväz</v>
      </c>
      <c r="C333" s="190" t="s">
        <v>1474</v>
      </c>
      <c r="D333" s="288">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8">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7">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7">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8">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7">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7">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7">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9">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7">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9">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7">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7">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7">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7">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7">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8">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7">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9">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9">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9">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7">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90">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7">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7">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7">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9">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9">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8">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7">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7">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7">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7">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9">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7">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7">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9">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7">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9">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9">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7">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7">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1981</v>
      </c>
      <c r="B378" s="204" t="str">
        <f>VLOOKUP(A378,Adr!A:B,2,FALSE)</f>
        <v>Slovenský zväz integrovaného tanca a tanečného športu</v>
      </c>
      <c r="C378" s="196" t="s">
        <v>352</v>
      </c>
      <c r="D378" s="287">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9">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9">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7">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7">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9">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8">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7">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9">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7">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8">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8">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7">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9">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7">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8">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7">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9">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399999999999999" x14ac:dyDescent="0.2">
      <c r="A397" s="166" t="s">
        <v>880</v>
      </c>
      <c r="B397" s="204" t="str">
        <f>VLOOKUP(A397,Adr!A:B,2,FALSE)</f>
        <v>Slovenský zväz kickboxu</v>
      </c>
      <c r="C397" s="197" t="s">
        <v>2236</v>
      </c>
      <c r="D397" s="290">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7">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8">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x14ac:dyDescent="0.2">
      <c r="A400" s="166" t="s">
        <v>1992</v>
      </c>
      <c r="B400" s="204" t="str">
        <f>VLOOKUP(A400,Adr!A:B,2,FALSE)</f>
        <v>Slovenský zväz malého futbalu</v>
      </c>
      <c r="C400" s="196" t="s">
        <v>352</v>
      </c>
      <c r="D400" s="289">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9">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7">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7">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7">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90">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7">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7">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9">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7">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7">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7">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7">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7">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7">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7">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8">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7">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90">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9">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7">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7">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8">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7">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9">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9">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7">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7">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9">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7">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9">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7">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8">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7">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7">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8">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9">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8">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8">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7">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7">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7">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7">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7">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7">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7">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8">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9">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7">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9">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7">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7">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8">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7">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7">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8">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7">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9">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7">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8">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7">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9">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8">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7">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9">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7">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399999999999999" x14ac:dyDescent="0.2">
      <c r="A475" s="202" t="s">
        <v>2066</v>
      </c>
      <c r="B475" s="204" t="str">
        <f>VLOOKUP(A475,Adr!A:B,2,FALSE)</f>
        <v>TANEČNO ŠPORTOVÝ KLUB M+M BRATISLAVA pri ZŠ Ostredková</v>
      </c>
      <c r="C475" s="190" t="s">
        <v>2221</v>
      </c>
      <c r="D475" s="288">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8">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7">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9">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7">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9">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8">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9">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8">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90">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8">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7">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9">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9">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9">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7">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8">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399999999999999" x14ac:dyDescent="0.2">
      <c r="A495" s="198" t="s">
        <v>2139</v>
      </c>
      <c r="B495" s="204" t="str">
        <f>VLOOKUP(A495,Adr!A:B,2,FALSE)</f>
        <v>Zápasnícky klub Baník Prievidza, o. z.</v>
      </c>
      <c r="C495" s="196" t="s">
        <v>2229</v>
      </c>
      <c r="D495" s="287">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7">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7">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7">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90">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9">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9">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7">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7">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7">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9">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9">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7">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8">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9">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8">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Klub Super Deti Košice, o.z., Lomonosovova 20, Košice, 040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2"/>
      <c r="N17" s="137" t="str">
        <f t="shared" si="0"/>
        <v xml:space="preserve">q - </v>
      </c>
      <c r="O17" s="137" t="s">
        <v>367</v>
      </c>
    </row>
    <row r="18" spans="1:16" x14ac:dyDescent="0.25">
      <c r="B18" s="193" t="s">
        <v>1274</v>
      </c>
      <c r="C18" s="142" t="str">
        <f>Spolu!C4</f>
        <v>42329809</v>
      </c>
      <c r="E18" s="147" t="s">
        <v>1275</v>
      </c>
      <c r="F18" s="282">
        <v>421947749446</v>
      </c>
      <c r="N18" s="137" t="str">
        <f t="shared" si="0"/>
        <v xml:space="preserve">r - </v>
      </c>
      <c r="O18" s="137" t="s">
        <v>368</v>
      </c>
    </row>
    <row r="19" spans="1:16" x14ac:dyDescent="0.25">
      <c r="E19" s="147" t="s">
        <v>1276</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Šurimová</cp:lastModifiedBy>
  <cp:revision/>
  <cp:lastPrinted>2025-11-11T08:59:31Z</cp:lastPrinted>
  <dcterms:created xsi:type="dcterms:W3CDTF">2017-02-20T06:20:12Z</dcterms:created>
  <dcterms:modified xsi:type="dcterms:W3CDTF">2025-11-11T09:19:24Z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