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C:\Users\Riaditel\Desktop\"/>
    </mc:Choice>
  </mc:AlternateContent>
  <xr:revisionPtr revIDLastSave="0" documentId="8_{9CE41E3F-AB6C-4CEA-B640-E1674B8B9C26}"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<sst xmlns="http://schemas.openxmlformats.org/spreadsheetml/2006/main" count="6597" uniqueCount="3039">
  <si>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</si>
  <si>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</si>
  <si>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</si>
  <si>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</si>
  <si>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</si>
  <si>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</si>
  <si>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</si>
  <si>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</si>
  <si>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</si>
  <si>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</si>
  <si>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</si>
  <si>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</si>
  <si>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</si>
  <si>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</si>
  <si>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</si>
  <si>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</si>
  <si>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</si>
  <si>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</si>
  <si>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</si>
  <si>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</si>
  <si>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</si>
  <si>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</si>
  <si>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</si>
  <si>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</si>
  <si>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</si>
  <si>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</si>
  <si>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</si>
  <si>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</si>
  <si>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</si>
  <si>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</si>
  <si>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</si>
  <si>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</si>
  <si>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</si>
  <si>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</si>
  <si>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</si>
  <si>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</si>
  <si>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</si>
  <si>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</si>
  <si>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</si>
  <si>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</si>
  <si>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</si>
  <si>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</si>
  <si>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</si>
  <si>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</si>
  <si>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</si>
  <si>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</si>
  <si>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</si>
  <si>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</si>
  <si>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</si>
  <si>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</si>
  <si>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</si>
  <si>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</si>
  <si>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</si>
  <si>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</si>
  <si>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</si>
  <si>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</si>
  <si>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</si>
  <si>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</si>
  <si>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</si>
  <si>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</si>
  <si>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</si>
  <si>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</si>
  <si>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</si>
  <si>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</si>
  <si>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</si>
  <si>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</si>
  <si>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</si>
  <si>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</si>
  <si>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</si>
  <si>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</si>
  <si>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</si>
  <si>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</si>
  <si>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</si>
  <si>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</si>
  <si>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</si>
  <si>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</si>
  <si>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</si>
  <si>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</si>
  <si>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</si>
  <si>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</si>
  <si>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</si>
  <si>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</si>
  <si>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</si>
  <si>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</si>
  <si>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</si>
  <si>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</si>
  <si>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</si>
  <si>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</si>
  <si>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</si>
  <si>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</si>
  <si>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</si>
  <si>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</si>
  <si>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</si>
  <si>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</si>
  <si>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</si>
  <si>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</si>
  <si>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</si>
  <si>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</si>
  <si>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</si>
  <si>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</si>
  <si>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</si>
  <si>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</si>
  <si>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</si>
  <si>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</si>
  <si>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</si>
  <si>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</si>
  <si>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</si>
  <si>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</si>
  <si>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</si>
  <si>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</si>
  <si>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</si>
  <si>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</si>
  <si>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</si>
  <si>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</si>
  <si>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</si>
  <si>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</si>
  <si>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</si>
  <si>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</si>
  <si>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</si>
  <si>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</si>
  <si>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</si>
  <si>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</si>
  <si>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</si>
  <si>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</si>
  <si>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</si>
  <si>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</si>
  <si>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</si>
  <si>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</si>
  <si>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</si>
  <si>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</si>
  <si>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</si>
  <si>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</si>
  <si>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</si>
  <si>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</si>
  <si>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</si>
  <si>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</si>
  <si>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</si>
  <si>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</si>
  <si>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</si>
  <si>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</si>
  <si>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</si>
  <si>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</si>
  <si>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</si>
  <si>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</si>
  <si>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</si>
  <si>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</si>
  <si>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</si>
  <si>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</si>
  <si>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</si>
  <si>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</si>
  <si>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</si>
  <si>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</si>
  <si>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</si>
  <si>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</si>
  <si>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</si>
  <si>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</si>
  <si>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</si>
  <si>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</si>
  <si>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</si>
  <si>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</si>
  <si>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</si>
  <si>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</si>
  <si>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</si>
  <si>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</si>
  <si>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</si>
  <si>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</si>
  <si>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</si>
  <si>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</si>
  <si>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</si>
  <si>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</si>
  <si>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</si>
  <si>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</si>
  <si>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</si>
  <si>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</si>
  <si>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</si>
  <si>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</si>
  <si>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</si>
  <si>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</si>
  <si>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</si>
  <si>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</si>
  <si>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</si>
  <si>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</si>
  <si>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</si>
  <si>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</si>
  <si>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</si>
  <si>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</si>
  <si>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</si>
  <si>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</si>
  <si>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</si>
  <si>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</si>
  <si>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</si>
  <si>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</si>
  <si>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</si>
  <si>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</si>
  <si>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</si>
  <si>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</si>
  <si>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</si>
  <si>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</si>
  <si>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</si>
  <si>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</si>
  <si>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</si>
  <si>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</si>
  <si>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</si>
  <si>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</si>
  <si>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</si>
  <si>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</si>
  <si>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</si>
  <si>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</si>
  <si>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</si>
  <si>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</si>
  <si>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</si>
  <si>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</si>
  <si>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</si>
  <si>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</si>
  <si>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</si>
  <si>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</si>
  <si>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</si>
  <si>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</si>
  <si>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</si>
  <si>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</si>
  <si>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</si>
  <si>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</si>
  <si>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</si>
  <si>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</si>
  <si>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</si>
  <si>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</si>
  <si>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</si>
  <si>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</si>
  <si>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</si>
  <si>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</si>
  <si>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</si>
  <si>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</si>
  <si>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</si>
  <si>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</si>
  <si>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</si>
  <si>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</si>
  <si>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</si>
  <si>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</si>
  <si>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</si>
  <si>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</si>
  <si>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</si>
  <si>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</si>
  <si>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</si>
  <si>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</si>
  <si>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</si>
  <si>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</si>
  <si>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</si>
  <si>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</si>
  <si>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</si>
  <si>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</si>
  <si>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</si>
  <si>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</si>
  <si>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</si>
  <si>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</si>
  <si>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</si>
  <si>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</si>
  <si>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</si>
  <si>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</si>
  <si>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</si>
  <si>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</si>
  <si>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</si>
  <si>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</si>
  <si>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</si>
  <si>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</si>
  <si>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</si>
  <si>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</si>
  <si>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</si>
  <si>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</si>
  <si>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</si>
  <si>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</si>
  <si>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</si>
  <si>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</si>
  <si>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</si>
  <si>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</si>
  <si>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</si>
  <si>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</si>
  <si>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</si>
  <si>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</si>
  <si>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</si>
  <si>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</si>
  <si>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</si>
  <si>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</si>
  <si>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</si>
  <si>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</si>
  <si>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</si>
  <si>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</si>
  <si>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</si>
  <si>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</si>
  <si>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</si>
  <si>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</si>
  <si>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</si>
  <si>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</si>
  <si>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</si>
  <si>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</si>
  <si>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</si>
  <si>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</si>
  <si>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</si>
  <si>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</si>
  <si>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</si>
  <si>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</si>
  <si>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</si>
  <si>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</si>
  <si>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</si>
  <si>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</si>
  <si>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</si>
  <si>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</si>
  <si>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</si>
  <si>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</si>
  <si>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</si>
  <si>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</si>
  <si>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</si>
  <si>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</si>
  <si>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</si>
  <si>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</si>
  <si>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</si>
  <si>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</si>
  <si>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</si>
  <si>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</si>
  <si>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</si>
  <si>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</si>
  <si>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</si>
  <si>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</si>
  <si>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</si>
  <si>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</si>
  <si>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</si>
  <si>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</si>
  <si>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</si>
  <si>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</si>
  <si>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</si>
  <si>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</si>
  <si>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</si>
  <si>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</si>
  <si>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</si>
  <si>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</si>
  <si>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</si>
  <si>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</si>
  <si>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</si>
  <si>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</si>
  <si>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</si>
  <si>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</si>
  <si>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</si>
  <si>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</si>
  <si>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</si>
  <si>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</si>
  <si>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</si>
  <si>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</si>
  <si>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</si>
  <si>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</si>
  <si>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</si>
  <si>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</si>
  <si>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</si>
  <si>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</si>
  <si>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</si>
  <si>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</si>
  <si>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</si>
  <si>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</si>
  <si>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</si>
  <si>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</si>
  <si>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</si>
  <si>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</si>
  <si>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</si>
  <si>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</si>
  <si>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</si>
  <si>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</si>
  <si>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</si>
  <si>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</si>
  <si>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</si>
  <si>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</si>
  <si>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</si>
  <si>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</si>
  <si>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</si>
  <si>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</si>
  <si>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</si>
  <si>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</si>
  <si>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</si>
  <si>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</si>
  <si>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</si>
  <si>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</si>
  <si>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</si>
  <si>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</si>
  <si>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</si>
  <si>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</si>
  <si>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</si>
  <si>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</si>
  <si>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</si>
  <si>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</si>
  <si>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</si>
  <si>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</si>
  <si>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</si>
  <si>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</si>
  <si>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</si>
  <si>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</si>
  <si>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</si>
  <si>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</si>
  <si>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</si>
  <si>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</si>
  <si>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</si>
  <si>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</si>
  <si>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</si>
  <si>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</si>
  <si>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</si>
  <si>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</si>
  <si>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</si>
  <si>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</si>
  <si>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</si>
  <si>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</si>
  <si>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</si>
  <si>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</si>
  <si>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</si>
  <si>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</si>
  <si>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</si>
  <si>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</si>
  <si>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</si>
  <si>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</si>
  <si>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</si>
  <si>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</si>
  <si>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</si>
  <si>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</si>
  <si>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</si>
  <si>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</si>
  <si>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</si>
  <si>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</si>
  <si>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</si>
  <si>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</si>
  <si>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</si>
  <si>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</si>
  <si>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</si>
  <si>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</si>
  <si>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</si>
  <si>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</si>
  <si>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</si>
  <si>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</si>
  <si>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</si>
  <si>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</si>
  <si>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</si>
  <si>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</si>
  <si>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</si>
  <si>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</si>
  <si>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</si>
  <si>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</si>
  <si>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</si>
  <si>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</si>
  <si>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</si>
  <si>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</si>
  <si>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</si>
  <si>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</si>
  <si>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</si>
  <si>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</si>
  <si>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</si>
  <si>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</si>
  <si>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</si>
  <si>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</si>
  <si>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</si>
  <si>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</si>
  <si>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</si>
  <si>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</si>
  <si>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</si>
  <si>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</si>
  <si>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</si>
  <si>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</si>
  <si>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</si>
  <si>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</si>
  <si>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</si>
  <si>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</si>
  <si>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</si>
  <si>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</si>
  <si>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</si>
  <si>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</si>
  <si>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</si>
  <si>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</si>
  <si>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</si>
  <si>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</si>
  <si>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</si>
  <si>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</si>
  <si>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</si>
  <si>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</si>
  <si>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</si>
  <si>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</si>
  <si>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</si>
  <si>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</si>
  <si>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</si>
  <si>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</si>
  <si>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</si>
  <si>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</si>
  <si>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</si>
  <si>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</si>
  <si>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</si>
  <si>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</si>
  <si>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</si>
  <si>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</si>
  <si>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</si>
  <si>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</si>
  <si>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</si>
  <si>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</si>
  <si>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</si>
  <si>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</si>
  <si>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</si>
  <si>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</si>
  <si>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</si>
  <si>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</si>
  <si>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</si>
  <si>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</si>
  <si>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</si>
  <si>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</si>
  <si>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</si>
  <si>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</si>
  <si>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</si>
  <si>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</si>
  <si>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</si>
  <si>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</si>
  <si>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</si>
  <si>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</si>
  <si>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</si>
  <si>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</si>
  <si>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</si>
  <si>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</si>
  <si>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</si>
  <si>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</si>
  <si>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</si>
  <si>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</si>
  <si>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</si>
  <si>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</si>
  <si>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</si>
  <si>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</si>
  <si>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</si>
  <si>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</si>
  <si>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</si>
  <si>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</si>
  <si>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</si>
  <si>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</si>
  <si>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</si>
  <si>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</si>
  <si>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</si>
  <si>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</si>
  <si>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</si>
  <si>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</si>
  <si>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</si>
  <si>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</si>
  <si>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</si>
  <si>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</si>
  <si>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</si>
  <si>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</si>
  <si>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</si>
  <si>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</si>
  <si>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</si>
  <si>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</si>
  <si>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</si>
  <si>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</si>
  <si>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</si>
  <si>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</si>
  <si>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</si>
  <si>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</si>
  <si>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</si>
  <si>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</si>
  <si>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</si>
  <si>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</si>
  <si>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</si>
  <si>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</si>
  <si>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</si>
  <si>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</si>
  <si>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</si>
  <si>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</si>
  <si>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</si>
  <si>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</si>
  <si>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</si>
  <si>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</si>
  <si>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</si>
  <si>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</si>
  <si>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</si>
  <si>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</si>
  <si>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</si>
  <si>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</si>
  <si>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</si>
  <si>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</si>
  <si>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</si>
  <si>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</si>
  <si>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</si>
  <si>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</si>
  <si>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</si>
  <si>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</si>
  <si>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</si>
  <si>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</si>
  <si>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</si>
  <si>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</si>
  <si>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</si>
  <si>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</si>
  <si>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</si>
  <si>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</si>
  <si>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</si>
  <si>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</si>
  <si>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</si>
  <si>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</si>
  <si>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</si>
  <si>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</si>
  <si>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</si>
  <si>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</si>
  <si>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</si>
  <si>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</si>
  <si>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</si>
  <si>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</si>
  <si>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</si>
  <si>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</si>
  <si>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</si>
  <si>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</si>
  <si>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</si>
  <si>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</si>
  <si>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</si>
  <si>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</si>
  <si>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</si>
  <si>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</si>
  <si>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</si>
  <si>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</si>
  <si>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</si>
  <si>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</si>
  <si>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</si>
  <si>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</si>
  <si>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</si>
  <si>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</si>
  <si>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</si>
  <si>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</si>
  <si>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</si>
  <si>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</si>
  <si>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</si>
  <si>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</si>
  <si>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</si>
  <si>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</si>
  <si>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</si>
  <si>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</si>
  <si>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</si>
  <si>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</si>
  <si>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</si>
  <si>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</si>
  <si>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</si>
  <si>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</si>
  <si>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</si>
  <si>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</si>
  <si>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</si>
  <si>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</si>
  <si>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</si>
  <si>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</si>
  <si>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</si>
  <si>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</si>
  <si>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</si>
  <si>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</si>
  <si>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</si>
  <si>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</si>
  <si>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</si>
  <si>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</si>
  <si>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</si>
  <si>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</si>
  <si>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</si>
  <si>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</si>
  <si>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</si>
  <si>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</si>
  <si>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</si>
  <si>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</si>
  <si>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</si>
  <si>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</si>
  <si>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</si>
  <si>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</si>
  <si>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</si>
  <si>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</si>
  <si>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</si>
  <si>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</si>
  <si>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</si>
  <si>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</si>
  <si>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</si>
  <si>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</si>
  <si>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</si>
  <si>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</si>
  <si>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</si>
  <si>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</si>
  <si>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</si>
  <si>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</si>
  <si>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</si>
  <si>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</si>
  <si>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</si>
  <si>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</si>
  <si>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</si>
  <si>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</si>
  <si>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</si>
  <si>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</si>
  <si>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</si>
  <si>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</si>
  <si>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</si>
  <si>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</si>
  <si>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</si>
  <si>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</si>
  <si>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</si>
  <si>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</si>
  <si>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</si>
  <si>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</si>
  <si>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</si>
  <si>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</si>
  <si>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</si>
  <si>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</si>
  <si>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</si>
  <si>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</si>
  <si>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</si>
  <si>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</si>
  <si>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</si>
  <si>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</si>
  <si>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</si>
  <si>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</si>
  <si>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</si>
  <si>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</si>
  <si>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</si>
  <si>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</si>
  <si>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</si>
  <si>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</si>
  <si>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</si>
  <si>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</si>
  <si>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</si>
  <si>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</si>
  <si>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</si>
  <si>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</si>
  <si>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</si>
  <si>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</si>
  <si>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</si>
  <si>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</si>
  <si>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</si>
  <si>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</si>
  <si>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</si>
  <si>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</si>
  <si>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</si>
  <si>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</si>
  <si>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</si>
  <si>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</si>
  <si>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</si>
  <si>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</si>
  <si>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</si>
  <si>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</si>
  <si>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</si>
  <si>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</si>
  <si>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</si>
  <si>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</si>
  <si>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</si>
  <si>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</si>
  <si>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</si>
  <si>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</si>
  <si>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</si>
  <si>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</si>
  <si>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</si>
  <si>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</si>
  <si>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</si>
  <si>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</si>
  <si>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</si>
  <si>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</si>
  <si>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</si>
  <si>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</si>
  <si>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</si>
  <si>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</si>
  <si>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</si>
  <si>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</si>
  <si>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</si>
  <si>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</si>
  <si>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</si>
  <si>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</si>
  <si>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</si>
  <si>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</si>
  <si>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</si>
  <si>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</si>
  <si>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</si>
  <si>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</si>
  <si>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</si>
  <si>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</si>
  <si>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</si>
  <si>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</si>
  <si>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</si>
  <si>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</si>
  <si>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</si>
  <si>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</si>
  <si>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</si>
  <si>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</si>
  <si>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</si>
  <si>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</si>
  <si>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</si>
  <si>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</si>
  <si>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</si>
  <si>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</si>
  <si>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</si>
  <si>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</si>
  <si>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</si>
  <si>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</si>
  <si>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</si>
  <si>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</si>
  <si>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</si>
  <si>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</si>
  <si>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</si>
  <si>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</si>
  <si>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</si>
  <si>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</si>
  <si>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</si>
  <si>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</si>
  <si>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</si>
  <si>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</si>
  <si>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</si>
  <si>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</si>
  <si>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</si>
  <si>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</si>
  <si>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</si>
  <si>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</si>
  <si>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</si>
  <si>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</si>
  <si>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</si>
  <si>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</si>
  <si>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</si>
  <si>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</si>
  <si>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</si>
  <si>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</si>
  <si>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</si>
  <si>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</si>
  <si>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</si>
  <si>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</si>
  <si>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</si>
  <si>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</si>
  <si>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</si>
  <si>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</si>
  <si>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</si>
  <si>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</si>
  <si>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</si>
  <si>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</si>
  <si>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</si>
  <si>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</si>
  <si>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</si>
  <si>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</si>
  <si>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</si>
  <si>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</si>
  <si>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</si>
  <si>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</si>
  <si>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</si>
  <si>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</si>
  <si>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</si>
  <si>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</si>
  <si>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</si>
  <si>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</si>
  <si>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</si>
  <si>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</si>
  <si>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</si>
  <si>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</si>
  <si>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</si>
  <si>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</si>
  <si>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</si>
  <si>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</si>
  <si>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</si>
  <si>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</si>
  <si>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</si>
  <si>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</si>
  <si>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</si>
  <si>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</si>
  <si>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</si>
  <si>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</si>
  <si>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</si>
  <si>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</si>
  <si>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</si>
  <si>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</si>
  <si>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</si>
  <si>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</si>
  <si>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</si>
  <si>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</si>
  <si>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</si>
  <si>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</si>
  <si>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</si>
  <si>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</si>
  <si>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</si>
  <si>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</si>
  <si>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</si>
  <si>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</si>
  <si>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</si>
  <si>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</si>
  <si>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</si>
  <si>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</si>
  <si>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</si>
  <si>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</si>
  <si>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</si>
  <si>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</si>
  <si>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</si>
  <si>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</si>
  <si>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</si>
  <si>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</si>
  <si>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</si>
  <si>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</si>
  <si>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</si>
  <si>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</si>
  <si>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</si>
  <si>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</si>
  <si>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</si>
  <si>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</si>
  <si>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</si>
  <si>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</si>
  <si>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</si>
  <si>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</si>
  <si>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</si>
  <si>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</si>
  <si>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</si>
  <si>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</si>
  <si>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</si>
  <si>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</si>
  <si>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</si>
  <si>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</si>
  <si>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</si>
  <si>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</si>
  <si>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</si>
  <si>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</si>
  <si>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</si>
  <si>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</si>
  <si>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</si>
  <si>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</si>
  <si>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</si>
  <si>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</si>
  <si>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</si>
  <si>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</si>
  <si>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</si>
  <si>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</si>
  <si>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</si>
  <si>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</si>
  <si>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</si>
  <si>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</si>
  <si>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</si>
  <si>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</si>
  <si>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</si>
  <si>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</si>
  <si>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</si>
  <si>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</si>
  <si>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</si>
  <si>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</si>
  <si>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</si>
  <si>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</si>
  <si>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</si>
  <si>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</si>
  <si>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</si>
  <si>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</si>
  <si>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</si>
  <si>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</si>
  <si>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</si>
  <si>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</si>
  <si>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</si>
  <si>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</si>
  <si>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</si>
  <si>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</si>
  <si>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</si>
  <si>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</si>
  <si>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</si>
  <si>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</si>
  <si>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</si>
  <si>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</si>
  <si>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</si>
  <si>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</si>
  <si>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</si>
  <si>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</si>
  <si>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</si>
  <si>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</si>
  <si>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</si>
  <si>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</si>
  <si>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</si>
  <si>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</si>
  <si>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</si>
  <si>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</si>
  <si>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</si>
  <si>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</si>
  <si>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</si>
  <si>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</si>
  <si>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</si>
  <si>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</si>
  <si>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</si>
  <si>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</si>
  <si>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</si>
  <si>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</si>
  <si>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</si>
  <si>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</si>
  <si>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</si>
  <si>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</si>
  <si>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</si>
  <si>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</si>
  <si>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</si>
  <si>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</si>
  <si>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</si>
  <si>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</si>
  <si>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</si>
  <si>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</si>
  <si>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</si>
  <si>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</si>
  <si>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</si>
  <si>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</si>
  <si>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</si>
  <si>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</si>
  <si>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</si>
  <si>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</si>
  <si>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</si>
  <si>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</si>
  <si>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</si>
  <si>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</si>
  <si>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</si>
  <si>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</si>
  <si>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</si>
  <si>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</si>
  <si>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</si>
  <si>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</si>
  <si>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</si>
  <si>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</si>
  <si>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</si>
  <si>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</si>
  <si>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</si>
  <si>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</si>
  <si>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</si>
  <si>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</si>
  <si>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</si>
  <si>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</si>
  <si>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</si>
  <si>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</si>
  <si>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</si>
  <si>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</si>
  <si>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</si>
  <si>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</si>
  <si>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</si>
  <si>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</si>
  <si>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</si>
  <si>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</si>
  <si>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</si>
  <si>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</si>
  <si>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</si>
  <si>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</si>
  <si>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</si>
  <si>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</si>
  <si>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</si>
  <si>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</si>
  <si>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</si>
  <si>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</si>
  <si>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</si>
  <si>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</si>
  <si>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</si>
  <si>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</si>
  <si>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</si>
  <si>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</si>
  <si>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</si>
  <si>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</si>
  <si>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</si>
  <si>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</si>
  <si>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</si>
  <si>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</si>
  <si>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</si>
  <si>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</si>
  <si>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</si>
  <si>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</si>
  <si>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</si>
  <si>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</si>
  <si>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</si>
  <si>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</si>
  <si>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</si>
  <si>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</si>
  <si>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</si>
  <si>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</si>
  <si>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</si>
  <si>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</si>
  <si>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</si>
  <si>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</si>
  <si>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</si>
  <si>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</si>
  <si>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</si>
  <si>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</si>
  <si>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</si>
  <si>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</si>
  <si>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</si>
  <si>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</si>
  <si>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</si>
  <si>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</si>
  <si>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</si>
  <si>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</si>
  <si>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</si>
  <si>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</si>
  <si>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</si>
  <si>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</si>
  <si>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</si>
  <si>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</si>
  <si>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</si>
  <si>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</si>
  <si>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</si>
  <si>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</si>
  <si>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</si>
  <si>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</si>
  <si>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</si>
  <si>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</si>
  <si>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</si>
  <si>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</si>
  <si>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</si>
  <si>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</si>
  <si>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</si>
  <si>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</si>
  <si>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</si>
  <si>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</si>
  <si>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</si>
  <si>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</si>
  <si>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</si>
  <si>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</si>
  <si>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</si>
  <si>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</si>
  <si>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</si>
  <si>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</si>
  <si>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</si>
  <si>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</si>
  <si>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</si>
  <si>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</si>
  <si>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</si>
  <si>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</si>
  <si>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</si>
  <si>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</si>
  <si>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</si>
  <si>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</si>
  <si>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</si>
  <si>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</si>
  <si>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</si>
  <si>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</si>
  <si>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</si>
  <si>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</si>
  <si>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</si>
  <si>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</si>
  <si>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</si>
  <si>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</si>
  <si>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</si>
  <si>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</si>
  <si>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</si>
  <si>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</si>
  <si>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</si>
  <si>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</si>
  <si>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</si>
  <si>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</si>
  <si>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</si>
  <si>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</si>
  <si>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</si>
  <si>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</si>
  <si>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</si>
  <si>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</si>
  <si>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</si>
  <si>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</si>
  <si>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</si>
  <si>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</si>
  <si>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</si>
  <si>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</si>
  <si>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</si>
  <si>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</si>
  <si>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</si>
  <si>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</si>
  <si>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</si>
  <si>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</si>
  <si>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</si>
  <si>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</si>
  <si>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</si>
  <si>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</si>
  <si>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</si>
  <si>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</si>
  <si>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</si>
  <si>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</si>
  <si>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</si>
  <si>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</si>
  <si>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</si>
  <si>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</si>
  <si>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</si>
  <si>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</si>
  <si>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</si>
  <si>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</si>
  <si>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</si>
  <si>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</si>
  <si>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</si>
  <si>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</si>
  <si>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</si>
  <si>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</si>
  <si>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</si>
  <si>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</si>
  <si>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</si>
  <si>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</si>
  <si>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</si>
  <si>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</si>
  <si>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</si>
  <si>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</si>
  <si>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</si>
  <si>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</si>
  <si>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</si>
  <si>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</si>
  <si>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</si>
  <si>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</si>
  <si>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</si>
  <si>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</si>
  <si>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</si>
  <si>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</si>
  <si>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</si>
  <si>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</si>
  <si>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</si>
  <si>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</si>
  <si>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</si>
  <si>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</si>
  <si>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</si>
  <si>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</si>
  <si>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</si>
  <si>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</si>
  <si>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</si>
  <si>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</si>
  <si>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</si>
  <si>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</si>
  <si>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</si>
  <si>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</si>
  <si>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</si>
  <si>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</si>
  <si>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</si>
  <si>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</si>
  <si>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</si>
  <si>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</si>
  <si>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</si>
  <si>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</si>
  <si>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</si>
  <si>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</si>
  <si>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</si>
  <si>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</si>
  <si>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</si>
  <si>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</si>
  <si>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</si>
  <si>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</si>
  <si>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</si>
  <si>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</si>
  <si>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</si>
  <si>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</si>
  <si>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</si>
  <si>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</si>
  <si>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</si>
  <si>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</si>
  <si>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</si>
  <si>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</si>
  <si>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</si>
  <si>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</si>
  <si>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</si>
  <si>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</si>
  <si>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</si>
  <si>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</si>
  <si>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</si>
  <si>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</si>
  <si>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</si>
  <si>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</si>
  <si>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</si>
  <si>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</si>
  <si>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</si>
  <si>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</si>
  <si>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</si>
  <si>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</si>
  <si>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</si>
  <si>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</si>
  <si>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</si>
  <si>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</si>
  <si>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</si>
  <si>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</si>
  <si>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</si>
  <si>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</si>
  <si>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</si>
  <si>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</si>
  <si>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</si>
  <si>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</si>
  <si>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</si>
  <si>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</si>
  <si>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</si>
  <si>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</si>
  <si>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</si>
  <si>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</si>
  <si>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</si>
  <si>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</si>
  <si>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</si>
  <si>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</si>
  <si>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</si>
  <si>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</si>
  <si>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</si>
  <si>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</si>
  <si>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</si>
  <si>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</si>
  <si>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</si>
  <si>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</si>
  <si>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</si>
  <si>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</si>
  <si>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</si>
  <si>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</si>
  <si>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</si>
  <si>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</si>
  <si>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</si>
  <si>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</si>
  <si>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</si>
  <si>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</si>
  <si>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</si>
  <si>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</si>
  <si>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</si>
  <si>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</si>
  <si>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</si>
  <si>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</si>
  <si>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</si>
  <si>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</si>
  <si>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</si>
  <si>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</si>
  <si>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</si>
  <si>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</si>
  <si>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</si>
  <si>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</si>
  <si>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</si>
  <si>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</si>
  <si>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</si>
  <si>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</si>
  <si>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</si>
  <si>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</si>
  <si>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</si>
  <si>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</si>
  <si>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</si>
  <si>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</si>
  <si>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</si>
  <si>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</si>
  <si>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</si>
  <si>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</si>
  <si>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</si>
  <si>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</si>
  <si>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</si>
  <si>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</si>
  <si>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</si>
  <si>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</si>
  <si>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</si>
  <si>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</si>
  <si>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</si>
  <si>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</si>
  <si>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</si>
  <si>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</si>
  <si>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</si>
  <si>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</si>
  <si>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</si>
  <si>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</si>
  <si>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</si>
  <si>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</si>
  <si>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</si>
  <si>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</si>
  <si>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</si>
  <si>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</si>
  <si>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</si>
  <si>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</si>
  <si>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</si>
  <si>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</si>
  <si>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</si>
  <si>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</si>
  <si>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</si>
  <si>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</si>
  <si>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</si>
  <si>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</si>
  <si>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</si>
  <si>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</si>
  <si>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</si>
  <si>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</si>
  <si>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</si>
  <si>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</si>
  <si>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</si>
  <si>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</si>
  <si>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</si>
  <si>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</si>
  <si>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</si>
  <si>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</si>
  <si>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</si>
  <si>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</si>
  <si>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</si>
  <si>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</si>
  <si>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</si>
  <si>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</si>
  <si>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</si>
  <si>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</si>
  <si>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</si>
  <si>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</si>
  <si>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</si>
  <si>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</si>
  <si>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</si>
  <si>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</si>
  <si>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</si>
  <si>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</si>
  <si>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</si>
  <si>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</si>
  <si>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</si>
  <si>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</si>
  <si>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</si>
  <si>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</si>
  <si>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</si>
  <si>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</si>
  <si>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</si>
  <si>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</si>
  <si>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</si>
  <si>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</si>
  <si>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</si>
  <si>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</si>
  <si>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</si>
  <si>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</si>
  <si>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</si>
  <si>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</si>
  <si>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</si>
  <si>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</si>
  <si>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</si>
  <si>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</si>
  <si>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</si>
  <si>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</si>
  <si>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</si>
  <si>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</si>
  <si>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</si>
  <si>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</si>
  <si>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</si>
  <si>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</si>
  <si>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</si>
  <si>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</si>
  <si>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</si>
  <si>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</si>
  <si>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</si>
  <si>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</si>
  <si>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</si>
  <si>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</si>
  <si>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</si>
  <si>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</si>
  <si>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</si>
  <si>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</si>
  <si>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</si>
  <si>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</si>
  <si>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</si>
  <si>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</si>
  <si>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</si>
  <si>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</si>
  <si>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</si>
  <si>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</si>
  <si>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</si>
  <si>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</si>
  <si>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</si>
  <si>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</si>
  <si>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</si>
  <si>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</si>
  <si>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</si>
  <si>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</si>
  <si>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</si>
  <si>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</si>
  <si>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</si>
  <si>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</si>
  <si>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</si>
  <si>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</si>
  <si>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</si>
  <si>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</si>
  <si>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</si>
  <si>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</si>
  <si>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</si>
  <si>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</si>
  <si>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</si>
  <si>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</si>
  <si>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</si>
  <si>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</si>
  <si>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</si>
  <si>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</si>
  <si>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</si>
  <si>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</si>
  <si>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</si>
  <si>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</si>
  <si>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</si>
  <si>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</si>
  <si>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</si>
  <si>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</si>
  <si>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</si>
  <si>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</si>
  <si>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</si>
  <si>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</si>
  <si>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</si>
  <si>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</si>
  <si>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</si>
  <si>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</si>
  <si>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</si>
  <si>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</si>
  <si>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</si>
  <si>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</si>
  <si>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</si>
  <si>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</si>
  <si>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</si>
  <si>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</si>
  <si>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</si>
  <si>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</si>
  <si>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</si>
  <si>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</si>
  <si>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</si>
  <si>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</si>
  <si>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</si>
  <si>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</si>
  <si>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</si>
  <si>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</si>
  <si>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</si>
  <si>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</si>
  <si>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</si>
  <si>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</si>
  <si>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</si>
  <si>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</si>
  <si>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</si>
  <si>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</si>
  <si>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</si>
  <si>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</si>
  <si>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</si>
  <si>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</si>
  <si>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</si>
  <si>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</si>
  <si>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</si>
  <si>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</si>
  <si>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</si>
  <si>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</si>
  <si>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</si>
  <si>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</si>
  <si>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</si>
  <si>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</si>
  <si>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</si>
  <si>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</si>
  <si>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</si>
  <si>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</si>
  <si>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</si>
  <si>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</si>
  <si>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</si>
  <si>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</si>
  <si>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</si>
  <si>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</si>
  <si>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</si>
  <si>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</si>
  <si>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</si>
  <si>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</si>
  <si>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</si>
  <si>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</si>
  <si>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</si>
  <si>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</si>
  <si>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</si>
  <si>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</si>
  <si>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</si>
  <si>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</si>
  <si>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</si>
  <si>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</si>
  <si>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</si>
  <si>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</si>
  <si>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</si>
  <si>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</si>
  <si>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</si>
  <si>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</si>
  <si>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</si>
  <si>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</si>
  <si>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</si>
  <si>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</si>
  <si>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</si>
  <si>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</si>
  <si>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</si>
  <si>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</si>
  <si>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</si>
  <si>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</si>
  <si>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</si>
  <si>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</si>
  <si>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</si>
  <si>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</si>
  <si>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</si>
  <si>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</si>
  <si>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</si>
  <si>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</si>
  <si>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</si>
  <si>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</si>
  <si>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</si>
  <si>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</si>
  <si>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</si>
  <si>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</si>
  <si>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</si>
  <si>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</si>
  <si>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</si>
  <si>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</si>
  <si>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</si>
  <si>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</si>
  <si>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</si>
  <si>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</si>
  <si>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</si>
  <si>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</si>
  <si>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</si>
  <si>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</si>
  <si>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</si>
  <si>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</si>
  <si>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</si>
  <si>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</si>
  <si>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</si>
  <si>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</si>
  <si>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</si>
  <si>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</si>
  <si>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</si>
  <si>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</si>
  <si>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</si>
  <si>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</si>
  <si>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</si>
  <si>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</si>
  <si>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</si>
  <si>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</si>
  <si>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</si>
  <si>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</si>
  <si>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</si>
  <si>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</si>
  <si>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</si>
  <si>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</si>
  <si>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</si>
  <si>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</si>
  <si>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</si>
  <si>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</si>
  <si>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</si>
  <si>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</si>
  <si>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</si>
  <si>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</si>
  <si>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</si>
  <si>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</si>
  <si>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</si>
  <si>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</si>
  <si>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</si>
  <si>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</si>
  <si>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</si>
  <si>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</si>
  <si>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</si>
  <si>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</si>
  <si>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</si>
  <si>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</si>
  <si>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</si>
  <si>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</si>
  <si>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</si>
  <si>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</si>
  <si>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</si>
  <si>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</si>
  <si>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</si>
  <si>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</si>
  <si>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</si>
  <si>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</si>
  <si>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</si>
  <si>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</si>
  <si>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</si>
  <si>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</si>
  <si>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</si>
  <si>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</si>
  <si>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</si>
  <si>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</si>
  <si>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</si>
  <si>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</si>
  <si>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</si>
  <si>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</si>
  <si>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</si>
  <si>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</si>
  <si>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</si>
  <si>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</si>
  <si>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</si>
  <si>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</si>
  <si>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</si>
  <si>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</si>
  <si>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</si>
  <si>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</si>
  <si>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</si>
  <si>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</si>
  <si>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</si>
  <si>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</si>
  <si>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</si>
  <si>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</si>
  <si>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</si>
  <si>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</si>
  <si>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</si>
  <si>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</si>
  <si>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</si>
  <si>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</si>
  <si>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</si>
  <si>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</si>
  <si>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</si>
  <si>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</si>
  <si>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</si>
  <si>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</si>
  <si>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</si>
  <si>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</si>
  <si>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</si>
  <si>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</si>
  <si>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</si>
  <si>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</si>
  <si>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</si>
  <si>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</si>
  <si>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</si>
  <si>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</si>
  <si>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</si>
  <si>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</si>
  <si>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</si>
  <si>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</si>
  <si>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</si>
  <si>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</si>
  <si>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</si>
  <si>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</si>
  <si>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</si>
  <si>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</si>
  <si>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</si>
  <si>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</si>
  <si>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</si>
  <si>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</si>
  <si>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</si>
  <si>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</si>
  <si>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</si>
  <si>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</si>
  <si>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</si>
  <si>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</si>
  <si>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</si>
  <si>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</si>
  <si>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</si>
  <si>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</si>
  <si>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</si>
  <si>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</si>
  <si>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</si>
  <si>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</si>
  <si>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</si>
  <si>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</si>
  <si>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</si>
  <si>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</si>
  <si>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</si>
  <si>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</si>
  <si>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</si>
  <si>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</si>
  <si>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</si>
  <si>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</si>
  <si>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</si>
  <si>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</si>
  <si>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</si>
  <si>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</si>
  <si>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</si>
  <si>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</si>
  <si>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</si>
  <si>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</si>
  <si>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</si>
  <si>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</si>
  <si>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</si>
  <si>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</si>
  <si>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</si>
  <si>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</si>
  <si>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</si>
  <si>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</si>
  <si>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</si>
  <si>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</si>
  <si>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</si>
  <si>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</si>
  <si>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</si>
  <si>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</si>
  <si>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</si>
  <si>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</si>
  <si>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</si>
  <si>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</si>
  <si>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</si>
  <si>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</si>
  <si>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</si>
  <si>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</si>
  <si>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</si>
  <si>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</si>
  <si>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</si>
  <si>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</si>
  <si>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</si>
  <si>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</si>
  <si>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</si>
  <si>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</si>
  <si>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</si>
  <si>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</si>
  <si>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</si>
  <si>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</si>
  <si>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</si>
  <si>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</si>
  <si>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</si>
  <si>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</si>
  <si>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</si>
  <si>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</si>
  <si>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</si>
  <si>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</si>
  <si>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</si>
  <si>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</si>
  <si>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</si>
  <si>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</si>
  <si>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</si>
  <si>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</si>
  <si>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</si>
  <si>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</si>
  <si>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</si>
  <si>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</si>
  <si>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</si>
  <si>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</si>
  <si>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</si>
  <si>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</si>
  <si>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</si>
  <si>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</si>
  <si>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</si>
  <si>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</si>
  <si>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</si>
  <si>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</si>
  <si>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</si>
  <si>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</si>
  <si>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</si>
  <si>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</si>
  <si>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</si>
  <si>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</si>
  <si>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</si>
  <si>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</si>
  <si>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</si>
  <si>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</si>
  <si>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</si>
  <si>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</si>
  <si>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</si>
  <si>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</si>
  <si>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</si>
  <si>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</si>
  <si>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</si>
  <si>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</si>
  <si>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</si>
  <si>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</si>
  <si>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</si>
  <si>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</si>
  <si>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</si>
  <si>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</si>
  <si>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</si>
  <si>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</si>
  <si>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</si>
  <si>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</si>
  <si>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</si>
  <si>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</si>
  <si>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</si>
  <si>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</si>
  <si>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</si>
  <si>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</si>
  <si>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</si>
  <si>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</si>
  <si>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</si>
  <si>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</si>
  <si>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</si>
  <si>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</si>
  <si>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</si>
  <si>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</si>
  <si>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</si>
  <si>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</si>
  <si>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</si>
  <si>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</si>
  <si>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</si>
  <si>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</si>
  <si>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</si>
  <si>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</si>
  <si>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</si>
  <si>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</si>
  <si>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</si>
  <si>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</si>
  <si>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</si>
  <si>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</si>
  <si>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</si>
  <si>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</si>
  <si>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</si>
  <si>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</si>
  <si>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</si>
  <si>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</si>
  <si>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</si>
  <si>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</si>
  <si>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</si>
  <si>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</si>
  <si>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</si>
  <si>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</si>
  <si>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</si>
  <si>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</si>
  <si>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</si>
  <si>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</si>
  <si>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</si>
  <si>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</si>
  <si>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</si>
  <si>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</si>
  <si>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</si>
  <si>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</si>
  <si>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</si>
  <si>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</si>
  <si>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</si>
  <si>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</si>
  <si>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</si>
  <si>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</si>
  <si>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</si>
  <si>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</si>
  <si>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</si>
  <si>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</si>
  <si>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</si>
  <si>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</si>
  <si>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</si>
  <si>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</si>
  <si>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</si>
  <si>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</si>
  <si>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</si>
  <si>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</si>
  <si>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</si>
  <si>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</si>
  <si>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</si>
  <si>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</si>
  <si>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</si>
  <si>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</si>
  <si>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</si>
  <si>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</si>
  <si>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</si>
  <si>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</si>
  <si>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</si>
  <si>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</si>
  <si>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</si>
  <si>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</si>
  <si>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</si>
  <si>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</si>
  <si>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</si>
  <si>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</si>
  <si>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</si>
  <si>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</si>
  <si>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</si>
  <si>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</si>
  <si>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</si>
  <si>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</si>
  <si>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</si>
  <si>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</si>
  <si>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</si>
  <si>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</si>
  <si>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</si>
  <si>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</si>
  <si>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</si>
  <si>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</si>
  <si>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</si>
  <si>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</si>
  <si>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</si>
  <si>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</si>
  <si>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</si>
  <si>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</si>
  <si>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</si>
  <si>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</si>
  <si>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</si>
  <si>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</si>
  <si>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</si>
  <si>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</si>
  <si>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</si>
  <si>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</si>
  <si>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</si>
  <si>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</si>
  <si>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</si>
  <si>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</si>
  <si>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</si>
  <si>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</si>
  <si>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</si>
  <si>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</si>
  <si>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</si>
  <si>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</si>
  <si>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</si>
  <si>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</si>
  <si>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</si>
  <si>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</si>
  <si>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</si>
  <si>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</si>
  <si>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</si>
  <si>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</si>
  <si>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</si>
  <si>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</si>
  <si>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</si>
  <si>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</si>
  <si>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</si>
  <si>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</si>
  <si>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</si>
  <si>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</si>
  <si>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</si>
  <si>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</si>
  <si>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</si>
  <si>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</si>
  <si>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</si>
  <si>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</si>
  <si>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</si>
  <si>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</si>
  <si>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</si>
  <si>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</si>
  <si>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</si>
  <si>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</si>
  <si>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</si>
  <si>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</si>
  <si>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</si>
  <si>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</si>
  <si>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</si>
  <si>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</si>
  <si>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</si>
  <si>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</si>
  <si>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</si>
  <si>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</si>
  <si>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</si>
  <si>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</si>
  <si>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</si>
  <si>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</si>
  <si>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</si>
  <si>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</si>
  <si>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</si>
  <si>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</si>
  <si>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</si>
  <si>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</si>
  <si>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</si>
  <si>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</si>
  <si>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</si>
  <si>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</si>
  <si>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</si>
  <si>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</si>
  <si>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</si>
  <si>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</si>
  <si>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</si>
  <si>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</si>
  <si>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</si>
  <si>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</si>
  <si>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</si>
  <si>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</si>
  <si>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</si>
  <si>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</si>
  <si>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</si>
  <si>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</si>
  <si>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</si>
  <si>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</si>
  <si>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</si>
  <si>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</si>
  <si>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</si>
  <si>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</si>
  <si>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</si>
  <si>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</si>
  <si>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</si>
  <si>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</si>
  <si>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</si>
  <si>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</si>
  <si>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</si>
  <si>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</si>
  <si>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</si>
  <si>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</si>
  <si>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</si>
  <si>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</si>
  <si>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</si>
  <si>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</si>
  <si>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</si>
  <si>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</si>
  <si>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</si>
  <si>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</si>
  <si>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</si>
  <si>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</si>
  <si>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</si>
  <si>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</si>
  <si>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</si>
  <si>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</si>
  <si>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</si>
  <si>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</si>
  <si>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</si>
  <si>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</si>
  <si>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</si>
  <si>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</si>
  <si>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</si>
  <si>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</si>
  <si>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</si>
  <si>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</si>
  <si>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</si>
  <si>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</si>
  <si>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</si>
  <si>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</si>
  <si>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</si>
  <si>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</si>
  <si>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</si>
  <si>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</si>
  <si>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</si>
  <si>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</si>
  <si>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</si>
  <si>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</si>
  <si>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</si>
  <si>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</si>
  <si>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</si>
  <si>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</si>
  <si>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</si>
  <si>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</si>
  <si>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</si>
  <si>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</si>
  <si>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</si>
  <si>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</si>
  <si>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</si>
  <si>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</si>
  <si>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</si>
  <si>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</si>
  <si>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</si>
  <si>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</si>
  <si>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</si>
  <si>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</si>
  <si>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</si>
  <si>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</si>
  <si>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</si>
  <si>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</si>
  <si>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</si>
  <si>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</si>
  <si>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</si>
  <si>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</si>
  <si>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</si>
  <si>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</si>
  <si>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</si>
  <si>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</si>
  <si>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</si>
  <si>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</si>
  <si>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</si>
  <si>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</si>
  <si>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</si>
  <si>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</si>
  <si>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</si>
  <si>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</si>
  <si>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</si>
  <si>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</si>
  <si>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</si>
  <si>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</si>
  <si>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</si>
  <si>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</si>
  <si>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</si>
  <si>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</si>
  <si>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</si>
  <si>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</si>
  <si>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</si>
  <si>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</si>
  <si>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</si>
  <si>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</si>
  <si>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</si>
  <si>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</si>
  <si>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</si>
  <si>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</si>
  <si>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</si>
  <si>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</si>
  <si>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</si>
  <si>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</si>
  <si>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</si>
  <si>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</si>
  <si>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</si>
  <si>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</si>
  <si>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</si>
  <si>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</si>
  <si>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</si>
  <si>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</si>
  <si>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</si>
  <si>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</si>
  <si>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</si>
  <si>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</si>
  <si>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</si>
  <si>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</si>
  <si>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</si>
  <si>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</si>
  <si>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</si>
  <si>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</si>
  <si>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</si>
  <si>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</si>
  <si>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</si>
  <si>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</si>
  <si>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</si>
  <si>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</si>
  <si>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</si>
  <si>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</si>
  <si>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</si>
  <si>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</si>
  <si>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</si>
  <si>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</si>
  <si>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</si>
  <si>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</si>
  <si>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</si>
  <si>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</si>
  <si>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</si>
  <si>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</si>
  <si>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</si>
  <si>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</si>
  <si>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</si>
  <si>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</si>
  <si>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</si>
  <si>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</si>
  <si>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</si>
  <si>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</si>
  <si>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</si>
  <si>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</si>
  <si>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</si>
  <si>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</si>
  <si>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</si>
  <si>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</si>
  <si>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</si>
  <si>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</si>
  <si>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</si>
  <si>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</si>
  <si>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</si>
  <si>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</si>
  <si>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</si>
  <si>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</si>
  <si>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</si>
  <si>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</si>
  <si>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</si>
  <si>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</si>
  <si>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</si>
  <si>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</si>
  <si>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</si>
  <si>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</si>
  <si>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</si>
  <si>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</si>
  <si>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</si>
  <si>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</si>
  <si>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</si>
  <si>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</si>
  <si>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</si>
  <si>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</si>
  <si>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</si>
  <si>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</si>
  <si>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</si>
  <si>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</si>
  <si>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</si>
  <si>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</si>
  <si>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</si>
  <si>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</si>
  <si>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</si>
  <si>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</si>
  <si>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</si>
  <si>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</si>
  <si>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</si>
  <si>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</si>
  <si>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</si>
  <si>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</si>
  <si>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</si>
  <si>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</si>
  <si>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</si>
  <si>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</si>
  <si>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</si>
  <si>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</si>
  <si>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</si>
  <si>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</si>
  <si>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</si>
  <si>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</si>
  <si>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</si>
  <si>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</si>
  <si>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</si>
  <si>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</si>
  <si>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</si>
  <si>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</si>
  <si>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</si>
  <si>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</si>
  <si>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</si>
  <si>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</si>
  <si>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</si>
  <si>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</si>
  <si>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</si>
  <si>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</si>
  <si>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</si>
  <si>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</si>
  <si>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</si>
  <si>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</si>
  <si>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</si>
  <si>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</si>
  <si>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</si>
  <si>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</si>
  <si>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</si>
  <si>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</si>
  <si>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</si>
  <si>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</si>
  <si>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</si>
  <si>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</si>
  <si>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</si>
  <si>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</si>
  <si>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</si>
  <si>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</si>
  <si>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</si>
  <si>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</si>
  <si>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</si>
  <si>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</si>
  <si>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</si>
  <si>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</si>
  <si>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</si>
  <si>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</si>
  <si>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</si>
  <si>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</si>
  <si>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</si>
  <si>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</si>
  <si>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</si>
  <si>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</si>
  <si>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</si>
  <si>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</si>
  <si>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</si>
  <si>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</si>
  <si>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</si>
  <si>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</si>
  <si>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</si>
  <si>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</si>
  <si>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</si>
  <si>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</si>
  <si>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</si>
  <si>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</si>
  <si>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</si>
  <si>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</si>
  <si>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</si>
  <si>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</si>
  <si>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</si>
  <si>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</si>
  <si>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</si>
  <si>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</si>
  <si>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</si>
  <si>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</si>
  <si>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</si>
  <si>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</si>
  <si>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</si>
  <si>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</si>
  <si>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</si>
  <si>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</si>
  <si>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</si>
  <si>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</si>
  <si>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</si>
  <si>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</si>
  <si>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</si>
  <si>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</si>
  <si>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</si>
  <si>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</si>
  <si>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</si>
  <si>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</si>
  <si>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</si>
  <si>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</si>
  <si>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</si>
  <si>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</si>
  <si>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</si>
  <si>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</si>
  <si>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</si>
  <si>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</si>
  <si>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</si>
  <si>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</si>
  <si>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</si>
  <si>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</si>
  <si>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</si>
  <si>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</si>
  <si>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</si>
  <si>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</si>
  <si>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</si>
  <si>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</si>
  <si>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</si>
  <si>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</si>
  <si>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</si>
  <si>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</si>
  <si>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</si>
  <si>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</si>
  <si>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</si>
  <si>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</si>
  <si>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</si>
  <si>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</si>
  <si>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</si>
  <si>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</si>
  <si>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</si>
  <si>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</si>
  <si>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</si>
  <si>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</si>
  <si>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</si>
  <si>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</si>
  <si>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</si>
  <si>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</si>
  <si>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</si>
  <si>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</si>
  <si>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</si>
  <si>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</si>
  <si>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</si>
  <si>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</si>
  <si>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</si>
  <si>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</si>
  <si>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</si>
  <si>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</si>
  <si>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</si>
  <si>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</si>
  <si>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</si>
  <si>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</si>
  <si>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</si>
  <si>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</si>
  <si>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</si>
  <si>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</si>
  <si>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</si>
  <si>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</si>
  <si>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</si>
  <si>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</si>
  <si>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</si>
  <si>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</si>
  <si>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</si>
  <si>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</si>
  <si>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</si>
  <si>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</si>
  <si>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</si>
  <si>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</si>
  <si>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</si>
  <si>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</si>
  <si>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</si>
  <si>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</si>
  <si>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</si>
  <si>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</si>
  <si>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</si>
  <si>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</si>
  <si>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</si>
  <si>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</si>
  <si>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</si>
  <si>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</si>
  <si>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</si>
  <si>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</si>
  <si>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</si>
  <si>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</si>
  <si>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</si>
  <si>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</si>
  <si>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</si>
  <si>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</si>
  <si>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</si>
  <si>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</si>
  <si>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</si>
  <si>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</si>
  <si>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</si>
  <si>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</si>
  <si>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</si>
  <si>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</si>
  <si>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</si>
  <si>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</si>
  <si>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</si>
  <si>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</si>
  <si>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</si>
  <si>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</si>
  <si>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</si>
  <si>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</si>
  <si>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</si>
  <si>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</si>
  <si>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</si>
  <si>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</si>
  <si>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</si>
  <si>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</si>
  <si>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</si>
  <si>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</si>
  <si>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</si>
  <si>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</si>
  <si>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</si>
  <si>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</si>
  <si>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</si>
  <si>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</si>
  <si>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</si>
  <si>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</si>
  <si>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</si>
  <si>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</si>
  <si>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</si>
  <si>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</si>
  <si>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</si>
  <si>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</si>
  <si>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</si>
  <si>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</si>
  <si>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</si>
  <si>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</si>
  <si>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</si>
  <si>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</si>
  <si>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</si>
  <si>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</si>
  <si>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</si>
  <si>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</si>
  <si>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</si>
  <si>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</si>
  <si>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</si>
  <si>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</si>
  <si>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</si>
  <si>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</si>
  <si>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</si>
  <si>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</si>
  <si>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</si>
  <si>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</si>
  <si>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</si>
  <si>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</si>
  <si>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</si>
  <si>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</si>
  <si>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</si>
  <si>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</si>
  <si>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</si>
  <si>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</si>
  <si>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</si>
  <si>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</si>
  <si>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</si>
  <si>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</si>
  <si>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</si>
  <si>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</si>
  <si>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</si>
  <si>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</si>
  <si>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</si>
  <si>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</si>
  <si>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</si>
  <si>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</si>
  <si>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</si>
  <si>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</si>
  <si>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</si>
  <si>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</si>
  <si>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</si>
  <si>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</si>
  <si>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</si>
  <si>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</si>
  <si>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</si>
  <si>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</si>
  <si>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</si>
  <si>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</si>
  <si>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</si>
  <si>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</si>
  <si>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</si>
  <si>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</si>
  <si>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</si>
  <si>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</si>
  <si>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</si>
  <si>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</si>
  <si>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</si>
  <si>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</si>
  <si>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</si>
  <si>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</si>
  <si>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</si>
  <si>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</si>
  <si>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</si>
  <si>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</si>
  <si>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</si>
  <si>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</si>
  <si>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</si>
  <si>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</si>
  <si>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</si>
  <si>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</si>
  <si>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</si>
  <si>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</si>
  <si>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</si>
  <si>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</si>
  <si>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</si>
  <si>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</si>
  <si>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</si>
  <si>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</si>
  <si>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</si>
  <si>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</si>
  <si>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</si>
  <si>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</si>
  <si>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</si>
  <si>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</si>
  <si>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</si>
  <si>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</si>
  <si>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</si>
  <si>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</si>
  <si>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</si>
  <si>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</si>
  <si>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</si>
  <si>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</si>
  <si>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</si>
  <si>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</si>
  <si>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</si>
  <si>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</si>
  <si>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</si>
  <si>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</si>
  <si>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</si>
  <si>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</si>
  <si>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</si>
  <si>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</si>
  <si>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</si>
  <si>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</si>
  <si>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</si>
  <si>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</si>
  <si>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</si>
  <si>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</si>
  <si>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</si>
  <si>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</si>
  <si>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</si>
  <si>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</si>
  <si>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</si>
  <si>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</si>
  <si>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</si>
  <si>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</si>
  <si>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</si>
  <si>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</si>
  <si>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</si>
  <si>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</si>
  <si>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</si>
  <si>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</si>
  <si>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</si>
  <si>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</si>
  <si>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</si>
  <si>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</si>
  <si>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</si>
  <si>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</si>
  <si>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</si>
  <si>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</si>
  <si>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</si>
  <si>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</si>
  <si>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</si>
  <si>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</si>
  <si>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</si>
  <si>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</si>
  <si>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</si>
  <si>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</si>
  <si>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</si>
  <si>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</si>
  <si>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</si>
  <si>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</si>
  <si>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</si>
  <si>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</si>
  <si>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</si>
  <si>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</si>
  <si>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</si>
  <si>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</si>
  <si>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</si>
  <si>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</si>
  <si>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</si>
  <si>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</si>
  <si>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</si>
  <si>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</si>
  <si>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</si>
  <si>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</si>
  <si>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</si>
  <si>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</si>
  <si>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</si>
  <si>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</si>
  <si>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</si>
  <si>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</si>
  <si>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</si>
  <si>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</si>
  <si>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</si>
  <si>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</si>
  <si>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</si>
  <si>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</si>
  <si>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</si>
  <si>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</si>
  <si>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</si>
  <si>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</si>
  <si>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</si>
  <si>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</si>
  <si>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</si>
  <si>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</si>
  <si>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</si>
  <si>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</si>
  <si>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</si>
  <si>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</si>
  <si>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</si>
  <si>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</si>
  <si>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</si>
  <si>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</si>
  <si>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</si>
  <si>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</si>
  <si>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</si>
  <si>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</si>
  <si>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</si>
  <si>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</si>
  <si>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</si>
  <si>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</si>
  <si>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</si>
  <si>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</si>
  <si>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</si>
  <si>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</si>
  <si>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</si>
  <si>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</si>
  <si>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</si>
  <si>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</si>
  <si>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</si>
  <si>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</si>
  <si>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</si>
  <si>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</si>
  <si>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</si>
  <si>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</si>
  <si>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</si>
  <si>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</si>
  <si>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</si>
  <si>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</si>
  <si>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</si>
  <si>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</si>
  <si>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</si>
  <si>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</si>
  <si>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</si>
  <si>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</si>
  <si>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</si>
  <si>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</si>
  <si>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</si>
  <si>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</si>
  <si>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</si>
  <si>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</si>
  <si>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</si>
  <si>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</si>
  <si>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</si>
  <si>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</si>
  <si>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</si>
  <si>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</si>
  <si>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</si>
  <si>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</si>
  <si>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</si>
  <si>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</si>
  <si>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</si>
  <si>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</si>
  <si>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</si>
  <si>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</si>
  <si>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</si>
  <si>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</si>
  <si>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</si>
  <si>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</si>
  <si>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</si>
  <si>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</si>
  <si>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</si>
  <si>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</si>
  <si>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</si>
  <si>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</si>
  <si>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</si>
  <si>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</si>
  <si>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</si>
  <si>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</si>
  <si>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</si>
  <si>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</si>
  <si>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</si>
  <si>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</si>
  <si>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</si>
  <si>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</si>
  <si>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</si>
  <si>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</si>
  <si>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</si>
  <si>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</si>
  <si>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</si>
  <si>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</si>
  <si>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</si>
  <si>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</si>
  <si>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</si>
  <si>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</si>
  <si>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</si>
  <si>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</si>
  <si>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</si>
  <si>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</si>
  <si>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</si>
  <si>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</si>
  <si>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</si>
  <si>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</si>
  <si>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</si>
  <si>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</si>
  <si>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</si>
  <si>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</si>
  <si>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</si>
  <si>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</si>
  <si>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</si>
  <si>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</si>
  <si>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</si>
  <si>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</si>
  <si>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</si>
  <si>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</si>
  <si>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</si>
  <si>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</si>
  <si>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</si>
  <si>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</si>
  <si>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</si>
  <si>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</si>
  <si>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</si>
  <si>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</si>
  <si>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</si>
  <si>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</si>
  <si>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</si>
  <si>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</si>
  <si>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</si>
  <si>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</si>
  <si>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</si>
  <si>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</si>
  <si>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</si>
  <si>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</si>
  <si>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</si>
  <si>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</si>
  <si>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</si>
  <si>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</si>
  <si>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</si>
  <si>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</si>
  <si>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</si>
  <si>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</si>
  <si>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</si>
  <si>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</si>
  <si>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</si>
  <si>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</si>
  <si>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</si>
  <si>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</si>
  <si>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</si>
  <si>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</si>
  <si>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</si>
  <si>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</si>
  <si>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</si>
  <si>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</si>
  <si>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</si>
  <si>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</si>
  <si>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</si>
  <si>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</si>
  <si>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</si>
  <si>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</si>
  <si>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</si>
  <si>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</si>
  <si>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</si>
  <si>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</si>
  <si>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</si>
  <si>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</si>
  <si>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</si>
  <si>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</si>
  <si>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</si>
  <si>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</si>
  <si>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</si>
  <si>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</si>
  <si>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</si>
  <si>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</si>
  <si>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</si>
  <si>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</si>
  <si>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</si>
  <si>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</si>
  <si>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</si>
  <si>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</si>
  <si>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</si>
  <si>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</si>
  <si>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</si>
  <si>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</si>
  <si>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</si>
  <si>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</si>
  <si>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</si>
  <si>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</si>
  <si>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</si>
  <si>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</si>
  <si>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</si>
  <si>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</si>
  <si>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</si>
  <si>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</si>
  <si>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</si>
  <si>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</si>
  <si>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</si>
  <si>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</si>
  <si>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</si>
  <si>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</si>
  <si>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</si>
  <si>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</si>
  <si>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</si>
  <si>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</si>
  <si>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</si>
  <si>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</si>
  <si>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</si>
  <si>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</si>
  <si>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</si>
  <si>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</si>
  <si>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</si>
  <si>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</si>
  <si>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</si>
  <si>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</si>
  <si>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</si>
  <si>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</si>
  <si>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</si>
  <si>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</si>
  <si>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</si>
  <si>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</si>
  <si>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</si>
  <si>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</si>
  <si>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</si>
  <si>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</si>
  <si>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</si>
  <si>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</si>
  <si>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</si>
  <si>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</si>
  <si>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</si>
  <si>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</si>
  <si>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</si>
  <si>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</si>
  <si>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</si>
  <si>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</si>
  <si>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</si>
  <si>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</si>
  <si>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</si>
  <si>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</si>
  <si>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</si>
  <si>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</si>
  <si>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</si>
  <si>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</si>
  <si>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</si>
  <si>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</si>
  <si>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</si>
  <si>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</si>
  <si>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</si>
  <si>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</si>
  <si>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</si>
  <si>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</si>
  <si>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</si>
  <si>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</si>
  <si>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</si>
  <si>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</si>
  <si>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</si>
  <si>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</si>
  <si>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</si>
  <si>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</si>
  <si>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</si>
  <si>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</si>
  <si>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</si>
  <si>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</si>
  <si>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</si>
  <si>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</si>
  <si>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</si>
  <si>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</si>
  <si>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</si>
  <si>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</si>
  <si>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</si>
  <si>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</si>
  <si>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</si>
  <si>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</si>
  <si>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</si>
  <si>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</si>
  <si>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</si>
  <si>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</si>
  <si>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</si>
  <si>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</si>
  <si>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</si>
  <si>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</si>
  <si>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</si>
  <si>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</si>
  <si>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</si>
  <si>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</si>
  <si>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</si>
  <si>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</si>
  <si>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</si>
  <si>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</si>
  <si>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</si>
  <si>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</si>
  <si>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</si>
  <si>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</si>
  <si>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</si>
  <si>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</si>
  <si>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</si>
  <si>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</si>
  <si>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</si>
  <si>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</si>
  <si>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</si>
  <si>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</si>
  <si>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</si>
  <si>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</si>
  <si>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</si>
  <si>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</si>
  <si>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</si>
  <si>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</si>
  <si>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</si>
  <si>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</si>
  <si>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</si>
  <si>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</si>
  <si>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</si>
  <si>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</si>
  <si>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</si>
  <si>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</si>
  <si>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</si>
  <si>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</si>
  <si>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</si>
  <si>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</si>
  <si>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</si>
  <si>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</si>
  <si>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</si>
  <si>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</si>
  <si>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</si>
  <si>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</si>
  <si>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</si>
  <si>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</si>
  <si>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</si>
  <si>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</si>
  <si>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</si>
  <si>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</si>
  <si>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</si>
  <si>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</si>
  <si>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</si>
  <si>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</si>
  <si>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</si>
  <si>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</si>
  <si>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</si>
  <si>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</si>
  <si>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</si>
  <si>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</si>
  <si>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</si>
  <si>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</si>
  <si>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</si>
  <si>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</si>
  <si>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</si>
  <si>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</si>
  <si>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</si>
  <si>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</si>
  <si>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</si>
  <si>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</si>
  <si>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</si>
  <si>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</si>
  <si>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</si>
  <si>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</si>
  <si>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</si>
  <si>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</si>
  <si>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</si>
  <si>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</si>
  <si>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</si>
  <si>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</si>
  <si>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</si>
  <si>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</si>
  <si>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</si>
  <si>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</si>
  <si>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</si>
  <si>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</si>
  <si>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</si>
  <si>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</si>
  <si>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</si>
  <si>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</si>
  <si>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</si>
  <si>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</si>
  <si>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</si>
  <si>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</si>
  <si>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</si>
  <si>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</si>
  <si>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</si>
  <si>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</si>
  <si>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</si>
  <si>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</si>
  <si>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</si>
  <si>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</si>
  <si>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</si>
  <si>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</si>
  <si>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</si>
  <si>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</si>
  <si>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</si>
  <si>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</si>
  <si>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</si>
  <si>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</si>
  <si>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</si>
  <si>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</si>
  <si>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</si>
  <si>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</si>
  <si>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</si>
  <si>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</si>
  <si>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</si>
  <si>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</si>
  <si>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</si>
  <si>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</si>
  <si>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</si>
  <si>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</si>
  <si>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</si>
  <si>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</si>
  <si>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</si>
  <si>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202509091</t>
  </si>
  <si>
    <t>47082089</t>
  </si>
  <si>
    <t>SPORTA aréna ,s.r.o.</t>
  </si>
  <si>
    <t>Transakčná daň</t>
  </si>
  <si>
    <t>ČSOB</t>
  </si>
  <si>
    <t>4214341</t>
  </si>
  <si>
    <t>46936238</t>
  </si>
  <si>
    <t>3G, s.r.o</t>
  </si>
  <si>
    <t>2025431</t>
  </si>
  <si>
    <t>Pamätné medaile pre vedúcich a trénerov - 50 ks na Svetový pohár v mažoretkovom športe v termíne 8-9.11-2025 Hlohovec</t>
  </si>
  <si>
    <t>Medaile pre víťazov na Svetový pohár v mažoretkovom športe v termíne 8-9.11-2025 Hlohovec</t>
  </si>
  <si>
    <t>36747599</t>
  </si>
  <si>
    <t>LB DESIGN, s.r.o</t>
  </si>
  <si>
    <t>2025432</t>
  </si>
  <si>
    <t>Trofeje a poháre  pre víťazov na Svetový pohár v mažoretkovom športe v termíne 8-9.11-2025 Hlohovec</t>
  </si>
  <si>
    <t>AMAS</t>
  </si>
  <si>
    <t>Ascociácia mažoretkového športu Slovensko</t>
  </si>
  <si>
    <t>Miroslav Dvoran-MIDO music productions</t>
  </si>
  <si>
    <t>Ozvučenie, osvetlenie, podium na Svetový pohár v mažoretkovom športe v termíne 8-9.11-2025 Hlohovec</t>
  </si>
  <si>
    <t>202511107</t>
  </si>
  <si>
    <t>1/2025</t>
  </si>
  <si>
    <t>2/2025</t>
  </si>
  <si>
    <t>3/2025</t>
  </si>
  <si>
    <t>4/2025</t>
  </si>
  <si>
    <t>5/2025</t>
  </si>
  <si>
    <t>6/2025</t>
  </si>
  <si>
    <t>7/2025</t>
  </si>
  <si>
    <t>8/2025</t>
  </si>
  <si>
    <t>9/2025</t>
  </si>
  <si>
    <t>131/2025</t>
  </si>
  <si>
    <t>Zdravotná a usporiadateľská služba - WORD CUP Hlohovec 8.11.2025</t>
  </si>
  <si>
    <t>33201340</t>
  </si>
  <si>
    <t>Ján Hrčka - Agency J.H.</t>
  </si>
  <si>
    <t>10/2025</t>
  </si>
  <si>
    <t>Úhrada prenájmu športovej hala Sporta aréna Hlohovec na Svetový pohár v mažoretkovom športe v termíne 8-9.11-2025 Hlohovec</t>
  </si>
  <si>
    <t>Šport-potreby.sk, Krimar s.r.o.,Hálkova 1456 / 11,736 01 Havířov</t>
  </si>
  <si>
    <t>28626249</t>
  </si>
  <si>
    <t>2025040</t>
  </si>
  <si>
    <t>33434701</t>
  </si>
  <si>
    <t>Športové potreby - kužele na vyznačenie súťažnej plochy  a trasy defile 16 ks</t>
  </si>
  <si>
    <t>256660938</t>
  </si>
  <si>
    <t>Kontaktná osoba zodpovedná za vyplnený formulár
meno a priezvisko: Elena Martinková
e-mail:elllapb@gmail.com
tel. kontakt (mobil):00421903471398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</si>
</sst>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239" noThreeD="1" sel="9"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7"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7"/>
      <c r="D1" s="32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8"/>
      <c r="D21" s="328"/>
    </row>
    <row r="22" spans="1:4" x14ac:dyDescent="0.25">
      <c r="C22" s="329"/>
      <c r="D22" s="328"/>
    </row>
    <row r="23" spans="1:4" ht="66" x14ac:dyDescent="0.25">
      <c r="A23" s="23" t="s">
        <v>1352</v>
      </c>
      <c r="C23" s="255"/>
      <c r="D23" s="256"/>
    </row>
    <row r="24" spans="1:4" ht="12.75" customHeight="1" x14ac:dyDescent="0.25">
      <c r="C24" s="325"/>
      <c r="D24" s="32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ASOCIÁCIA MAŽORETKOVÉHO ŠPORTU SLOVENSKO, Rozkvet 2073/155, Považská Bystrica, 017 01</v>
      </c>
      <c r="B1" s="379"/>
      <c r="C1" s="37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5">
      <c r="E4" s="381"/>
      <c r="F4" s="381"/>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4" t="s">
        <v>1284</v>
      </c>
      <c r="C14" s="385"/>
      <c r="F14" s="310"/>
      <c r="N14" s="137" t="str">
        <f t="shared" si="0"/>
        <v xml:space="preserve">n - </v>
      </c>
      <c r="O14" s="137" t="s">
        <v>364</v>
      </c>
    </row>
    <row r="15" spans="1:16" ht="34.35" customHeight="1" x14ac:dyDescent="0.25">
      <c r="A15" s="139" t="s">
        <v>1285</v>
      </c>
      <c r="B15" s="384"/>
      <c r="C15" s="385"/>
      <c r="F15" s="387"/>
      <c r="N15" s="137" t="str">
        <f t="shared" si="0"/>
        <v xml:space="preserve">o - </v>
      </c>
      <c r="O15" s="137" t="s">
        <v>365</v>
      </c>
    </row>
    <row r="16" spans="1:16" x14ac:dyDescent="0.25">
      <c r="A16" s="139" t="s">
        <v>1269</v>
      </c>
      <c r="B16" s="142">
        <f>F8</f>
        <v>0</v>
      </c>
      <c r="C16" s="137"/>
      <c r="F16" s="387"/>
      <c r="N16" s="137" t="str">
        <f t="shared" si="0"/>
        <v xml:space="preserve">p - </v>
      </c>
      <c r="O16" s="137" t="s">
        <v>366</v>
      </c>
    </row>
    <row r="17" spans="1:16" ht="32.1" customHeight="1" x14ac:dyDescent="0.25">
      <c r="A17" s="139" t="s">
        <v>1272</v>
      </c>
      <c r="B17" s="142">
        <f>F9</f>
        <v>0</v>
      </c>
      <c r="C17" s="137"/>
      <c r="F17" s="387"/>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37894021</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1277</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B37" sqref="B37"/>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8" t="s">
        <v>1290</v>
      </c>
      <c r="B2" s="388"/>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t="s">
        <v>3012</v>
      </c>
      <c r="B37" s="63" t="s">
        <v>3013</v>
      </c>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V4</v>
      </c>
      <c r="I2" s="334"/>
    </row>
    <row r="3" spans="1:11" ht="13.8" x14ac:dyDescent="0.25">
      <c r="A3" s="40"/>
      <c r="B3" s="40"/>
      <c r="C3" s="40"/>
      <c r="D3" s="40"/>
      <c r="E3" s="40"/>
      <c r="F3" s="40"/>
      <c r="G3" s="40"/>
      <c r="H3" s="335">
        <f>+Doklady!I101</f>
        <v>45961</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7" zoomScaleNormal="100" workbookViewId="0">
      <selection activeCell="C12" sqref="C1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9" t="s">
        <v>311</v>
      </c>
      <c r="B1" s="340"/>
      <c r="C1" s="174">
        <v>45688</v>
      </c>
      <c r="D1" s="26"/>
      <c r="G1" s="252">
        <v>45688</v>
      </c>
    </row>
    <row r="2" spans="1:7" ht="13.8" x14ac:dyDescent="0.25">
      <c r="A2" s="28"/>
      <c r="B2" s="28"/>
      <c r="G2" s="252">
        <v>45716</v>
      </c>
    </row>
    <row r="3" spans="1:7" ht="13.8" x14ac:dyDescent="0.25">
      <c r="A3" s="30" t="s">
        <v>312</v>
      </c>
      <c r="B3" s="337" t="str">
        <f>INDEX(Adr!B:B,Doklady!B102+1)</f>
        <v>ASOCIÁCIA MAŽORETKOVÉHO ŠPORTU SLOVENSKO</v>
      </c>
      <c r="C3" s="337"/>
      <c r="D3" s="337"/>
      <c r="G3" s="252">
        <v>45747</v>
      </c>
    </row>
    <row r="4" spans="1:7" ht="13.8" x14ac:dyDescent="0.25">
      <c r="A4" s="30" t="s">
        <v>313</v>
      </c>
      <c r="B4" s="29" t="str">
        <f>RIGHT("0000"&amp;INDEX(Adr!A:A,Doklady!B102+1),8)</f>
        <v>37894021</v>
      </c>
      <c r="G4" s="252">
        <v>45777</v>
      </c>
    </row>
    <row r="5" spans="1:7" ht="13.8" x14ac:dyDescent="0.25">
      <c r="A5" s="30" t="s">
        <v>314</v>
      </c>
      <c r="B5" s="29" t="str">
        <f>INDEX(Adr!D:D,Doklady!B102+1)&amp;", "&amp;INDEX(Adr!E:E,Doklady!B102+1)</f>
        <v>Rozkvet 2073/155, Považská Bystrica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16900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16900</v>
      </c>
      <c r="G15" s="252"/>
    </row>
    <row r="16" spans="1:7" ht="13.8" x14ac:dyDescent="0.25">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34"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INDEX(Adr!B2:B244,Doklady!B102)</f>
        <v>ASOCIÁCIA MAŽORETKOVÉHO ŠPORTU SLOVENSKO</v>
      </c>
      <c r="D3" s="350"/>
      <c r="E3" s="350"/>
      <c r="F3" s="350"/>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37894021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Rozkvet 2073/155, Považská Bystrica, 017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2">
        <f>SUMIF(K:K,A10,I:I)</f>
        <v>0</v>
      </c>
      <c r="F10" s="343"/>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7.399999999999999" x14ac:dyDescent="0.3">
      <c r="A12" s="69" t="s">
        <v>321</v>
      </c>
      <c r="B12" s="70" t="s">
        <v>322</v>
      </c>
      <c r="C12" s="126">
        <f>SUMIF(FP!J:J,Doklady!$B$1&amp;A12,FP!D:D)</f>
        <v>16900</v>
      </c>
      <c r="D12" s="126">
        <f>C12-E12</f>
        <v>16898.22</v>
      </c>
      <c r="E12" s="342">
        <f>SUMIF(K:K,A12,I:I)</f>
        <v>1.7799999999988358</v>
      </c>
      <c r="F12" s="343"/>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2" t="s">
        <v>337</v>
      </c>
      <c r="C16" s="363"/>
      <c r="D16" s="363"/>
      <c r="E16" s="363"/>
      <c r="F16" s="363"/>
      <c r="G16" s="363"/>
      <c r="H16" s="36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7" t="s">
        <v>340</v>
      </c>
      <c r="C17" s="357"/>
      <c r="D17" s="357"/>
      <c r="E17" s="357"/>
      <c r="F17" s="357"/>
      <c r="G17" s="357"/>
      <c r="H17" s="357"/>
      <c r="I17" s="73">
        <f>SUMIF(FP!I:I,Doklady!$B$1&amp;A17,FP!D:D)</f>
        <v>0</v>
      </c>
      <c r="T17" s="86"/>
    </row>
    <row r="18" spans="1:20" x14ac:dyDescent="0.2">
      <c r="A18" s="135" t="s">
        <v>341</v>
      </c>
      <c r="B18" s="357" t="s">
        <v>342</v>
      </c>
      <c r="C18" s="357"/>
      <c r="D18" s="357"/>
      <c r="E18" s="357"/>
      <c r="F18" s="357"/>
      <c r="G18" s="357"/>
      <c r="H18" s="357"/>
      <c r="I18" s="73">
        <f>SUMIF(FP!I:I,Doklady!$B$1&amp;A18,FP!D:D)</f>
        <v>0</v>
      </c>
    </row>
    <row r="19" spans="1:20" x14ac:dyDescent="0.2">
      <c r="A19" s="115" t="s">
        <v>343</v>
      </c>
      <c r="B19" s="357" t="s">
        <v>344</v>
      </c>
      <c r="C19" s="357"/>
      <c r="D19" s="357"/>
      <c r="E19" s="357"/>
      <c r="F19" s="357"/>
      <c r="G19" s="357"/>
      <c r="H19" s="357"/>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65" t="s">
        <v>350</v>
      </c>
      <c r="C22" s="366"/>
      <c r="D22" s="366"/>
      <c r="E22" s="366"/>
      <c r="F22" s="366"/>
      <c r="G22" s="366"/>
      <c r="H22" s="367"/>
      <c r="I22" s="73">
        <f>SUMIF(FP!I:I,Doklady!$B$1&amp;A22,FP!D:D)</f>
        <v>0</v>
      </c>
      <c r="T22" s="86"/>
    </row>
    <row r="23" spans="1:20" x14ac:dyDescent="0.2">
      <c r="A23" s="115" t="s">
        <v>351</v>
      </c>
      <c r="B23" s="346" t="s">
        <v>352</v>
      </c>
      <c r="C23" s="347"/>
      <c r="D23" s="347"/>
      <c r="E23" s="347"/>
      <c r="F23" s="347"/>
      <c r="G23" s="347"/>
      <c r="H23" s="348"/>
      <c r="I23" s="73">
        <f>SUMIF(FP!I:I,Doklady!$B$1&amp;A23,FP!D:D)</f>
        <v>16900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58" t="s">
        <v>2235</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16900</v>
      </c>
      <c r="D53" s="73">
        <f>IF(A53&lt;&gt;"",Doklady!I1-Doklady!J1,"")</f>
        <v>16898.22</v>
      </c>
      <c r="E53" s="73">
        <f>IF(A53&lt;&gt;"",MIN(D53,C53)*Doklady!C1/(1-Doklady!C1),"")</f>
        <v>0</v>
      </c>
      <c r="F53" s="71">
        <f>IF(A53&lt;&gt;"",Doklady!J1,"")</f>
        <v>0</v>
      </c>
      <c r="G53" s="73">
        <f>+IFERROR(HLOOKUP(IF(RIGHT(B53,15)="bežné transfery",LEFT(B53,LEN(B53)-18),0),$J$40:$K$42,3,0),MIN(C53,D53))</f>
        <v>16898.22</v>
      </c>
      <c r="H53" s="71"/>
      <c r="I53" s="73">
        <f>IF(A53&lt;&gt;"",MAX(IF(G53&lt;C53,C53-G53,0)+IF(F53&lt;E53,E53-F53,0),0),0)</f>
        <v>1.7799999999988358</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16900</v>
      </c>
      <c r="D130" s="228">
        <f t="shared" ref="D130:I130" si="9">SUM(D53:D129)</f>
        <v>16898.22</v>
      </c>
      <c r="E130" s="228">
        <f t="shared" si="9"/>
        <v>0</v>
      </c>
      <c r="F130" s="228">
        <f t="shared" si="9"/>
        <v>0</v>
      </c>
      <c r="G130" s="228">
        <f t="shared" si="9"/>
        <v>16898.22</v>
      </c>
      <c r="H130" s="228">
        <f t="shared" si="9"/>
        <v>0</v>
      </c>
      <c r="I130" s="228">
        <f t="shared" si="9"/>
        <v>1.7799999999988358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89">
        <v>45985</v>
      </c>
      <c r="C140" s="229"/>
      <c r="D140" s="361" t="s">
        <v>1680</v>
      </c>
      <c r="E140" s="361"/>
      <c r="F140" s="361"/>
      <c r="G140" s="361"/>
      <c r="H140" s="361"/>
      <c r="I140" s="361"/>
      <c r="J140" s="85"/>
    </row>
    <row r="141" spans="1:26" ht="68.25" customHeight="1" x14ac:dyDescent="0.25">
      <c r="A141" s="9"/>
      <c r="B141" s="280" t="s">
        <v>3038</v>
      </c>
      <c r="C141" s="214"/>
      <c r="D141" s="341" t="s">
        <v>393</v>
      </c>
      <c r="E141" s="341"/>
      <c r="F141" s="341"/>
      <c r="G141" s="341"/>
      <c r="H141" s="341"/>
      <c r="I141" s="341"/>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6" zoomScaleNormal="100" workbookViewId="0">
      <selection activeCell="E102" sqref="E1:E104857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g - rozvoj športov, ktoré nie sú uznanými podľa zákona č. 440/2015 Z. z.</v>
      </c>
      <c r="B1" s="232" t="str">
        <f>INDEX(Adr!A:A,B102+1)</f>
        <v>37894021</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16898.22</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2" t="s">
        <v>329</v>
      </c>
      <c r="B100" s="372"/>
      <c r="C100" s="372"/>
      <c r="D100" s="372"/>
      <c r="E100" s="372"/>
      <c r="F100" s="372"/>
      <c r="G100" s="372"/>
      <c r="H100" s="372"/>
      <c r="I100" s="374" t="s">
        <v>2991</v>
      </c>
      <c r="J100" s="374"/>
      <c r="K100" s="89"/>
    </row>
    <row r="101" spans="1:25" ht="15.6" x14ac:dyDescent="0.3">
      <c r="A101" s="372"/>
      <c r="B101" s="372"/>
      <c r="C101" s="372"/>
      <c r="D101" s="372"/>
      <c r="E101" s="372"/>
      <c r="F101" s="372"/>
      <c r="G101" s="372"/>
      <c r="H101" s="372"/>
      <c r="I101" s="373">
        <v>45961</v>
      </c>
      <c r="J101" s="373"/>
    </row>
    <row r="102" spans="1:25" ht="13.8" x14ac:dyDescent="0.25">
      <c r="A102" s="249" t="s">
        <v>398</v>
      </c>
      <c r="B102" s="250">
        <v>9</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2996</v>
      </c>
      <c r="B107" s="14" t="s">
        <v>3017</v>
      </c>
      <c r="C107" s="14" t="s">
        <v>2997</v>
      </c>
      <c r="D107" s="16">
        <v>45914</v>
      </c>
      <c r="E107" s="16"/>
      <c r="F107" s="14" t="s">
        <v>3031</v>
      </c>
      <c r="G107" s="14" t="s">
        <v>2998</v>
      </c>
      <c r="H107" s="14" t="s">
        <v>2999</v>
      </c>
      <c r="I107" s="15">
        <v>2890</v>
      </c>
      <c r="J107" s="77">
        <v>1</v>
      </c>
      <c r="K107" s="92"/>
    </row>
    <row r="108" spans="1:25" ht="20.399999999999999" x14ac:dyDescent="0.25">
      <c r="A108" s="14" t="s">
        <v>2996</v>
      </c>
      <c r="B108" s="14" t="s">
        <v>3018</v>
      </c>
      <c r="C108" s="14"/>
      <c r="D108" s="16">
        <v>45944</v>
      </c>
      <c r="E108" s="16"/>
      <c r="F108" s="14" t="s">
        <v>3000</v>
      </c>
      <c r="G108" s="14"/>
      <c r="H108" s="14" t="s">
        <v>3001</v>
      </c>
      <c r="I108" s="15">
        <v>11.59</v>
      </c>
      <c r="J108" s="77">
        <v>1</v>
      </c>
      <c r="K108" s="92"/>
    </row>
    <row r="109" spans="1:25" ht="30.6" x14ac:dyDescent="0.25">
      <c r="A109" s="14" t="s">
        <v>2996</v>
      </c>
      <c r="B109" s="14" t="s">
        <v>3019</v>
      </c>
      <c r="C109" s="14" t="s">
        <v>3002</v>
      </c>
      <c r="D109" s="16">
        <v>45946</v>
      </c>
      <c r="E109" s="16"/>
      <c r="F109" s="14" t="s">
        <v>3006</v>
      </c>
      <c r="G109" s="14" t="s">
        <v>3003</v>
      </c>
      <c r="H109" s="14" t="s">
        <v>3004</v>
      </c>
      <c r="I109" s="15">
        <v>440</v>
      </c>
      <c r="J109" s="77">
        <v>1</v>
      </c>
      <c r="K109" s="92"/>
    </row>
    <row r="110" spans="1:25" ht="30.6" x14ac:dyDescent="0.25">
      <c r="A110" s="14" t="s">
        <v>2996</v>
      </c>
      <c r="B110" s="14" t="s">
        <v>3020</v>
      </c>
      <c r="C110" s="14" t="s">
        <v>3005</v>
      </c>
      <c r="D110" s="16">
        <v>45951</v>
      </c>
      <c r="E110" s="16"/>
      <c r="F110" s="14" t="s">
        <v>3007</v>
      </c>
      <c r="G110" s="14" t="s">
        <v>3008</v>
      </c>
      <c r="H110" s="14" t="s">
        <v>3009</v>
      </c>
      <c r="I110" s="15">
        <v>4226.53</v>
      </c>
      <c r="J110" s="77">
        <v>1</v>
      </c>
      <c r="K110" s="92"/>
    </row>
    <row r="111" spans="1:25" ht="30.6" x14ac:dyDescent="0.25">
      <c r="A111" s="14" t="s">
        <v>2996</v>
      </c>
      <c r="B111" s="14" t="s">
        <v>3021</v>
      </c>
      <c r="C111" s="14" t="s">
        <v>3010</v>
      </c>
      <c r="D111" s="16">
        <v>45951</v>
      </c>
      <c r="E111" s="16"/>
      <c r="F111" s="14" t="s">
        <v>3011</v>
      </c>
      <c r="G111" s="14" t="s">
        <v>3008</v>
      </c>
      <c r="H111" s="14" t="s">
        <v>3009</v>
      </c>
      <c r="I111" s="15">
        <v>3648.18</v>
      </c>
      <c r="J111" s="77">
        <v>1</v>
      </c>
      <c r="K111" s="92"/>
    </row>
    <row r="112" spans="1:25" ht="30.6" x14ac:dyDescent="0.25">
      <c r="A112" s="14" t="s">
        <v>2996</v>
      </c>
      <c r="B112" s="14" t="s">
        <v>3022</v>
      </c>
      <c r="C112" s="14" t="s">
        <v>3034</v>
      </c>
      <c r="D112" s="16">
        <v>45967</v>
      </c>
      <c r="E112" s="16"/>
      <c r="F112" s="14" t="s">
        <v>3015</v>
      </c>
      <c r="G112" s="14" t="s">
        <v>3035</v>
      </c>
      <c r="H112" s="14" t="s">
        <v>3014</v>
      </c>
      <c r="I112" s="15">
        <v>2633.43</v>
      </c>
      <c r="J112" s="77">
        <v>1</v>
      </c>
      <c r="K112" s="92"/>
    </row>
    <row r="113" spans="1:11" ht="30.6" x14ac:dyDescent="0.25">
      <c r="A113" s="14" t="s">
        <v>2996</v>
      </c>
      <c r="B113" s="14" t="s">
        <v>3023</v>
      </c>
      <c r="C113" s="14" t="s">
        <v>3016</v>
      </c>
      <c r="D113" s="16">
        <v>45974</v>
      </c>
      <c r="E113" s="16"/>
      <c r="F113" s="14" t="s">
        <v>3031</v>
      </c>
      <c r="G113" s="14" t="s">
        <v>2998</v>
      </c>
      <c r="H113" s="14" t="s">
        <v>2999</v>
      </c>
      <c r="I113" s="15">
        <v>2226.3000000000002</v>
      </c>
      <c r="J113" s="77">
        <v>1</v>
      </c>
      <c r="K113" s="92"/>
    </row>
    <row r="114" spans="1:11" ht="20.399999999999999" x14ac:dyDescent="0.25">
      <c r="A114" s="14" t="s">
        <v>2996</v>
      </c>
      <c r="B114" s="14" t="s">
        <v>3024</v>
      </c>
      <c r="C114" s="14"/>
      <c r="D114" s="16">
        <v>45975</v>
      </c>
      <c r="E114" s="16"/>
      <c r="F114" s="14" t="s">
        <v>3000</v>
      </c>
      <c r="G114" s="14"/>
      <c r="H114" s="14" t="s">
        <v>3001</v>
      </c>
      <c r="I114" s="15">
        <v>33.29</v>
      </c>
      <c r="J114" s="77">
        <v>1</v>
      </c>
      <c r="K114" s="92"/>
    </row>
    <row r="115" spans="1:11" ht="20.399999999999999" x14ac:dyDescent="0.25">
      <c r="A115" s="14" t="s">
        <v>2996</v>
      </c>
      <c r="B115" s="14" t="s">
        <v>3025</v>
      </c>
      <c r="C115" s="14" t="s">
        <v>3026</v>
      </c>
      <c r="D115" s="16">
        <v>45982</v>
      </c>
      <c r="E115" s="16"/>
      <c r="F115" s="14" t="s">
        <v>3027</v>
      </c>
      <c r="G115" s="14" t="s">
        <v>3028</v>
      </c>
      <c r="H115" s="14" t="s">
        <v>3029</v>
      </c>
      <c r="I115" s="15">
        <v>738</v>
      </c>
      <c r="J115" s="77">
        <v>1</v>
      </c>
      <c r="K115" s="92"/>
    </row>
    <row r="116" spans="1:11" ht="30.6" x14ac:dyDescent="0.25">
      <c r="A116" s="14" t="s">
        <v>2996</v>
      </c>
      <c r="B116" s="14" t="s">
        <v>3030</v>
      </c>
      <c r="C116" s="14" t="s">
        <v>3037</v>
      </c>
      <c r="D116" s="16">
        <v>45985</v>
      </c>
      <c r="E116" s="16"/>
      <c r="F116" s="14" t="s">
        <v>3036</v>
      </c>
      <c r="G116" s="14" t="s">
        <v>3033</v>
      </c>
      <c r="H116" s="14" t="s">
        <v>3032</v>
      </c>
      <c r="I116" s="15">
        <v>50.9</v>
      </c>
      <c r="J116" s="77">
        <v>1</v>
      </c>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25" right="0.25" top="0.75" bottom="0.75" header="0.3" footer="0.3"/>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399999999999999"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3.2" x14ac:dyDescent="0.2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3.2" x14ac:dyDescent="0.2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3.2" x14ac:dyDescent="0.2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3.2" x14ac:dyDescent="0.2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3.2" x14ac:dyDescent="0.2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3.2" x14ac:dyDescent="0.2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3.2" x14ac:dyDescent="0.2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3.2" x14ac:dyDescent="0.2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3.2" x14ac:dyDescent="0.2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0"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ASOCIÁCIA MAŽORETKOVÉHO ŠPORTU SLOVENSKO, Rozkvet 2073/155, Považská Bystrica, 017 01</v>
      </c>
      <c r="B1" s="379"/>
      <c r="C1" s="37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0" t="s">
        <v>1251</v>
      </c>
      <c r="F3" s="381"/>
      <c r="N3" s="137" t="str">
        <f t="shared" si="0"/>
        <v>c - príspevok Slovenskému paralympijskému výboru</v>
      </c>
      <c r="O3" s="137" t="s">
        <v>343</v>
      </c>
      <c r="P3" s="137" t="s">
        <v>344</v>
      </c>
    </row>
    <row r="4" spans="1:16" ht="45.75" customHeight="1" x14ac:dyDescent="0.25">
      <c r="E4" s="381"/>
      <c r="F4" s="381"/>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 customHeight="1" thickBot="1" x14ac:dyDescent="0.3">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37894021</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8" t="s">
        <v>1277</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Riaditel</cp:lastModifiedBy>
  <cp:revision/>
  <cp:lastPrinted>2025-11-24T05:57:35Z</cp:lastPrinted>
  <dcterms:created xsi:type="dcterms:W3CDTF">2017-02-20T06:20:12Z</dcterms:created>
  <dcterms:modified xsi:type="dcterms:W3CDTF">2025-11-24T06:43:16Z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